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ملاء المحتملون" sheetId="1" state="visible" r:id="rId1"/>
    <sheet xmlns:r="http://schemas.openxmlformats.org/officeDocument/2006/relationships" name="عدم المراسلة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0" hidden="1">'العملاء المحتملون'!$A$4:$T$204</definedName>
    <definedName name="_xlnm._FilterDatabase" localSheetId="1" hidden="1">'عدم المراسلة'!$A$4:$F$304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/>
    </xf>
    <xf numFmtId="164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7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D4ED8"/>
      </font>
      <fill>
        <patternFill patternType="solid">
          <fgColor rgb="00E8F1FD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FFFFFF"/>
      </font>
      <fill>
        <patternFill patternType="solid">
          <fgColor rgb="003A35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27" customWidth="1" min="3" max="3"/>
    <col width="10" customWidth="1" min="4" max="4"/>
    <col width="20" customWidth="1" min="5" max="5"/>
    <col width="3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4" customWidth="1" min="13" max="13"/>
    <col width="13" customWidth="1" min="14" max="14"/>
    <col width="12" customWidth="1" min="15" max="15"/>
    <col width="11" customWidth="1" min="16" max="16"/>
    <col width="13" customWidth="1" min="17" max="17"/>
    <col width="12" customWidth="1" min="18" max="18"/>
    <col width="13" customWidth="1" min="19" max="19"/>
    <col width="34" customWidth="1" min="20" max="20"/>
  </cols>
  <sheetData>
    <row r="1">
      <c r="A1" s="1" t="inlineStr">
        <is>
          <t>سجل العملاء المحتملين للبريد البارد</t>
        </is>
      </c>
    </row>
    <row r="2">
      <c r="A2" s="2" t="inlineStr">
        <is>
          <t>صف واحد لكل شخص. أدخل تاريخ إرسال الرسالة 1: تستحق المتابعة 1 في اليوم 3 والرسالة الأخيرة في اليوم 10، والموعد الذي يقع في عطلة نهاية الأسبوع ينتقل إلى الاثنين.</t>
        </is>
      </c>
    </row>
    <row r="3">
      <c r="A3" s="2" t="inlineStr">
        <is>
          <t>أدخل تواريخ الإرسال وأي رد وتاريخ المكالمة. تتحدّث الحالة والرسالة التالية والمجاميع تلقائياً. تواريخ الأمثلة محسوبة نسبةً إلى تاريخ اليوم.</t>
        </is>
      </c>
    </row>
    <row r="4" ht="34" customHeight="1">
      <c r="A4" s="3" t="inlineStr">
        <is>
          <t>الشركة</t>
        </is>
      </c>
      <c r="B4" s="3" t="inlineStr">
        <is>
          <t>جهة الاتصال</t>
        </is>
      </c>
      <c r="C4" s="3" t="inlineStr">
        <is>
          <t>البريد الإلكتروني</t>
        </is>
      </c>
      <c r="D4" s="3" t="inlineStr">
        <is>
          <t>المسؤول</t>
        </is>
      </c>
      <c r="E4" s="3" t="inlineStr">
        <is>
          <t>الموقف</t>
        </is>
      </c>
      <c r="F4" s="3" t="inlineStr">
        <is>
          <t>المحفّز (السبب الحقيقي)</t>
        </is>
      </c>
      <c r="G4" s="3" t="inlineStr">
        <is>
          <t>إرسال الرسالة 1</t>
        </is>
      </c>
      <c r="H4" s="3" t="inlineStr">
        <is>
          <t>موعد المتابعة 1</t>
        </is>
      </c>
      <c r="I4" s="3" t="inlineStr">
        <is>
          <t>إرسال المتابعة 1</t>
        </is>
      </c>
      <c r="J4" s="3" t="inlineStr">
        <is>
          <t>موعد الرسالة الأخيرة</t>
        </is>
      </c>
      <c r="K4" s="3" t="inlineStr">
        <is>
          <t>إرسال الرسالة الأخيرة</t>
        </is>
      </c>
      <c r="L4" s="3" t="inlineStr">
        <is>
          <t>تاريخ الرد</t>
        </is>
      </c>
      <c r="M4" s="3" t="inlineStr">
        <is>
          <t>الرد</t>
        </is>
      </c>
      <c r="N4" s="3" t="inlineStr">
        <is>
          <t>ردّ بعد</t>
        </is>
      </c>
      <c r="O4" s="3" t="inlineStr">
        <is>
          <t>مكالمة محجوزة</t>
        </is>
      </c>
      <c r="P4" s="3" t="inlineStr">
        <is>
          <t>في قائمة عدم المراسلة</t>
        </is>
      </c>
      <c r="Q4" s="3" t="inlineStr">
        <is>
          <t>الرسالة التالية</t>
        </is>
      </c>
      <c r="R4" s="3" t="inlineStr">
        <is>
          <t>الموعد التالي</t>
        </is>
      </c>
      <c r="S4" s="3" t="inlineStr">
        <is>
          <t>الحالة</t>
        </is>
      </c>
      <c r="T4" s="3" t="inlineStr">
        <is>
          <t>ملاحظات</t>
        </is>
      </c>
    </row>
    <row r="5">
      <c r="A5" s="4" t="inlineStr">
        <is>
          <t>Pickett Lane Kitchen</t>
        </is>
      </c>
      <c r="B5" s="5" t="inlineStr">
        <is>
          <t>داريوس كول</t>
        </is>
      </c>
      <c r="C5" s="5" t="inlineStr">
        <is>
          <t>darius@pickettlane.example</t>
        </is>
      </c>
      <c r="D5" s="6" t="inlineStr">
        <is>
          <t>نادية</t>
        </is>
      </c>
      <c r="E5" s="7" t="inlineStr">
        <is>
          <t>توظيف أو نمو</t>
        </is>
      </c>
      <c r="F5" s="7" t="inlineStr">
        <is>
          <t>إعلان وظيفة: 9 موظفين لفرع ثانٍ</t>
        </is>
      </c>
      <c r="G5" s="8">
        <f>TODAY()-7</f>
        <v/>
      </c>
      <c r="H5" s="9">
        <f>IF($G5="","",WORKDAY($G5+2,1))</f>
        <v/>
      </c>
      <c r="I5" s="8">
        <f>H5</f>
        <v/>
      </c>
      <c r="J5" s="9">
        <f>IF($G5="","",WORKDAY($G5+9,1))</f>
        <v/>
      </c>
      <c r="K5" s="8" t="n"/>
      <c r="L5" s="8">
        <f>I5+1</f>
        <v/>
      </c>
      <c r="M5" s="5" t="inlineStr">
        <is>
          <t>مهتم</t>
        </is>
      </c>
      <c r="N5" s="10">
        <f>IF(OR($L5="",$M5="مرتدة"),"",IF(AND($K5&lt;&gt;"",$K5&lt;=$L5),"الرسالة الأخيرة",IF(AND($I5&lt;&gt;"",$I5&lt;=$L5),"المتابعة 1","الرسالة 1")))</f>
        <v/>
      </c>
      <c r="O5" s="8">
        <f>TODAY()+1</f>
        <v/>
      </c>
      <c r="P5" s="10">
        <f>IF($C5="","",IF(COUNTIF('عدم المراسلة'!$A$5:$A$304,$C5)+IFERROR(COUNTIF('عدم المراسلة'!$A$5:$A$304,MID($C5,FIND("@",$C5)+1,99)),0)&gt;0,"نعم","لا"))</f>
        <v/>
      </c>
      <c r="Q5" s="10">
        <f>IF(OR($A5="",$P5="نعم",$M5&lt;&gt;""),"",IF($G5="","الرسالة 1",IF($I5="","المتابعة 1",IF($K5="","الرسالة الأخيرة",""))))</f>
        <v/>
      </c>
      <c r="R5" s="9">
        <f>IF(OR($Q5="",$G5=""),"",IF($I5="",$H5,$J5))</f>
        <v/>
      </c>
      <c r="S5" s="11">
        <f>IF($A5="","",IF(OR($P5="نعم",$M5="طلب عدم المراسلة"),"لا تراسله",IF($G5="","للإرسال",IF($M5="مرتدة","متوقفة",IF($M5&lt;&gt;"","تم الرد",IF($K5&lt;&gt;"","متوقفة",IF($R5&lt;TODAY(),"متأخرة",IF($R5=TODAY(),"مستحقة اليوم","بانتظار الموعد"))))))))</f>
        <v/>
      </c>
      <c r="T5" s="7" t="inlineStr">
        <is>
          <t>سأل أولاً من نحن. تحوّل إلى صفقة.</t>
        </is>
      </c>
    </row>
    <row r="6">
      <c r="A6" s="4" t="inlineStr">
        <is>
          <t>Greystone Taproom</t>
        </is>
      </c>
      <c r="B6" s="5" t="inlineStr">
        <is>
          <t>بريا ناير</t>
        </is>
      </c>
      <c r="C6" s="5" t="inlineStr">
        <is>
          <t>priya@greystonetap.example</t>
        </is>
      </c>
      <c r="D6" s="6" t="inlineStr">
        <is>
          <t>نادية</t>
        </is>
      </c>
      <c r="E6" s="7" t="inlineStr">
        <is>
          <t>شيء لاحظته</t>
        </is>
      </c>
      <c r="F6" s="7" t="inlineStr">
        <is>
          <t>إعلان وظيفة: الرواتب بشيكات ورقية كل أسبوعين</t>
        </is>
      </c>
      <c r="G6" s="8">
        <f>TODAY()-15</f>
        <v/>
      </c>
      <c r="H6" s="9">
        <f>IF($G6="","",WORKDAY($G6+2,1))</f>
        <v/>
      </c>
      <c r="I6" s="8">
        <f>H6</f>
        <v/>
      </c>
      <c r="J6" s="9">
        <f>IF($G6="","",WORKDAY($G6+9,1))</f>
        <v/>
      </c>
      <c r="K6" s="8">
        <f>J6</f>
        <v/>
      </c>
      <c r="L6" s="8" t="n"/>
      <c r="M6" s="5" t="n"/>
      <c r="N6" s="10">
        <f>IF(OR($L6="",$M6="مرتدة"),"",IF(AND($K6&lt;&gt;"",$K6&lt;=$L6),"الرسالة الأخيرة",IF(AND($I6&lt;&gt;"",$I6&lt;=$L6),"المتابعة 1","الرسالة 1")))</f>
        <v/>
      </c>
      <c r="O6" s="8" t="n"/>
      <c r="P6" s="10">
        <f>IF($C6="","",IF(COUNTIF('عدم المراسلة'!$A$5:$A$304,$C6)+IFERROR(COUNTIF('عدم المراسلة'!$A$5:$A$304,MID($C6,FIND("@",$C6)+1,99)),0)&gt;0,"نعم","لا"))</f>
        <v/>
      </c>
      <c r="Q6" s="10">
        <f>IF(OR($A6="",$P6="نعم",$M6&lt;&gt;""),"",IF($G6="","الرسالة 1",IF($I6="","المتابعة 1",IF($K6="","الرسالة الأخيرة",""))))</f>
        <v/>
      </c>
      <c r="R6" s="9">
        <f>IF(OR($Q6="",$G6=""),"",IF($I6="",$H6,$J6))</f>
        <v/>
      </c>
      <c r="S6" s="11">
        <f>IF($A6="","",IF(OR($P6="نعم",$M6="طلب عدم المراسلة"),"لا تراسله",IF($G6="","للإرسال",IF($M6="مرتدة","متوقفة",IF($M6&lt;&gt;"","تم الرد",IF($K6&lt;&gt;"","متوقفة",IF($R6&lt;TODAY(),"متأخرة",IF($R6=TODAY(),"مستحقة اليوم","بانتظار الموعد"))))))))</f>
        <v/>
      </c>
      <c r="T6" s="7" t="inlineStr">
        <is>
          <t>قاعدة التوقف: لا رسالة جديدة قبل 90 يوماً.</t>
        </is>
      </c>
    </row>
    <row r="7">
      <c r="A7" s="4" t="inlineStr">
        <is>
          <t>Lantern Row Tacos</t>
        </is>
      </c>
      <c r="B7" s="5" t="inlineStr">
        <is>
          <t>هيكتور سالاس</t>
        </is>
      </c>
      <c r="C7" s="5" t="inlineStr">
        <is>
          <t>hector@lanternrow.example</t>
        </is>
      </c>
      <c r="D7" s="6" t="inlineStr">
        <is>
          <t>بن</t>
        </is>
      </c>
      <c r="E7" s="7" t="inlineStr">
        <is>
          <t>توظيف أو نمو</t>
        </is>
      </c>
      <c r="F7" s="7" t="inlineStr">
        <is>
          <t>افتتح عربة طعام في أغسطس</t>
        </is>
      </c>
      <c r="G7" s="8">
        <f>TODAY()-6</f>
        <v/>
      </c>
      <c r="H7" s="9">
        <f>IF($G7="","",WORKDAY($G7+2,1))</f>
        <v/>
      </c>
      <c r="I7" s="8" t="n"/>
      <c r="J7" s="9">
        <f>IF($G7="","",WORKDAY($G7+9,1))</f>
        <v/>
      </c>
      <c r="K7" s="8" t="n"/>
      <c r="L7" s="8" t="n"/>
      <c r="M7" s="5" t="n"/>
      <c r="N7" s="10">
        <f>IF(OR($L7="",$M7="مرتدة"),"",IF(AND($K7&lt;&gt;"",$K7&lt;=$L7),"الرسالة الأخيرة",IF(AND($I7&lt;&gt;"",$I7&lt;=$L7),"المتابعة 1","الرسالة 1")))</f>
        <v/>
      </c>
      <c r="O7" s="8" t="n"/>
      <c r="P7" s="10">
        <f>IF($C7="","",IF(COUNTIF('عدم المراسلة'!$A$5:$A$304,$C7)+IFERROR(COUNTIF('عدم المراسلة'!$A$5:$A$304,MID($C7,FIND("@",$C7)+1,99)),0)&gt;0,"نعم","لا"))</f>
        <v/>
      </c>
      <c r="Q7" s="10">
        <f>IF(OR($A7="",$P7="نعم",$M7&lt;&gt;""),"",IF($G7="","الرسالة 1",IF($I7="","المتابعة 1",IF($K7="","الرسالة الأخيرة",""))))</f>
        <v/>
      </c>
      <c r="R7" s="9">
        <f>IF(OR($Q7="",$G7=""),"",IF($I7="",$H7,$J7))</f>
        <v/>
      </c>
      <c r="S7" s="11">
        <f>IF($A7="","",IF(OR($P7="نعم",$M7="طلب عدم المراسلة"),"لا تراسله",IF($G7="","للإرسال",IF($M7="مرتدة","متوقفة",IF($M7&lt;&gt;"","تم الرد",IF($K7&lt;&gt;"","متوقفة",IF($R7&lt;TODAY(),"متأخرة",IF($R7=TODAY(),"مستحقة اليوم","بانتظار الموعد"))))))))</f>
        <v/>
      </c>
      <c r="T7" s="7" t="n"/>
    </row>
    <row r="8">
      <c r="A8" s="4" t="inlineStr">
        <is>
          <t>Tinker Street Cafe</t>
        </is>
      </c>
      <c r="B8" s="5" t="inlineStr">
        <is>
          <t>غريس أوكافور</t>
        </is>
      </c>
      <c r="C8" s="5" t="inlineStr">
        <is>
          <t>grace@tinkerstreet.example</t>
        </is>
      </c>
      <c r="D8" s="6" t="inlineStr">
        <is>
          <t>نادية</t>
        </is>
      </c>
      <c r="E8" s="7" t="inlineStr">
        <is>
          <t>توصية</t>
        </is>
      </c>
      <c r="F8" s="7" t="inlineStr">
        <is>
          <t>توصية من لينا أورتيز، محاسبتهم</t>
        </is>
      </c>
      <c r="G8" s="8">
        <f>TODAY()-5</f>
        <v/>
      </c>
      <c r="H8" s="9">
        <f>IF($G8="","",WORKDAY($G8+2,1))</f>
        <v/>
      </c>
      <c r="I8" s="8" t="n"/>
      <c r="J8" s="9">
        <f>IF($G8="","",WORKDAY($G8+9,1))</f>
        <v/>
      </c>
      <c r="K8" s="8" t="n"/>
      <c r="L8" s="8">
        <f>G8+1</f>
        <v/>
      </c>
      <c r="M8" s="5" t="inlineStr">
        <is>
          <t>أرسل معلومات</t>
        </is>
      </c>
      <c r="N8" s="10">
        <f>IF(OR($L8="",$M8="مرتدة"),"",IF(AND($K8&lt;&gt;"",$K8&lt;=$L8),"الرسالة الأخيرة",IF(AND($I8&lt;&gt;"",$I8&lt;=$L8),"المتابعة 1","الرسالة 1")))</f>
        <v/>
      </c>
      <c r="O8" s="8" t="n"/>
      <c r="P8" s="10">
        <f>IF($C8="","",IF(COUNTIF('عدم المراسلة'!$A$5:$A$304,$C8)+IFERROR(COUNTIF('عدم المراسلة'!$A$5:$A$304,MID($C8,FIND("@",$C8)+1,99)),0)&gt;0,"نعم","لا"))</f>
        <v/>
      </c>
      <c r="Q8" s="10">
        <f>IF(OR($A8="",$P8="نعم",$M8&lt;&gt;""),"",IF($G8="","الرسالة 1",IF($I8="","المتابعة 1",IF($K8="","الرسالة الأخيرة",""))))</f>
        <v/>
      </c>
      <c r="R8" s="9">
        <f>IF(OR($Q8="",$G8=""),"",IF($I8="",$H8,$J8))</f>
        <v/>
      </c>
      <c r="S8" s="11">
        <f>IF($A8="","",IF(OR($P8="نعم",$M8="طلب عدم المراسلة"),"لا تراسله",IF($G8="","للإرسال",IF($M8="مرتدة","متوقفة",IF($M8&lt;&gt;"","تم الرد",IF($K8&lt;&gt;"","متوقفة",IF($R8&lt;TODAY(),"متأخرة",IF($R8=TODAY(),"مستحقة اليوم","بانتظار الموعد"))))))))</f>
        <v/>
      </c>
      <c r="T8" s="7" t="inlineStr">
        <is>
          <t>أُرسلت النظرة العامة من صفحة واحدة مع عرض مكالمة يوم الخميس.</t>
        </is>
      </c>
    </row>
    <row r="9">
      <c r="A9" s="4" t="inlineStr">
        <is>
          <t>Copper Pot Pizza</t>
        </is>
      </c>
      <c r="B9" s="5" t="inlineStr">
        <is>
          <t>توم ألفاريز</t>
        </is>
      </c>
      <c r="C9" s="5" t="inlineStr">
        <is>
          <t>tom@copperpot.example</t>
        </is>
      </c>
      <c r="D9" s="6" t="inlineStr">
        <is>
          <t>بن</t>
        </is>
      </c>
      <c r="E9" s="7" t="inlineStr">
        <is>
          <t>عملاء مشابهون في المنطقة</t>
        </is>
      </c>
      <c r="F9" s="7" t="inlineStr">
        <is>
          <t>اثنان من عملائنا في الشارع نفسه</t>
        </is>
      </c>
      <c r="G9" s="8">
        <f>TODAY()-14</f>
        <v/>
      </c>
      <c r="H9" s="9">
        <f>IF($G9="","",WORKDAY($G9+2,1))</f>
        <v/>
      </c>
      <c r="I9" s="8">
        <f>H9</f>
        <v/>
      </c>
      <c r="J9" s="9">
        <f>IF($G9="","",WORKDAY($G9+9,1))</f>
        <v/>
      </c>
      <c r="K9" s="8">
        <f>J9</f>
        <v/>
      </c>
      <c r="L9" s="8" t="n"/>
      <c r="M9" s="5" t="n"/>
      <c r="N9" s="10">
        <f>IF(OR($L9="",$M9="مرتدة"),"",IF(AND($K9&lt;&gt;"",$K9&lt;=$L9),"الرسالة الأخيرة",IF(AND($I9&lt;&gt;"",$I9&lt;=$L9),"المتابعة 1","الرسالة 1")))</f>
        <v/>
      </c>
      <c r="O9" s="8" t="n"/>
      <c r="P9" s="10">
        <f>IF($C9="","",IF(COUNTIF('عدم المراسلة'!$A$5:$A$304,$C9)+IFERROR(COUNTIF('عدم المراسلة'!$A$5:$A$304,MID($C9,FIND("@",$C9)+1,99)),0)&gt;0,"نعم","لا"))</f>
        <v/>
      </c>
      <c r="Q9" s="10">
        <f>IF(OR($A9="",$P9="نعم",$M9&lt;&gt;""),"",IF($G9="","الرسالة 1",IF($I9="","المتابعة 1",IF($K9="","الرسالة الأخيرة",""))))</f>
        <v/>
      </c>
      <c r="R9" s="9">
        <f>IF(OR($Q9="",$G9=""),"",IF($I9="",$H9,$J9))</f>
        <v/>
      </c>
      <c r="S9" s="11">
        <f>IF($A9="","",IF(OR($P9="نعم",$M9="طلب عدم المراسلة"),"لا تراسله",IF($G9="","للإرسال",IF($M9="مرتدة","متوقفة",IF($M9&lt;&gt;"","تم الرد",IF($K9&lt;&gt;"","متوقفة",IF($R9&lt;TODAY(),"متأخرة",IF($R9=TODAY(),"مستحقة اليوم","بانتظار الموعد"))))))))</f>
        <v/>
      </c>
      <c r="T9" s="7" t="n"/>
    </row>
    <row r="10">
      <c r="A10" s="4" t="inlineStr">
        <is>
          <t>Ginger Row Bakery</t>
        </is>
      </c>
      <c r="B10" s="5" t="inlineStr">
        <is>
          <t>مي تشين</t>
        </is>
      </c>
      <c r="C10" s="5" t="inlineStr">
        <is>
          <t>mei@gingerrow.example</t>
        </is>
      </c>
      <c r="D10" s="6" t="inlineStr">
        <is>
          <t>نادية</t>
        </is>
      </c>
      <c r="E10" s="7" t="inlineStr">
        <is>
          <t>نشروا شيئاً</t>
        </is>
      </c>
      <c r="F10" s="7" t="inlineStr">
        <is>
          <t>منشور لصاحبة المخبز عن سياسة جديدة للبقشيش</t>
        </is>
      </c>
      <c r="G10" s="8">
        <f>TODAY()-9</f>
        <v/>
      </c>
      <c r="H10" s="9">
        <f>IF($G10="","",WORKDAY($G10+2,1))</f>
        <v/>
      </c>
      <c r="I10" s="8" t="n"/>
      <c r="J10" s="9">
        <f>IF($G10="","",WORKDAY($G10+9,1))</f>
        <v/>
      </c>
      <c r="K10" s="8" t="n"/>
      <c r="L10" s="8">
        <f>G10</f>
        <v/>
      </c>
      <c r="M10" s="5" t="inlineStr">
        <is>
          <t>طلب عدم المراسلة</t>
        </is>
      </c>
      <c r="N10" s="10">
        <f>IF(OR($L10="",$M10="مرتدة"),"",IF(AND($K10&lt;&gt;"",$K10&lt;=$L10),"الرسالة الأخيرة",IF(AND($I10&lt;&gt;"",$I10&lt;=$L10),"المتابعة 1","الرسالة 1")))</f>
        <v/>
      </c>
      <c r="O10" s="8" t="n"/>
      <c r="P10" s="10">
        <f>IF($C10="","",IF(COUNTIF('عدم المراسلة'!$A$5:$A$304,$C10)+IFERROR(COUNTIF('عدم المراسلة'!$A$5:$A$304,MID($C10,FIND("@",$C10)+1,99)),0)&gt;0,"نعم","لا"))</f>
        <v/>
      </c>
      <c r="Q10" s="10">
        <f>IF(OR($A10="",$P10="نعم",$M10&lt;&gt;""),"",IF($G10="","الرسالة 1",IF($I10="","المتابعة 1",IF($K10="","الرسالة الأخيرة",""))))</f>
        <v/>
      </c>
      <c r="R10" s="9">
        <f>IF(OR($Q10="",$G10=""),"",IF($I10="",$H10,$J10))</f>
        <v/>
      </c>
      <c r="S10" s="11">
        <f>IF($A10="","",IF(OR($P10="نعم",$M10="طلب عدم المراسلة"),"لا تراسله",IF($G10="","للإرسال",IF($M10="مرتدة","متوقفة",IF($M10&lt;&gt;"","تم الرد",IF($K10&lt;&gt;"","متوقفة",IF($R10&lt;TODAY(),"متأخرة",IF($R10=TODAY(),"مستحقة اليوم","بانتظار الموعد"))))))))</f>
        <v/>
      </c>
      <c r="T10" s="7" t="inlineStr">
        <is>
          <t>طلبت حذف الشركة كلها. أُضيف النطاق إلى «عدم المراسلة».</t>
        </is>
      </c>
    </row>
    <row r="11">
      <c r="A11" s="4" t="inlineStr">
        <is>
          <t>Bellamy &amp; Shore CPAs</t>
        </is>
      </c>
      <c r="B11" s="5" t="inlineStr">
        <is>
          <t>روث بيلامي</t>
        </is>
      </c>
      <c r="C11" s="5" t="inlineStr">
        <is>
          <t>ruth@bellamyshore.example</t>
        </is>
      </c>
      <c r="D11" s="6" t="inlineStr">
        <is>
          <t>نادية</t>
        </is>
      </c>
      <c r="E11" s="7" t="inlineStr">
        <is>
          <t>شريك</t>
        </is>
      </c>
      <c r="F11" s="7" t="inlineStr">
        <is>
          <t>مكتب محاسبة لديه صفحة خاصة بالمطاعم</t>
        </is>
      </c>
      <c r="G11" s="8">
        <f>TODAY()-1</f>
        <v/>
      </c>
      <c r="H11" s="9">
        <f>IF($G11="","",WORKDAY($G11+2,1))</f>
        <v/>
      </c>
      <c r="I11" s="8" t="n"/>
      <c r="J11" s="9">
        <f>IF($G11="","",WORKDAY($G11+9,1))</f>
        <v/>
      </c>
      <c r="K11" s="8" t="n"/>
      <c r="L11" s="8" t="n"/>
      <c r="M11" s="5" t="n"/>
      <c r="N11" s="10">
        <f>IF(OR($L11="",$M11="مرتدة"),"",IF(AND($K11&lt;&gt;"",$K11&lt;=$L11),"الرسالة الأخيرة",IF(AND($I11&lt;&gt;"",$I11&lt;=$L11),"المتابعة 1","الرسالة 1")))</f>
        <v/>
      </c>
      <c r="O11" s="8" t="n"/>
      <c r="P11" s="10">
        <f>IF($C11="","",IF(COUNTIF('عدم المراسلة'!$A$5:$A$304,$C11)+IFERROR(COUNTIF('عدم المراسلة'!$A$5:$A$304,MID($C11,FIND("@",$C11)+1,99)),0)&gt;0,"نعم","لا"))</f>
        <v/>
      </c>
      <c r="Q11" s="10">
        <f>IF(OR($A11="",$P11="نعم",$M11&lt;&gt;""),"",IF($G11="","الرسالة 1",IF($I11="","المتابعة 1",IF($K11="","الرسالة الأخيرة",""))))</f>
        <v/>
      </c>
      <c r="R11" s="9">
        <f>IF(OR($Q11="",$G11=""),"",IF($I11="",$H11,$J11))</f>
        <v/>
      </c>
      <c r="S11" s="11">
        <f>IF($A11="","",IF(OR($P11="نعم",$M11="طلب عدم المراسلة"),"لا تراسله",IF($G11="","للإرسال",IF($M11="مرتدة","متوقفة",IF($M11&lt;&gt;"","تم الرد",IF($K11&lt;&gt;"","متوقفة",IF($R11&lt;TODAY(),"متأخرة",IF($R11=TODAY(),"مستحقة اليوم","بانتظار الموعد"))))))))</f>
        <v/>
      </c>
      <c r="T11" s="7" t="n"/>
    </row>
    <row r="12">
      <c r="A12" s="4" t="inlineStr">
        <is>
          <t>Blue Door Diner</t>
        </is>
      </c>
      <c r="B12" s="5" t="inlineStr">
        <is>
          <t>سام كيلر</t>
        </is>
      </c>
      <c r="C12" s="5" t="inlineStr">
        <is>
          <t>sam@bluedoordiner.example</t>
        </is>
      </c>
      <c r="D12" s="6" t="inlineStr">
        <is>
          <t>بن</t>
        </is>
      </c>
      <c r="E12" s="7" t="inlineStr">
        <is>
          <t>توظيف أو نمو</t>
        </is>
      </c>
      <c r="F12" s="7" t="inlineStr">
        <is>
          <t>يوظف مدير مطبخ</t>
        </is>
      </c>
      <c r="G12" s="8">
        <f>TODAY()-8</f>
        <v/>
      </c>
      <c r="H12" s="9">
        <f>IF($G12="","",WORKDAY($G12+2,1))</f>
        <v/>
      </c>
      <c r="I12" s="8" t="n"/>
      <c r="J12" s="9">
        <f>IF($G12="","",WORKDAY($G12+9,1))</f>
        <v/>
      </c>
      <c r="K12" s="8" t="n"/>
      <c r="L12" s="8">
        <f>G12</f>
        <v/>
      </c>
      <c r="M12" s="5" t="inlineStr">
        <is>
          <t>مرتدة</t>
        </is>
      </c>
      <c r="N12" s="10">
        <f>IF(OR($L12="",$M12="مرتدة"),"",IF(AND($K12&lt;&gt;"",$K12&lt;=$L12),"الرسالة الأخيرة",IF(AND($I12&lt;&gt;"",$I12&lt;=$L12),"المتابعة 1","الرسالة 1")))</f>
        <v/>
      </c>
      <c r="O12" s="8" t="n"/>
      <c r="P12" s="10">
        <f>IF($C12="","",IF(COUNTIF('عدم المراسلة'!$A$5:$A$304,$C12)+IFERROR(COUNTIF('عدم المراسلة'!$A$5:$A$304,MID($C12,FIND("@",$C12)+1,99)),0)&gt;0,"نعم","لا"))</f>
        <v/>
      </c>
      <c r="Q12" s="10">
        <f>IF(OR($A12="",$P12="نعم",$M12&lt;&gt;""),"",IF($G12="","الرسالة 1",IF($I12="","المتابعة 1",IF($K12="","الرسالة الأخيرة",""))))</f>
        <v/>
      </c>
      <c r="R12" s="9">
        <f>IF(OR($Q12="",$G12=""),"",IF($I12="",$H12,$J12))</f>
        <v/>
      </c>
      <c r="S12" s="11">
        <f>IF($A12="","",IF(OR($P12="نعم",$M12="طلب عدم المراسلة"),"لا تراسله",IF($G12="","للإرسال",IF($M12="مرتدة","متوقفة",IF($M12&lt;&gt;"","تم الرد",IF($K12&lt;&gt;"","متوقفة",IF($R12&lt;TODAY(),"متأخرة",IF($R12=TODAY(),"مستحقة اليوم","بانتظار الموعد"))))))))</f>
        <v/>
      </c>
      <c r="T12" s="7" t="inlineStr">
        <is>
          <t>ارتدت الرسالة: ابحث عن العنوان الصحيح أو احذف الصف.</t>
        </is>
      </c>
    </row>
    <row r="13">
      <c r="A13" s="4" t="inlineStr">
        <is>
          <t>Ginger Row Bakery</t>
        </is>
      </c>
      <c r="B13" s="5" t="inlineStr">
        <is>
          <t>بول تشين</t>
        </is>
      </c>
      <c r="C13" s="5" t="inlineStr">
        <is>
          <t>paul@gingerrow.example</t>
        </is>
      </c>
      <c r="D13" s="6" t="inlineStr">
        <is>
          <t>بن</t>
        </is>
      </c>
      <c r="E13" s="7" t="inlineStr">
        <is>
          <t>عملاء مشابهون في المنطقة</t>
        </is>
      </c>
      <c r="F13" s="7" t="inlineStr">
        <is>
          <t>متجر ثانٍ قرب اثنين من عملائنا</t>
        </is>
      </c>
      <c r="G13" s="8" t="n"/>
      <c r="H13" s="9">
        <f>IF($G13="","",WORKDAY($G13+2,1))</f>
        <v/>
      </c>
      <c r="I13" s="8" t="n"/>
      <c r="J13" s="9">
        <f>IF($G13="","",WORKDAY($G13+9,1))</f>
        <v/>
      </c>
      <c r="K13" s="8" t="n"/>
      <c r="L13" s="8" t="n"/>
      <c r="M13" s="5" t="n"/>
      <c r="N13" s="10">
        <f>IF(OR($L13="",$M13="مرتدة"),"",IF(AND($K13&lt;&gt;"",$K13&lt;=$L13),"الرسالة الأخيرة",IF(AND($I13&lt;&gt;"",$I13&lt;=$L13),"المتابعة 1","الرسالة 1")))</f>
        <v/>
      </c>
      <c r="O13" s="8" t="n"/>
      <c r="P13" s="10">
        <f>IF($C13="","",IF(COUNTIF('عدم المراسلة'!$A$5:$A$304,$C13)+IFERROR(COUNTIF('عدم المراسلة'!$A$5:$A$304,MID($C13,FIND("@",$C13)+1,99)),0)&gt;0,"نعم","لا"))</f>
        <v/>
      </c>
      <c r="Q13" s="10">
        <f>IF(OR($A13="",$P13="نعم",$M13&lt;&gt;""),"",IF($G13="","الرسالة 1",IF($I13="","المتابعة 1",IF($K13="","الرسالة الأخيرة",""))))</f>
        <v/>
      </c>
      <c r="R13" s="9">
        <f>IF(OR($Q13="",$G13=""),"",IF($I13="",$H13,$J13))</f>
        <v/>
      </c>
      <c r="S13" s="11">
        <f>IF($A13="","",IF(OR($P13="نعم",$M13="طلب عدم المراسلة"),"لا تراسله",IF($G13="","للإرسال",IF($M13="مرتدة","متوقفة",IF($M13&lt;&gt;"","تم الرد",IF($K13&lt;&gt;"","متوقفة",IF($R13&lt;TODAY(),"متأخرة",IF($R13=TODAY(),"مستحقة اليوم","بانتظار الموعد"))))))))</f>
        <v/>
      </c>
      <c r="T13" s="7" t="inlineStr">
        <is>
          <t>النطاق في قائمة عدم المراسلة: لا ترسل.</t>
        </is>
      </c>
    </row>
    <row r="14">
      <c r="A14" s="4" t="inlineStr">
        <is>
          <t>Fig Tree Grill</t>
        </is>
      </c>
      <c r="B14" s="5" t="inlineStr">
        <is>
          <t>نورا حداد</t>
        </is>
      </c>
      <c r="C14" s="5" t="inlineStr">
        <is>
          <t>nora@figtreegrill.example</t>
        </is>
      </c>
      <c r="D14" s="6" t="inlineStr">
        <is>
          <t>نادية</t>
        </is>
      </c>
      <c r="E14" s="7" t="inlineStr">
        <is>
          <t>شيء لاحظته</t>
        </is>
      </c>
      <c r="F14" s="7" t="inlineStr">
        <is>
          <t>صفحة الوظائف: لا إيداع مباشر للرواتب</t>
        </is>
      </c>
      <c r="G14" s="8">
        <f>TODAY()-3</f>
        <v/>
      </c>
      <c r="H14" s="9">
        <f>IF($G14="","",WORKDAY($G14+2,1))</f>
        <v/>
      </c>
      <c r="I14" s="8" t="n"/>
      <c r="J14" s="9">
        <f>IF($G14="","",WORKDAY($G14+9,1))</f>
        <v/>
      </c>
      <c r="K14" s="8" t="n"/>
      <c r="L14" s="8" t="n"/>
      <c r="M14" s="5" t="n"/>
      <c r="N14" s="10">
        <f>IF(OR($L14="",$M14="مرتدة"),"",IF(AND($K14&lt;&gt;"",$K14&lt;=$L14),"الرسالة الأخيرة",IF(AND($I14&lt;&gt;"",$I14&lt;=$L14),"المتابعة 1","الرسالة 1")))</f>
        <v/>
      </c>
      <c r="O14" s="8" t="n"/>
      <c r="P14" s="10">
        <f>IF($C14="","",IF(COUNTIF('عدم المراسلة'!$A$5:$A$304,$C14)+IFERROR(COUNTIF('عدم المراسلة'!$A$5:$A$304,MID($C14,FIND("@",$C14)+1,99)),0)&gt;0,"نعم","لا"))</f>
        <v/>
      </c>
      <c r="Q14" s="10">
        <f>IF(OR($A14="",$P14="نعم",$M14&lt;&gt;""),"",IF($G14="","الرسالة 1",IF($I14="","المتابعة 1",IF($K14="","الرسالة الأخيرة",""))))</f>
        <v/>
      </c>
      <c r="R14" s="9">
        <f>IF(OR($Q14="",$G14=""),"",IF($I14="",$H14,$J14))</f>
        <v/>
      </c>
      <c r="S14" s="11">
        <f>IF($A14="","",IF(OR($P14="نعم",$M14="طلب عدم المراسلة"),"لا تراسله",IF($G14="","للإرسال",IF($M14="مرتدة","متوقفة",IF($M14&lt;&gt;"","تم الرد",IF($K14&lt;&gt;"","متوقفة",IF($R14&lt;TODAY(),"متأخرة",IF($R14=TODAY(),"مستحقة اليوم","بانتظار الموعد"))))))))</f>
        <v/>
      </c>
      <c r="T14" s="7" t="n"/>
    </row>
    <row r="15">
      <c r="A15" s="4" t="inlineStr">
        <is>
          <t>Riverbend Noodle Bar</t>
        </is>
      </c>
      <c r="B15" s="5" t="inlineStr">
        <is>
          <t>كاي مورغان</t>
        </is>
      </c>
      <c r="C15" s="5" t="inlineStr">
        <is>
          <t>kai@riverbendnoodle.example</t>
        </is>
      </c>
      <c r="D15" s="6" t="inlineStr">
        <is>
          <t>بن</t>
        </is>
      </c>
      <c r="E15" s="7" t="inlineStr">
        <is>
          <t>عملاء مشابهون في المنطقة</t>
        </is>
      </c>
      <c r="F15" s="7" t="inlineStr">
        <is>
          <t>في المربع السكني نفسه مع عميل حالي</t>
        </is>
      </c>
      <c r="G15" s="8" t="n"/>
      <c r="H15" s="9">
        <f>IF($G15="","",WORKDAY($G15+2,1))</f>
        <v/>
      </c>
      <c r="I15" s="8" t="n"/>
      <c r="J15" s="9">
        <f>IF($G15="","",WORKDAY($G15+9,1))</f>
        <v/>
      </c>
      <c r="K15" s="8" t="n"/>
      <c r="L15" s="8" t="n"/>
      <c r="M15" s="5" t="n"/>
      <c r="N15" s="10">
        <f>IF(OR($L15="",$M15="مرتدة"),"",IF(AND($K15&lt;&gt;"",$K15&lt;=$L15),"الرسالة الأخيرة",IF(AND($I15&lt;&gt;"",$I15&lt;=$L15),"المتابعة 1","الرسالة 1")))</f>
        <v/>
      </c>
      <c r="O15" s="8" t="n"/>
      <c r="P15" s="10">
        <f>IF($C15="","",IF(COUNTIF('عدم المراسلة'!$A$5:$A$304,$C15)+IFERROR(COUNTIF('عدم المراسلة'!$A$5:$A$304,MID($C15,FIND("@",$C15)+1,99)),0)&gt;0,"نعم","لا"))</f>
        <v/>
      </c>
      <c r="Q15" s="10">
        <f>IF(OR($A15="",$P15="نعم",$M15&lt;&gt;""),"",IF($G15="","الرسالة 1",IF($I15="","المتابعة 1",IF($K15="","الرسالة الأخيرة",""))))</f>
        <v/>
      </c>
      <c r="R15" s="9">
        <f>IF(OR($Q15="",$G15=""),"",IF($I15="",$H15,$J15))</f>
        <v/>
      </c>
      <c r="S15" s="11">
        <f>IF($A15="","",IF(OR($P15="نعم",$M15="طلب عدم المراسلة"),"لا تراسله",IF($G15="","للإرسال",IF($M15="مرتدة","متوقفة",IF($M15&lt;&gt;"","تم الرد",IF($K15&lt;&gt;"","متوقفة",IF($R15&lt;TODAY(),"متأخرة",IF($R15=TODAY(),"مستحقة اليوم","بانتظار الموعد"))))))))</f>
        <v/>
      </c>
      <c r="T15" s="7" t="n"/>
    </row>
    <row r="16">
      <c r="A16" s="4" t="inlineStr">
        <is>
          <t>Stonecrop Cafe</t>
        </is>
      </c>
      <c r="B16" s="5" t="inlineStr">
        <is>
          <t>لوسي غرانت</t>
        </is>
      </c>
      <c r="C16" s="5" t="inlineStr">
        <is>
          <t>lucy@stonecropcafe.example</t>
        </is>
      </c>
      <c r="D16" s="6" t="inlineStr">
        <is>
          <t>بن</t>
        </is>
      </c>
      <c r="E16" s="7" t="inlineStr">
        <is>
          <t>نشروا شيئاً</t>
        </is>
      </c>
      <c r="F16" s="7" t="inlineStr">
        <is>
          <t>محاضرة لصاحبة المقهى في لقاء محلي لأصحاب المطاعم</t>
        </is>
      </c>
      <c r="G16" s="8">
        <f>TODAY()-2</f>
        <v/>
      </c>
      <c r="H16" s="9">
        <f>IF($G16="","",WORKDAY($G16+2,1))</f>
        <v/>
      </c>
      <c r="I16" s="8" t="n"/>
      <c r="J16" s="9">
        <f>IF($G16="","",WORKDAY($G16+9,1))</f>
        <v/>
      </c>
      <c r="K16" s="8" t="n"/>
      <c r="L16" s="8" t="n"/>
      <c r="M16" s="5" t="n"/>
      <c r="N16" s="10">
        <f>IF(OR($L16="",$M16="مرتدة"),"",IF(AND($K16&lt;&gt;"",$K16&lt;=$L16),"الرسالة الأخيرة",IF(AND($I16&lt;&gt;"",$I16&lt;=$L16),"المتابعة 1","الرسالة 1")))</f>
        <v/>
      </c>
      <c r="O16" s="8" t="n"/>
      <c r="P16" s="10">
        <f>IF($C16="","",IF(COUNTIF('عدم المراسلة'!$A$5:$A$304,$C16)+IFERROR(COUNTIF('عدم المراسلة'!$A$5:$A$304,MID($C16,FIND("@",$C16)+1,99)),0)&gt;0,"نعم","لا"))</f>
        <v/>
      </c>
      <c r="Q16" s="10">
        <f>IF(OR($A16="",$P16="نعم",$M16&lt;&gt;""),"",IF($G16="","الرسالة 1",IF($I16="","المتابعة 1",IF($K16="","الرسالة الأخيرة",""))))</f>
        <v/>
      </c>
      <c r="R16" s="9">
        <f>IF(OR($Q16="",$G16=""),"",IF($I16="",$H16,$J16))</f>
        <v/>
      </c>
      <c r="S16" s="11">
        <f>IF($A16="","",IF(OR($P16="نعم",$M16="طلب عدم المراسلة"),"لا تراسله",IF($G16="","للإرسال",IF($M16="مرتدة","متوقفة",IF($M16&lt;&gt;"","تم الرد",IF($K16&lt;&gt;"","متوقفة",IF($R16&lt;TODAY(),"متأخرة",IF($R16=TODAY(),"مستحقة اليوم","بانتظار الموعد"))))))))</f>
        <v/>
      </c>
      <c r="T16" s="7" t="n"/>
    </row>
    <row r="17">
      <c r="A17" s="4" t="inlineStr">
        <is>
          <t>Harvest Table Catering</t>
        </is>
      </c>
      <c r="B17" s="5" t="inlineStr">
        <is>
          <t>عمر صديقي</t>
        </is>
      </c>
      <c r="C17" s="5" t="inlineStr">
        <is>
          <t>omar@harvesttable.example</t>
        </is>
      </c>
      <c r="D17" s="6" t="inlineStr">
        <is>
          <t>بن</t>
        </is>
      </c>
      <c r="E17" s="7" t="inlineStr">
        <is>
          <t>توظيف أو نمو</t>
        </is>
      </c>
      <c r="F17" s="7" t="inlineStr">
        <is>
          <t>يوظف 12 عاملاً موسمياً</t>
        </is>
      </c>
      <c r="G17" s="8">
        <f>TODAY()-6</f>
        <v/>
      </c>
      <c r="H17" s="9">
        <f>IF($G17="","",WORKDAY($G17+2,1))</f>
        <v/>
      </c>
      <c r="I17" s="8">
        <f>H17</f>
        <v/>
      </c>
      <c r="J17" s="9">
        <f>IF($G17="","",WORKDAY($G17+9,1))</f>
        <v/>
      </c>
      <c r="K17" s="8" t="n"/>
      <c r="L17" s="8" t="n"/>
      <c r="M17" s="5" t="n"/>
      <c r="N17" s="10">
        <f>IF(OR($L17="",$M17="مرتدة"),"",IF(AND($K17&lt;&gt;"",$K17&lt;=$L17),"الرسالة الأخيرة",IF(AND($I17&lt;&gt;"",$I17&lt;=$L17),"المتابعة 1","الرسالة 1")))</f>
        <v/>
      </c>
      <c r="O17" s="8" t="n"/>
      <c r="P17" s="10">
        <f>IF($C17="","",IF(COUNTIF('عدم المراسلة'!$A$5:$A$304,$C17)+IFERROR(COUNTIF('عدم المراسلة'!$A$5:$A$304,MID($C17,FIND("@",$C17)+1,99)),0)&gt;0,"نعم","لا"))</f>
        <v/>
      </c>
      <c r="Q17" s="10">
        <f>IF(OR($A17="",$P17="نعم",$M17&lt;&gt;""),"",IF($G17="","الرسالة 1",IF($I17="","المتابعة 1",IF($K17="","الرسالة الأخيرة",""))))</f>
        <v/>
      </c>
      <c r="R17" s="9">
        <f>IF(OR($Q17="",$G17=""),"",IF($I17="",$H17,$J17))</f>
        <v/>
      </c>
      <c r="S17" s="11">
        <f>IF($A17="","",IF(OR($P17="نعم",$M17="طلب عدم المراسلة"),"لا تراسله",IF($G17="","للإرسال",IF($M17="مرتدة","متوقفة",IF($M17&lt;&gt;"","تم الرد",IF($K17&lt;&gt;"","متوقفة",IF($R17&lt;TODAY(),"متأخرة",IF($R17=TODAY(),"مستحقة اليوم","بانتظار الموعد"))))))))</f>
        <v/>
      </c>
      <c r="T17" s="7" t="n"/>
    </row>
    <row r="18">
      <c r="A18" s="4" t="inlineStr">
        <is>
          <t>Little Fern Ramen</t>
        </is>
      </c>
      <c r="B18" s="5" t="inlineStr">
        <is>
          <t>جونا برايس</t>
        </is>
      </c>
      <c r="C18" s="5" t="inlineStr">
        <is>
          <t>jonah@littlefern.example</t>
        </is>
      </c>
      <c r="D18" s="6" t="inlineStr">
        <is>
          <t>نادية</t>
        </is>
      </c>
      <c r="E18" s="7" t="inlineStr">
        <is>
          <t>توصية</t>
        </is>
      </c>
      <c r="F18" s="7" t="inlineStr">
        <is>
          <t>توصية من عميل حالي</t>
        </is>
      </c>
      <c r="G18" s="8">
        <f>TODAY()</f>
        <v/>
      </c>
      <c r="H18" s="9">
        <f>IF($G18="","",WORKDAY($G18+2,1))</f>
        <v/>
      </c>
      <c r="I18" s="8" t="n"/>
      <c r="J18" s="9">
        <f>IF($G18="","",WORKDAY($G18+9,1))</f>
        <v/>
      </c>
      <c r="K18" s="8" t="n"/>
      <c r="L18" s="8" t="n"/>
      <c r="M18" s="5" t="n"/>
      <c r="N18" s="10">
        <f>IF(OR($L18="",$M18="مرتدة"),"",IF(AND($K18&lt;&gt;"",$K18&lt;=$L18),"الرسالة الأخيرة",IF(AND($I18&lt;&gt;"",$I18&lt;=$L18),"المتابعة 1","الرسالة 1")))</f>
        <v/>
      </c>
      <c r="O18" s="8" t="n"/>
      <c r="P18" s="10">
        <f>IF($C18="","",IF(COUNTIF('عدم المراسلة'!$A$5:$A$304,$C18)+IFERROR(COUNTIF('عدم المراسلة'!$A$5:$A$304,MID($C18,FIND("@",$C18)+1,99)),0)&gt;0,"نعم","لا"))</f>
        <v/>
      </c>
      <c r="Q18" s="10">
        <f>IF(OR($A18="",$P18="نعم",$M18&lt;&gt;""),"",IF($G18="","الرسالة 1",IF($I18="","المتابعة 1",IF($K18="","الرسالة الأخيرة",""))))</f>
        <v/>
      </c>
      <c r="R18" s="9">
        <f>IF(OR($Q18="",$G18=""),"",IF($I18="",$H18,$J18))</f>
        <v/>
      </c>
      <c r="S18" s="11">
        <f>IF($A18="","",IF(OR($P18="نعم",$M18="طلب عدم المراسلة"),"لا تراسله",IF($G18="","للإرسال",IF($M18="مرتدة","متوقفة",IF($M18&lt;&gt;"","تم الرد",IF($K18&lt;&gt;"","متوقفة",IF($R18&lt;TODAY(),"متأخرة",IF($R18=TODAY(),"مستحقة اليوم","بانتظار الموعد"))))))))</f>
        <v/>
      </c>
      <c r="T18" s="7" t="n"/>
    </row>
    <row r="19">
      <c r="A19" s="4" t="inlineStr">
        <is>
          <t>Cinder Block Coffee</t>
        </is>
      </c>
      <c r="B19" s="5" t="inlineStr">
        <is>
          <t>آفا رييس</t>
        </is>
      </c>
      <c r="C19" s="5" t="inlineStr">
        <is>
          <t>ava@cinderblock.example</t>
        </is>
      </c>
      <c r="D19" s="6" t="inlineStr">
        <is>
          <t>بن</t>
        </is>
      </c>
      <c r="E19" s="7" t="inlineStr">
        <is>
          <t>شيء لاحظته</t>
        </is>
      </c>
      <c r="F19" s="7" t="inlineStr">
        <is>
          <t>صفحة الوظائف: نموذج التقديم معطّل</t>
        </is>
      </c>
      <c r="G19" s="8">
        <f>TODAY()-16</f>
        <v/>
      </c>
      <c r="H19" s="9">
        <f>IF($G19="","",WORKDAY($G19+2,1))</f>
        <v/>
      </c>
      <c r="I19" s="8">
        <f>H19</f>
        <v/>
      </c>
      <c r="J19" s="9">
        <f>IF($G19="","",WORKDAY($G19+9,1))</f>
        <v/>
      </c>
      <c r="K19" s="8">
        <f>J19</f>
        <v/>
      </c>
      <c r="L19" s="8" t="n"/>
      <c r="M19" s="5" t="n"/>
      <c r="N19" s="10">
        <f>IF(OR($L19="",$M19="مرتدة"),"",IF(AND($K19&lt;&gt;"",$K19&lt;=$L19),"الرسالة الأخيرة",IF(AND($I19&lt;&gt;"",$I19&lt;=$L19),"المتابعة 1","الرسالة 1")))</f>
        <v/>
      </c>
      <c r="O19" s="8" t="n"/>
      <c r="P19" s="10">
        <f>IF($C19="","",IF(COUNTIF('عدم المراسلة'!$A$5:$A$304,$C19)+IFERROR(COUNTIF('عدم المراسلة'!$A$5:$A$304,MID($C19,FIND("@",$C19)+1,99)),0)&gt;0,"نعم","لا"))</f>
        <v/>
      </c>
      <c r="Q19" s="10">
        <f>IF(OR($A19="",$P19="نعم",$M19&lt;&gt;""),"",IF($G19="","الرسالة 1",IF($I19="","المتابعة 1",IF($K19="","الرسالة الأخيرة",""))))</f>
        <v/>
      </c>
      <c r="R19" s="9">
        <f>IF(OR($Q19="",$G19=""),"",IF($I19="",$H19,$J19))</f>
        <v/>
      </c>
      <c r="S19" s="11">
        <f>IF($A19="","",IF(OR($P19="نعم",$M19="طلب عدم المراسلة"),"لا تراسله",IF($G19="","للإرسال",IF($M19="مرتدة","متوقفة",IF($M19&lt;&gt;"","تم الرد",IF($K19&lt;&gt;"","متوقفة",IF($R19&lt;TODAY(),"متأخرة",IF($R19=TODAY(),"مستحقة اليوم","بانتظار الموعد"))))))))</f>
        <v/>
      </c>
      <c r="T19" s="7" t="inlineStr">
        <is>
          <t>قاعدة التوقف: لا رسالة جديدة قبل 90 يوماً.</t>
        </is>
      </c>
    </row>
    <row r="20">
      <c r="A20" s="4" t="n"/>
      <c r="B20" s="5" t="n"/>
      <c r="C20" s="5" t="n"/>
      <c r="D20" s="6" t="n"/>
      <c r="E20" s="7" t="n"/>
      <c r="F20" s="7" t="n"/>
      <c r="G20" s="8" t="n"/>
      <c r="H20" s="9">
        <f>IF($G20="","",WORKDAY($G20+2,1))</f>
        <v/>
      </c>
      <c r="I20" s="8" t="n"/>
      <c r="J20" s="9">
        <f>IF($G20="","",WORKDAY($G20+9,1))</f>
        <v/>
      </c>
      <c r="K20" s="8" t="n"/>
      <c r="L20" s="8" t="n"/>
      <c r="M20" s="5" t="n"/>
      <c r="N20" s="10">
        <f>IF(OR($L20="",$M20="مرتدة"),"",IF(AND($K20&lt;&gt;"",$K20&lt;=$L20),"الرسالة الأخيرة",IF(AND($I20&lt;&gt;"",$I20&lt;=$L20),"المتابعة 1","الرسالة 1")))</f>
        <v/>
      </c>
      <c r="O20" s="8" t="n"/>
      <c r="P20" s="10">
        <f>IF($C20="","",IF(COUNTIF('عدم المراسلة'!$A$5:$A$304,$C20)+IFERROR(COUNTIF('عدم المراسلة'!$A$5:$A$304,MID($C20,FIND("@",$C20)+1,99)),0)&gt;0,"نعم","لا"))</f>
        <v/>
      </c>
      <c r="Q20" s="10">
        <f>IF(OR($A20="",$P20="نعم",$M20&lt;&gt;""),"",IF($G20="","الرسالة 1",IF($I20="","المتابعة 1",IF($K20="","الرسالة الأخيرة",""))))</f>
        <v/>
      </c>
      <c r="R20" s="9">
        <f>IF(OR($Q20="",$G20=""),"",IF($I20="",$H20,$J20))</f>
        <v/>
      </c>
      <c r="S20" s="11">
        <f>IF($A20="","",IF(OR($P20="نعم",$M20="طلب عدم المراسلة"),"لا تراسله",IF($G20="","للإرسال",IF($M20="مرتدة","متوقفة",IF($M20&lt;&gt;"","تم الرد",IF($K20&lt;&gt;"","متوقفة",IF($R20&lt;TODAY(),"متأخرة",IF($R20=TODAY(),"مستحقة اليوم","بانتظار الموعد"))))))))</f>
        <v/>
      </c>
      <c r="T20" s="7" t="n"/>
    </row>
    <row r="21">
      <c r="A21" s="4" t="n"/>
      <c r="B21" s="5" t="n"/>
      <c r="C21" s="5" t="n"/>
      <c r="D21" s="6" t="n"/>
      <c r="E21" s="7" t="n"/>
      <c r="F21" s="7" t="n"/>
      <c r="G21" s="8" t="n"/>
      <c r="H21" s="9">
        <f>IF($G21="","",WORKDAY($G21+2,1))</f>
        <v/>
      </c>
      <c r="I21" s="8" t="n"/>
      <c r="J21" s="9">
        <f>IF($G21="","",WORKDAY($G21+9,1))</f>
        <v/>
      </c>
      <c r="K21" s="8" t="n"/>
      <c r="L21" s="8" t="n"/>
      <c r="M21" s="5" t="n"/>
      <c r="N21" s="10">
        <f>IF(OR($L21="",$M21="مرتدة"),"",IF(AND($K21&lt;&gt;"",$K21&lt;=$L21),"الرسالة الأخيرة",IF(AND($I21&lt;&gt;"",$I21&lt;=$L21),"المتابعة 1","الرسالة 1")))</f>
        <v/>
      </c>
      <c r="O21" s="8" t="n"/>
      <c r="P21" s="10">
        <f>IF($C21="","",IF(COUNTIF('عدم المراسلة'!$A$5:$A$304,$C21)+IFERROR(COUNTIF('عدم المراسلة'!$A$5:$A$304,MID($C21,FIND("@",$C21)+1,99)),0)&gt;0,"نعم","لا"))</f>
        <v/>
      </c>
      <c r="Q21" s="10">
        <f>IF(OR($A21="",$P21="نعم",$M21&lt;&gt;""),"",IF($G21="","الرسالة 1",IF($I21="","المتابعة 1",IF($K21="","الرسالة الأخيرة",""))))</f>
        <v/>
      </c>
      <c r="R21" s="9">
        <f>IF(OR($Q21="",$G21=""),"",IF($I21="",$H21,$J21))</f>
        <v/>
      </c>
      <c r="S21" s="11">
        <f>IF($A21="","",IF(OR($P21="نعم",$M21="طلب عدم المراسلة"),"لا تراسله",IF($G21="","للإرسال",IF($M21="مرتدة","متوقفة",IF($M21&lt;&gt;"","تم الرد",IF($K21&lt;&gt;"","متوقفة",IF($R21&lt;TODAY(),"متأخرة",IF($R21=TODAY(),"مستحقة اليوم","بانتظار الموعد"))))))))</f>
        <v/>
      </c>
      <c r="T21" s="7" t="n"/>
    </row>
    <row r="22">
      <c r="A22" s="4" t="n"/>
      <c r="B22" s="5" t="n"/>
      <c r="C22" s="5" t="n"/>
      <c r="D22" s="6" t="n"/>
      <c r="E22" s="7" t="n"/>
      <c r="F22" s="7" t="n"/>
      <c r="G22" s="8" t="n"/>
      <c r="H22" s="9">
        <f>IF($G22="","",WORKDAY($G22+2,1))</f>
        <v/>
      </c>
      <c r="I22" s="8" t="n"/>
      <c r="J22" s="9">
        <f>IF($G22="","",WORKDAY($G22+9,1))</f>
        <v/>
      </c>
      <c r="K22" s="8" t="n"/>
      <c r="L22" s="8" t="n"/>
      <c r="M22" s="5" t="n"/>
      <c r="N22" s="10">
        <f>IF(OR($L22="",$M22="مرتدة"),"",IF(AND($K22&lt;&gt;"",$K22&lt;=$L22),"الرسالة الأخيرة",IF(AND($I22&lt;&gt;"",$I22&lt;=$L22),"المتابعة 1","الرسالة 1")))</f>
        <v/>
      </c>
      <c r="O22" s="8" t="n"/>
      <c r="P22" s="10">
        <f>IF($C22="","",IF(COUNTIF('عدم المراسلة'!$A$5:$A$304,$C22)+IFERROR(COUNTIF('عدم المراسلة'!$A$5:$A$304,MID($C22,FIND("@",$C22)+1,99)),0)&gt;0,"نعم","لا"))</f>
        <v/>
      </c>
      <c r="Q22" s="10">
        <f>IF(OR($A22="",$P22="نعم",$M22&lt;&gt;""),"",IF($G22="","الرسالة 1",IF($I22="","المتابعة 1",IF($K22="","الرسالة الأخيرة",""))))</f>
        <v/>
      </c>
      <c r="R22" s="9">
        <f>IF(OR($Q22="",$G22=""),"",IF($I22="",$H22,$J22))</f>
        <v/>
      </c>
      <c r="S22" s="11">
        <f>IF($A22="","",IF(OR($P22="نعم",$M22="طلب عدم المراسلة"),"لا تراسله",IF($G22="","للإرسال",IF($M22="مرتدة","متوقفة",IF($M22&lt;&gt;"","تم الرد",IF($K22&lt;&gt;"","متوقفة",IF($R22&lt;TODAY(),"متأخرة",IF($R22=TODAY(),"مستحقة اليوم","بانتظار الموعد"))))))))</f>
        <v/>
      </c>
      <c r="T22" s="7" t="n"/>
    </row>
    <row r="23">
      <c r="A23" s="4" t="n"/>
      <c r="B23" s="5" t="n"/>
      <c r="C23" s="5" t="n"/>
      <c r="D23" s="6" t="n"/>
      <c r="E23" s="7" t="n"/>
      <c r="F23" s="7" t="n"/>
      <c r="G23" s="8" t="n"/>
      <c r="H23" s="9">
        <f>IF($G23="","",WORKDAY($G23+2,1))</f>
        <v/>
      </c>
      <c r="I23" s="8" t="n"/>
      <c r="J23" s="9">
        <f>IF($G23="","",WORKDAY($G23+9,1))</f>
        <v/>
      </c>
      <c r="K23" s="8" t="n"/>
      <c r="L23" s="8" t="n"/>
      <c r="M23" s="5" t="n"/>
      <c r="N23" s="10">
        <f>IF(OR($L23="",$M23="مرتدة"),"",IF(AND($K23&lt;&gt;"",$K23&lt;=$L23),"الرسالة الأخيرة",IF(AND($I23&lt;&gt;"",$I23&lt;=$L23),"المتابعة 1","الرسالة 1")))</f>
        <v/>
      </c>
      <c r="O23" s="8" t="n"/>
      <c r="P23" s="10">
        <f>IF($C23="","",IF(COUNTIF('عدم المراسلة'!$A$5:$A$304,$C23)+IFERROR(COUNTIF('عدم المراسلة'!$A$5:$A$304,MID($C23,FIND("@",$C23)+1,99)),0)&gt;0,"نعم","لا"))</f>
        <v/>
      </c>
      <c r="Q23" s="10">
        <f>IF(OR($A23="",$P23="نعم",$M23&lt;&gt;""),"",IF($G23="","الرسالة 1",IF($I23="","المتابعة 1",IF($K23="","الرسالة الأخيرة",""))))</f>
        <v/>
      </c>
      <c r="R23" s="9">
        <f>IF(OR($Q23="",$G23=""),"",IF($I23="",$H23,$J23))</f>
        <v/>
      </c>
      <c r="S23" s="11">
        <f>IF($A23="","",IF(OR($P23="نعم",$M23="طلب عدم المراسلة"),"لا تراسله",IF($G23="","للإرسال",IF($M23="مرتدة","متوقفة",IF($M23&lt;&gt;"","تم الرد",IF($K23&lt;&gt;"","متوقفة",IF($R23&lt;TODAY(),"متأخرة",IF($R23=TODAY(),"مستحقة اليوم","بانتظار الموعد"))))))))</f>
        <v/>
      </c>
      <c r="T23" s="7" t="n"/>
    </row>
    <row r="24">
      <c r="A24" s="4" t="n"/>
      <c r="B24" s="5" t="n"/>
      <c r="C24" s="5" t="n"/>
      <c r="D24" s="6" t="n"/>
      <c r="E24" s="7" t="n"/>
      <c r="F24" s="7" t="n"/>
      <c r="G24" s="8" t="n"/>
      <c r="H24" s="9">
        <f>IF($G24="","",WORKDAY($G24+2,1))</f>
        <v/>
      </c>
      <c r="I24" s="8" t="n"/>
      <c r="J24" s="9">
        <f>IF($G24="","",WORKDAY($G24+9,1))</f>
        <v/>
      </c>
      <c r="K24" s="8" t="n"/>
      <c r="L24" s="8" t="n"/>
      <c r="M24" s="5" t="n"/>
      <c r="N24" s="10">
        <f>IF(OR($L24="",$M24="مرتدة"),"",IF(AND($K24&lt;&gt;"",$K24&lt;=$L24),"الرسالة الأخيرة",IF(AND($I24&lt;&gt;"",$I24&lt;=$L24),"المتابعة 1","الرسالة 1")))</f>
        <v/>
      </c>
      <c r="O24" s="8" t="n"/>
      <c r="P24" s="10">
        <f>IF($C24="","",IF(COUNTIF('عدم المراسلة'!$A$5:$A$304,$C24)+IFERROR(COUNTIF('عدم المراسلة'!$A$5:$A$304,MID($C24,FIND("@",$C24)+1,99)),0)&gt;0,"نعم","لا"))</f>
        <v/>
      </c>
      <c r="Q24" s="10">
        <f>IF(OR($A24="",$P24="نعم",$M24&lt;&gt;""),"",IF($G24="","الرسالة 1",IF($I24="","المتابعة 1",IF($K24="","الرسالة الأخيرة",""))))</f>
        <v/>
      </c>
      <c r="R24" s="9">
        <f>IF(OR($Q24="",$G24=""),"",IF($I24="",$H24,$J24))</f>
        <v/>
      </c>
      <c r="S24" s="11">
        <f>IF($A24="","",IF(OR($P24="نعم",$M24="طلب عدم المراسلة"),"لا تراسله",IF($G24="","للإرسال",IF($M24="مرتدة","متوقفة",IF($M24&lt;&gt;"","تم الرد",IF($K24&lt;&gt;"","متوقفة",IF($R24&lt;TODAY(),"متأخرة",IF($R24=TODAY(),"مستحقة اليوم","بانتظار الموعد"))))))))</f>
        <v/>
      </c>
      <c r="T24" s="7" t="n"/>
    </row>
    <row r="25">
      <c r="A25" s="4" t="n"/>
      <c r="B25" s="5" t="n"/>
      <c r="C25" s="5" t="n"/>
      <c r="D25" s="6" t="n"/>
      <c r="E25" s="7" t="n"/>
      <c r="F25" s="7" t="n"/>
      <c r="G25" s="8" t="n"/>
      <c r="H25" s="9">
        <f>IF($G25="","",WORKDAY($G25+2,1))</f>
        <v/>
      </c>
      <c r="I25" s="8" t="n"/>
      <c r="J25" s="9">
        <f>IF($G25="","",WORKDAY($G25+9,1))</f>
        <v/>
      </c>
      <c r="K25" s="8" t="n"/>
      <c r="L25" s="8" t="n"/>
      <c r="M25" s="5" t="n"/>
      <c r="N25" s="10">
        <f>IF(OR($L25="",$M25="مرتدة"),"",IF(AND($K25&lt;&gt;"",$K25&lt;=$L25),"الرسالة الأخيرة",IF(AND($I25&lt;&gt;"",$I25&lt;=$L25),"المتابعة 1","الرسالة 1")))</f>
        <v/>
      </c>
      <c r="O25" s="8" t="n"/>
      <c r="P25" s="10">
        <f>IF($C25="","",IF(COUNTIF('عدم المراسلة'!$A$5:$A$304,$C25)+IFERROR(COUNTIF('عدم المراسلة'!$A$5:$A$304,MID($C25,FIND("@",$C25)+1,99)),0)&gt;0,"نعم","لا"))</f>
        <v/>
      </c>
      <c r="Q25" s="10">
        <f>IF(OR($A25="",$P25="نعم",$M25&lt;&gt;""),"",IF($G25="","الرسالة 1",IF($I25="","المتابعة 1",IF($K25="","الرسالة الأخيرة",""))))</f>
        <v/>
      </c>
      <c r="R25" s="9">
        <f>IF(OR($Q25="",$G25=""),"",IF($I25="",$H25,$J25))</f>
        <v/>
      </c>
      <c r="S25" s="11">
        <f>IF($A25="","",IF(OR($P25="نعم",$M25="طلب عدم المراسلة"),"لا تراسله",IF($G25="","للإرسال",IF($M25="مرتدة","متوقفة",IF($M25&lt;&gt;"","تم الرد",IF($K25&lt;&gt;"","متوقفة",IF($R25&lt;TODAY(),"متأخرة",IF($R25=TODAY(),"مستحقة اليوم","بانتظار الموعد"))))))))</f>
        <v/>
      </c>
      <c r="T25" s="7" t="n"/>
    </row>
    <row r="26">
      <c r="A26" s="4" t="n"/>
      <c r="B26" s="5" t="n"/>
      <c r="C26" s="5" t="n"/>
      <c r="D26" s="6" t="n"/>
      <c r="E26" s="7" t="n"/>
      <c r="F26" s="7" t="n"/>
      <c r="G26" s="8" t="n"/>
      <c r="H26" s="9">
        <f>IF($G26="","",WORKDAY($G26+2,1))</f>
        <v/>
      </c>
      <c r="I26" s="8" t="n"/>
      <c r="J26" s="9">
        <f>IF($G26="","",WORKDAY($G26+9,1))</f>
        <v/>
      </c>
      <c r="K26" s="8" t="n"/>
      <c r="L26" s="8" t="n"/>
      <c r="M26" s="5" t="n"/>
      <c r="N26" s="10">
        <f>IF(OR($L26="",$M26="مرتدة"),"",IF(AND($K26&lt;&gt;"",$K26&lt;=$L26),"الرسالة الأخيرة",IF(AND($I26&lt;&gt;"",$I26&lt;=$L26),"المتابعة 1","الرسالة 1")))</f>
        <v/>
      </c>
      <c r="O26" s="8" t="n"/>
      <c r="P26" s="10">
        <f>IF($C26="","",IF(COUNTIF('عدم المراسلة'!$A$5:$A$304,$C26)+IFERROR(COUNTIF('عدم المراسلة'!$A$5:$A$304,MID($C26,FIND("@",$C26)+1,99)),0)&gt;0,"نعم","لا"))</f>
        <v/>
      </c>
      <c r="Q26" s="10">
        <f>IF(OR($A26="",$P26="نعم",$M26&lt;&gt;""),"",IF($G26="","الرسالة 1",IF($I26="","المتابعة 1",IF($K26="","الرسالة الأخيرة",""))))</f>
        <v/>
      </c>
      <c r="R26" s="9">
        <f>IF(OR($Q26="",$G26=""),"",IF($I26="",$H26,$J26))</f>
        <v/>
      </c>
      <c r="S26" s="11">
        <f>IF($A26="","",IF(OR($P26="نعم",$M26="طلب عدم المراسلة"),"لا تراسله",IF($G26="","للإرسال",IF($M26="مرتدة","متوقفة",IF($M26&lt;&gt;"","تم الرد",IF($K26&lt;&gt;"","متوقفة",IF($R26&lt;TODAY(),"متأخرة",IF($R26=TODAY(),"مستحقة اليوم","بانتظار الموعد"))))))))</f>
        <v/>
      </c>
      <c r="T26" s="7" t="n"/>
    </row>
    <row r="27">
      <c r="A27" s="4" t="n"/>
      <c r="B27" s="5" t="n"/>
      <c r="C27" s="5" t="n"/>
      <c r="D27" s="6" t="n"/>
      <c r="E27" s="7" t="n"/>
      <c r="F27" s="7" t="n"/>
      <c r="G27" s="8" t="n"/>
      <c r="H27" s="9">
        <f>IF($G27="","",WORKDAY($G27+2,1))</f>
        <v/>
      </c>
      <c r="I27" s="8" t="n"/>
      <c r="J27" s="9">
        <f>IF($G27="","",WORKDAY($G27+9,1))</f>
        <v/>
      </c>
      <c r="K27" s="8" t="n"/>
      <c r="L27" s="8" t="n"/>
      <c r="M27" s="5" t="n"/>
      <c r="N27" s="10">
        <f>IF(OR($L27="",$M27="مرتدة"),"",IF(AND($K27&lt;&gt;"",$K27&lt;=$L27),"الرسالة الأخيرة",IF(AND($I27&lt;&gt;"",$I27&lt;=$L27),"المتابعة 1","الرسالة 1")))</f>
        <v/>
      </c>
      <c r="O27" s="8" t="n"/>
      <c r="P27" s="10">
        <f>IF($C27="","",IF(COUNTIF('عدم المراسلة'!$A$5:$A$304,$C27)+IFERROR(COUNTIF('عدم المراسلة'!$A$5:$A$304,MID($C27,FIND("@",$C27)+1,99)),0)&gt;0,"نعم","لا"))</f>
        <v/>
      </c>
      <c r="Q27" s="10">
        <f>IF(OR($A27="",$P27="نعم",$M27&lt;&gt;""),"",IF($G27="","الرسالة 1",IF($I27="","المتابعة 1",IF($K27="","الرسالة الأخيرة",""))))</f>
        <v/>
      </c>
      <c r="R27" s="9">
        <f>IF(OR($Q27="",$G27=""),"",IF($I27="",$H27,$J27))</f>
        <v/>
      </c>
      <c r="S27" s="11">
        <f>IF($A27="","",IF(OR($P27="نعم",$M27="طلب عدم المراسلة"),"لا تراسله",IF($G27="","للإرسال",IF($M27="مرتدة","متوقفة",IF($M27&lt;&gt;"","تم الرد",IF($K27&lt;&gt;"","متوقفة",IF($R27&lt;TODAY(),"متأخرة",IF($R27=TODAY(),"مستحقة اليوم","بانتظار الموعد"))))))))</f>
        <v/>
      </c>
      <c r="T27" s="7" t="n"/>
    </row>
    <row r="28">
      <c r="A28" s="4" t="n"/>
      <c r="B28" s="5" t="n"/>
      <c r="C28" s="5" t="n"/>
      <c r="D28" s="6" t="n"/>
      <c r="E28" s="7" t="n"/>
      <c r="F28" s="7" t="n"/>
      <c r="G28" s="8" t="n"/>
      <c r="H28" s="9">
        <f>IF($G28="","",WORKDAY($G28+2,1))</f>
        <v/>
      </c>
      <c r="I28" s="8" t="n"/>
      <c r="J28" s="9">
        <f>IF($G28="","",WORKDAY($G28+9,1))</f>
        <v/>
      </c>
      <c r="K28" s="8" t="n"/>
      <c r="L28" s="8" t="n"/>
      <c r="M28" s="5" t="n"/>
      <c r="N28" s="10">
        <f>IF(OR($L28="",$M28="مرتدة"),"",IF(AND($K28&lt;&gt;"",$K28&lt;=$L28),"الرسالة الأخيرة",IF(AND($I28&lt;&gt;"",$I28&lt;=$L28),"المتابعة 1","الرسالة 1")))</f>
        <v/>
      </c>
      <c r="O28" s="8" t="n"/>
      <c r="P28" s="10">
        <f>IF($C28="","",IF(COUNTIF('عدم المراسلة'!$A$5:$A$304,$C28)+IFERROR(COUNTIF('عدم المراسلة'!$A$5:$A$304,MID($C28,FIND("@",$C28)+1,99)),0)&gt;0,"نعم","لا"))</f>
        <v/>
      </c>
      <c r="Q28" s="10">
        <f>IF(OR($A28="",$P28="نعم",$M28&lt;&gt;""),"",IF($G28="","الرسالة 1",IF($I28="","المتابعة 1",IF($K28="","الرسالة الأخيرة",""))))</f>
        <v/>
      </c>
      <c r="R28" s="9">
        <f>IF(OR($Q28="",$G28=""),"",IF($I28="",$H28,$J28))</f>
        <v/>
      </c>
      <c r="S28" s="11">
        <f>IF($A28="","",IF(OR($P28="نعم",$M28="طلب عدم المراسلة"),"لا تراسله",IF($G28="","للإرسال",IF($M28="مرتدة","متوقفة",IF($M28&lt;&gt;"","تم الرد",IF($K28&lt;&gt;"","متوقفة",IF($R28&lt;TODAY(),"متأخرة",IF($R28=TODAY(),"مستحقة اليوم","بانتظار الموعد"))))))))</f>
        <v/>
      </c>
      <c r="T28" s="7" t="n"/>
    </row>
    <row r="29">
      <c r="A29" s="4" t="n"/>
      <c r="B29" s="5" t="n"/>
      <c r="C29" s="5" t="n"/>
      <c r="D29" s="6" t="n"/>
      <c r="E29" s="7" t="n"/>
      <c r="F29" s="7" t="n"/>
      <c r="G29" s="8" t="n"/>
      <c r="H29" s="9">
        <f>IF($G29="","",WORKDAY($G29+2,1))</f>
        <v/>
      </c>
      <c r="I29" s="8" t="n"/>
      <c r="J29" s="9">
        <f>IF($G29="","",WORKDAY($G29+9,1))</f>
        <v/>
      </c>
      <c r="K29" s="8" t="n"/>
      <c r="L29" s="8" t="n"/>
      <c r="M29" s="5" t="n"/>
      <c r="N29" s="10">
        <f>IF(OR($L29="",$M29="مرتدة"),"",IF(AND($K29&lt;&gt;"",$K29&lt;=$L29),"الرسالة الأخيرة",IF(AND($I29&lt;&gt;"",$I29&lt;=$L29),"المتابعة 1","الرسالة 1")))</f>
        <v/>
      </c>
      <c r="O29" s="8" t="n"/>
      <c r="P29" s="10">
        <f>IF($C29="","",IF(COUNTIF('عدم المراسلة'!$A$5:$A$304,$C29)+IFERROR(COUNTIF('عدم المراسلة'!$A$5:$A$304,MID($C29,FIND("@",$C29)+1,99)),0)&gt;0,"نعم","لا"))</f>
        <v/>
      </c>
      <c r="Q29" s="10">
        <f>IF(OR($A29="",$P29="نعم",$M29&lt;&gt;""),"",IF($G29="","الرسالة 1",IF($I29="","المتابعة 1",IF($K29="","الرسالة الأخيرة",""))))</f>
        <v/>
      </c>
      <c r="R29" s="9">
        <f>IF(OR($Q29="",$G29=""),"",IF($I29="",$H29,$J29))</f>
        <v/>
      </c>
      <c r="S29" s="11">
        <f>IF($A29="","",IF(OR($P29="نعم",$M29="طلب عدم المراسلة"),"لا تراسله",IF($G29="","للإرسال",IF($M29="مرتدة","متوقفة",IF($M29&lt;&gt;"","تم الرد",IF($K29&lt;&gt;"","متوقفة",IF($R29&lt;TODAY(),"متأخرة",IF($R29=TODAY(),"مستحقة اليوم","بانتظار الموعد"))))))))</f>
        <v/>
      </c>
      <c r="T29" s="7" t="n"/>
    </row>
    <row r="30">
      <c r="A30" s="4" t="n"/>
      <c r="B30" s="5" t="n"/>
      <c r="C30" s="5" t="n"/>
      <c r="D30" s="6" t="n"/>
      <c r="E30" s="7" t="n"/>
      <c r="F30" s="7" t="n"/>
      <c r="G30" s="8" t="n"/>
      <c r="H30" s="9">
        <f>IF($G30="","",WORKDAY($G30+2,1))</f>
        <v/>
      </c>
      <c r="I30" s="8" t="n"/>
      <c r="J30" s="9">
        <f>IF($G30="","",WORKDAY($G30+9,1))</f>
        <v/>
      </c>
      <c r="K30" s="8" t="n"/>
      <c r="L30" s="8" t="n"/>
      <c r="M30" s="5" t="n"/>
      <c r="N30" s="10">
        <f>IF(OR($L30="",$M30="مرتدة"),"",IF(AND($K30&lt;&gt;"",$K30&lt;=$L30),"الرسالة الأخيرة",IF(AND($I30&lt;&gt;"",$I30&lt;=$L30),"المتابعة 1","الرسالة 1")))</f>
        <v/>
      </c>
      <c r="O30" s="8" t="n"/>
      <c r="P30" s="10">
        <f>IF($C30="","",IF(COUNTIF('عدم المراسلة'!$A$5:$A$304,$C30)+IFERROR(COUNTIF('عدم المراسلة'!$A$5:$A$304,MID($C30,FIND("@",$C30)+1,99)),0)&gt;0,"نعم","لا"))</f>
        <v/>
      </c>
      <c r="Q30" s="10">
        <f>IF(OR($A30="",$P30="نعم",$M30&lt;&gt;""),"",IF($G30="","الرسالة 1",IF($I30="","المتابعة 1",IF($K30="","الرسالة الأخيرة",""))))</f>
        <v/>
      </c>
      <c r="R30" s="9">
        <f>IF(OR($Q30="",$G30=""),"",IF($I30="",$H30,$J30))</f>
        <v/>
      </c>
      <c r="S30" s="11">
        <f>IF($A30="","",IF(OR($P30="نعم",$M30="طلب عدم المراسلة"),"لا تراسله",IF($G30="","للإرسال",IF($M30="مرتدة","متوقفة",IF($M30&lt;&gt;"","تم الرد",IF($K30&lt;&gt;"","متوقفة",IF($R30&lt;TODAY(),"متأخرة",IF($R30=TODAY(),"مستحقة اليوم","بانتظار الموعد"))))))))</f>
        <v/>
      </c>
      <c r="T30" s="7" t="n"/>
    </row>
    <row r="31">
      <c r="A31" s="4" t="n"/>
      <c r="B31" s="5" t="n"/>
      <c r="C31" s="5" t="n"/>
      <c r="D31" s="6" t="n"/>
      <c r="E31" s="7" t="n"/>
      <c r="F31" s="7" t="n"/>
      <c r="G31" s="8" t="n"/>
      <c r="H31" s="9">
        <f>IF($G31="","",WORKDAY($G31+2,1))</f>
        <v/>
      </c>
      <c r="I31" s="8" t="n"/>
      <c r="J31" s="9">
        <f>IF($G31="","",WORKDAY($G31+9,1))</f>
        <v/>
      </c>
      <c r="K31" s="8" t="n"/>
      <c r="L31" s="8" t="n"/>
      <c r="M31" s="5" t="n"/>
      <c r="N31" s="10">
        <f>IF(OR($L31="",$M31="مرتدة"),"",IF(AND($K31&lt;&gt;"",$K31&lt;=$L31),"الرسالة الأخيرة",IF(AND($I31&lt;&gt;"",$I31&lt;=$L31),"المتابعة 1","الرسالة 1")))</f>
        <v/>
      </c>
      <c r="O31" s="8" t="n"/>
      <c r="P31" s="10">
        <f>IF($C31="","",IF(COUNTIF('عدم المراسلة'!$A$5:$A$304,$C31)+IFERROR(COUNTIF('عدم المراسلة'!$A$5:$A$304,MID($C31,FIND("@",$C31)+1,99)),0)&gt;0,"نعم","لا"))</f>
        <v/>
      </c>
      <c r="Q31" s="10">
        <f>IF(OR($A31="",$P31="نعم",$M31&lt;&gt;""),"",IF($G31="","الرسالة 1",IF($I31="","المتابعة 1",IF($K31="","الرسالة الأخيرة",""))))</f>
        <v/>
      </c>
      <c r="R31" s="9">
        <f>IF(OR($Q31="",$G31=""),"",IF($I31="",$H31,$J31))</f>
        <v/>
      </c>
      <c r="S31" s="11">
        <f>IF($A31="","",IF(OR($P31="نعم",$M31="طلب عدم المراسلة"),"لا تراسله",IF($G31="","للإرسال",IF($M31="مرتدة","متوقفة",IF($M31&lt;&gt;"","تم الرد",IF($K31&lt;&gt;"","متوقفة",IF($R31&lt;TODAY(),"متأخرة",IF($R31=TODAY(),"مستحقة اليوم","بانتظار الموعد"))))))))</f>
        <v/>
      </c>
      <c r="T31" s="7" t="n"/>
    </row>
    <row r="32">
      <c r="A32" s="4" t="n"/>
      <c r="B32" s="5" t="n"/>
      <c r="C32" s="5" t="n"/>
      <c r="D32" s="6" t="n"/>
      <c r="E32" s="7" t="n"/>
      <c r="F32" s="7" t="n"/>
      <c r="G32" s="8" t="n"/>
      <c r="H32" s="9">
        <f>IF($G32="","",WORKDAY($G32+2,1))</f>
        <v/>
      </c>
      <c r="I32" s="8" t="n"/>
      <c r="J32" s="9">
        <f>IF($G32="","",WORKDAY($G32+9,1))</f>
        <v/>
      </c>
      <c r="K32" s="8" t="n"/>
      <c r="L32" s="8" t="n"/>
      <c r="M32" s="5" t="n"/>
      <c r="N32" s="10">
        <f>IF(OR($L32="",$M32="مرتدة"),"",IF(AND($K32&lt;&gt;"",$K32&lt;=$L32),"الرسالة الأخيرة",IF(AND($I32&lt;&gt;"",$I32&lt;=$L32),"المتابعة 1","الرسالة 1")))</f>
        <v/>
      </c>
      <c r="O32" s="8" t="n"/>
      <c r="P32" s="10">
        <f>IF($C32="","",IF(COUNTIF('عدم المراسلة'!$A$5:$A$304,$C32)+IFERROR(COUNTIF('عدم المراسلة'!$A$5:$A$304,MID($C32,FIND("@",$C32)+1,99)),0)&gt;0,"نعم","لا"))</f>
        <v/>
      </c>
      <c r="Q32" s="10">
        <f>IF(OR($A32="",$P32="نعم",$M32&lt;&gt;""),"",IF($G32="","الرسالة 1",IF($I32="","المتابعة 1",IF($K32="","الرسالة الأخيرة",""))))</f>
        <v/>
      </c>
      <c r="R32" s="9">
        <f>IF(OR($Q32="",$G32=""),"",IF($I32="",$H32,$J32))</f>
        <v/>
      </c>
      <c r="S32" s="11">
        <f>IF($A32="","",IF(OR($P32="نعم",$M32="طلب عدم المراسلة"),"لا تراسله",IF($G32="","للإرسال",IF($M32="مرتدة","متوقفة",IF($M32&lt;&gt;"","تم الرد",IF($K32&lt;&gt;"","متوقفة",IF($R32&lt;TODAY(),"متأخرة",IF($R32=TODAY(),"مستحقة اليوم","بانتظار الموعد"))))))))</f>
        <v/>
      </c>
      <c r="T32" s="7" t="n"/>
    </row>
    <row r="33">
      <c r="A33" s="4" t="n"/>
      <c r="B33" s="5" t="n"/>
      <c r="C33" s="5" t="n"/>
      <c r="D33" s="6" t="n"/>
      <c r="E33" s="7" t="n"/>
      <c r="F33" s="7" t="n"/>
      <c r="G33" s="8" t="n"/>
      <c r="H33" s="9">
        <f>IF($G33="","",WORKDAY($G33+2,1))</f>
        <v/>
      </c>
      <c r="I33" s="8" t="n"/>
      <c r="J33" s="9">
        <f>IF($G33="","",WORKDAY($G33+9,1))</f>
        <v/>
      </c>
      <c r="K33" s="8" t="n"/>
      <c r="L33" s="8" t="n"/>
      <c r="M33" s="5" t="n"/>
      <c r="N33" s="10">
        <f>IF(OR($L33="",$M33="مرتدة"),"",IF(AND($K33&lt;&gt;"",$K33&lt;=$L33),"الرسالة الأخيرة",IF(AND($I33&lt;&gt;"",$I33&lt;=$L33),"المتابعة 1","الرسالة 1")))</f>
        <v/>
      </c>
      <c r="O33" s="8" t="n"/>
      <c r="P33" s="10">
        <f>IF($C33="","",IF(COUNTIF('عدم المراسلة'!$A$5:$A$304,$C33)+IFERROR(COUNTIF('عدم المراسلة'!$A$5:$A$304,MID($C33,FIND("@",$C33)+1,99)),0)&gt;0,"نعم","لا"))</f>
        <v/>
      </c>
      <c r="Q33" s="10">
        <f>IF(OR($A33="",$P33="نعم",$M33&lt;&gt;""),"",IF($G33="","الرسالة 1",IF($I33="","المتابعة 1",IF($K33="","الرسالة الأخيرة",""))))</f>
        <v/>
      </c>
      <c r="R33" s="9">
        <f>IF(OR($Q33="",$G33=""),"",IF($I33="",$H33,$J33))</f>
        <v/>
      </c>
      <c r="S33" s="11">
        <f>IF($A33="","",IF(OR($P33="نعم",$M33="طلب عدم المراسلة"),"لا تراسله",IF($G33="","للإرسال",IF($M33="مرتدة","متوقفة",IF($M33&lt;&gt;"","تم الرد",IF($K33&lt;&gt;"","متوقفة",IF($R33&lt;TODAY(),"متأخرة",IF($R33=TODAY(),"مستحقة اليوم","بانتظار الموعد"))))))))</f>
        <v/>
      </c>
      <c r="T33" s="7" t="n"/>
    </row>
    <row r="34">
      <c r="A34" s="4" t="n"/>
      <c r="B34" s="5" t="n"/>
      <c r="C34" s="5" t="n"/>
      <c r="D34" s="6" t="n"/>
      <c r="E34" s="7" t="n"/>
      <c r="F34" s="7" t="n"/>
      <c r="G34" s="8" t="n"/>
      <c r="H34" s="9">
        <f>IF($G34="","",WORKDAY($G34+2,1))</f>
        <v/>
      </c>
      <c r="I34" s="8" t="n"/>
      <c r="J34" s="9">
        <f>IF($G34="","",WORKDAY($G34+9,1))</f>
        <v/>
      </c>
      <c r="K34" s="8" t="n"/>
      <c r="L34" s="8" t="n"/>
      <c r="M34" s="5" t="n"/>
      <c r="N34" s="10">
        <f>IF(OR($L34="",$M34="مرتدة"),"",IF(AND($K34&lt;&gt;"",$K34&lt;=$L34),"الرسالة الأخيرة",IF(AND($I34&lt;&gt;"",$I34&lt;=$L34),"المتابعة 1","الرسالة 1")))</f>
        <v/>
      </c>
      <c r="O34" s="8" t="n"/>
      <c r="P34" s="10">
        <f>IF($C34="","",IF(COUNTIF('عدم المراسلة'!$A$5:$A$304,$C34)+IFERROR(COUNTIF('عدم المراسلة'!$A$5:$A$304,MID($C34,FIND("@",$C34)+1,99)),0)&gt;0,"نعم","لا"))</f>
        <v/>
      </c>
      <c r="Q34" s="10">
        <f>IF(OR($A34="",$P34="نعم",$M34&lt;&gt;""),"",IF($G34="","الرسالة 1",IF($I34="","المتابعة 1",IF($K34="","الرسالة الأخيرة",""))))</f>
        <v/>
      </c>
      <c r="R34" s="9">
        <f>IF(OR($Q34="",$G34=""),"",IF($I34="",$H34,$J34))</f>
        <v/>
      </c>
      <c r="S34" s="11">
        <f>IF($A34="","",IF(OR($P34="نعم",$M34="طلب عدم المراسلة"),"لا تراسله",IF($G34="","للإرسال",IF($M34="مرتدة","متوقفة",IF($M34&lt;&gt;"","تم الرد",IF($K34&lt;&gt;"","متوقفة",IF($R34&lt;TODAY(),"متأخرة",IF($R34=TODAY(),"مستحقة اليوم","بانتظار الموعد"))))))))</f>
        <v/>
      </c>
      <c r="T34" s="7" t="n"/>
    </row>
    <row r="35">
      <c r="A35" s="4" t="n"/>
      <c r="B35" s="5" t="n"/>
      <c r="C35" s="5" t="n"/>
      <c r="D35" s="6" t="n"/>
      <c r="E35" s="7" t="n"/>
      <c r="F35" s="7" t="n"/>
      <c r="G35" s="8" t="n"/>
      <c r="H35" s="9">
        <f>IF($G35="","",WORKDAY($G35+2,1))</f>
        <v/>
      </c>
      <c r="I35" s="8" t="n"/>
      <c r="J35" s="9">
        <f>IF($G35="","",WORKDAY($G35+9,1))</f>
        <v/>
      </c>
      <c r="K35" s="8" t="n"/>
      <c r="L35" s="8" t="n"/>
      <c r="M35" s="5" t="n"/>
      <c r="N35" s="10">
        <f>IF(OR($L35="",$M35="مرتدة"),"",IF(AND($K35&lt;&gt;"",$K35&lt;=$L35),"الرسالة الأخيرة",IF(AND($I35&lt;&gt;"",$I35&lt;=$L35),"المتابعة 1","الرسالة 1")))</f>
        <v/>
      </c>
      <c r="O35" s="8" t="n"/>
      <c r="P35" s="10">
        <f>IF($C35="","",IF(COUNTIF('عدم المراسلة'!$A$5:$A$304,$C35)+IFERROR(COUNTIF('عدم المراسلة'!$A$5:$A$304,MID($C35,FIND("@",$C35)+1,99)),0)&gt;0,"نعم","لا"))</f>
        <v/>
      </c>
      <c r="Q35" s="10">
        <f>IF(OR($A35="",$P35="نعم",$M35&lt;&gt;""),"",IF($G35="","الرسالة 1",IF($I35="","المتابعة 1",IF($K35="","الرسالة الأخيرة",""))))</f>
        <v/>
      </c>
      <c r="R35" s="9">
        <f>IF(OR($Q35="",$G35=""),"",IF($I35="",$H35,$J35))</f>
        <v/>
      </c>
      <c r="S35" s="11">
        <f>IF($A35="","",IF(OR($P35="نعم",$M35="طلب عدم المراسلة"),"لا تراسله",IF($G35="","للإرسال",IF($M35="مرتدة","متوقفة",IF($M35&lt;&gt;"","تم الرد",IF($K35&lt;&gt;"","متوقفة",IF($R35&lt;TODAY(),"متأخرة",IF($R35=TODAY(),"مستحقة اليوم","بانتظار الموعد"))))))))</f>
        <v/>
      </c>
      <c r="T35" s="7" t="n"/>
    </row>
    <row r="36">
      <c r="A36" s="4" t="n"/>
      <c r="B36" s="5" t="n"/>
      <c r="C36" s="5" t="n"/>
      <c r="D36" s="6" t="n"/>
      <c r="E36" s="7" t="n"/>
      <c r="F36" s="7" t="n"/>
      <c r="G36" s="8" t="n"/>
      <c r="H36" s="9">
        <f>IF($G36="","",WORKDAY($G36+2,1))</f>
        <v/>
      </c>
      <c r="I36" s="8" t="n"/>
      <c r="J36" s="9">
        <f>IF($G36="","",WORKDAY($G36+9,1))</f>
        <v/>
      </c>
      <c r="K36" s="8" t="n"/>
      <c r="L36" s="8" t="n"/>
      <c r="M36" s="5" t="n"/>
      <c r="N36" s="10">
        <f>IF(OR($L36="",$M36="مرتدة"),"",IF(AND($K36&lt;&gt;"",$K36&lt;=$L36),"الرسالة الأخيرة",IF(AND($I36&lt;&gt;"",$I36&lt;=$L36),"المتابعة 1","الرسالة 1")))</f>
        <v/>
      </c>
      <c r="O36" s="8" t="n"/>
      <c r="P36" s="10">
        <f>IF($C36="","",IF(COUNTIF('عدم المراسلة'!$A$5:$A$304,$C36)+IFERROR(COUNTIF('عدم المراسلة'!$A$5:$A$304,MID($C36,FIND("@",$C36)+1,99)),0)&gt;0,"نعم","لا"))</f>
        <v/>
      </c>
      <c r="Q36" s="10">
        <f>IF(OR($A36="",$P36="نعم",$M36&lt;&gt;""),"",IF($G36="","الرسالة 1",IF($I36="","المتابعة 1",IF($K36="","الرسالة الأخيرة",""))))</f>
        <v/>
      </c>
      <c r="R36" s="9">
        <f>IF(OR($Q36="",$G36=""),"",IF($I36="",$H36,$J36))</f>
        <v/>
      </c>
      <c r="S36" s="11">
        <f>IF($A36="","",IF(OR($P36="نعم",$M36="طلب عدم المراسلة"),"لا تراسله",IF($G36="","للإرسال",IF($M36="مرتدة","متوقفة",IF($M36&lt;&gt;"","تم الرد",IF($K36&lt;&gt;"","متوقفة",IF($R36&lt;TODAY(),"متأخرة",IF($R36=TODAY(),"مستحقة اليوم","بانتظار الموعد"))))))))</f>
        <v/>
      </c>
      <c r="T36" s="7" t="n"/>
    </row>
    <row r="37">
      <c r="A37" s="4" t="n"/>
      <c r="B37" s="5" t="n"/>
      <c r="C37" s="5" t="n"/>
      <c r="D37" s="6" t="n"/>
      <c r="E37" s="7" t="n"/>
      <c r="F37" s="7" t="n"/>
      <c r="G37" s="8" t="n"/>
      <c r="H37" s="9">
        <f>IF($G37="","",WORKDAY($G37+2,1))</f>
        <v/>
      </c>
      <c r="I37" s="8" t="n"/>
      <c r="J37" s="9">
        <f>IF($G37="","",WORKDAY($G37+9,1))</f>
        <v/>
      </c>
      <c r="K37" s="8" t="n"/>
      <c r="L37" s="8" t="n"/>
      <c r="M37" s="5" t="n"/>
      <c r="N37" s="10">
        <f>IF(OR($L37="",$M37="مرتدة"),"",IF(AND($K37&lt;&gt;"",$K37&lt;=$L37),"الرسالة الأخيرة",IF(AND($I37&lt;&gt;"",$I37&lt;=$L37),"المتابعة 1","الرسالة 1")))</f>
        <v/>
      </c>
      <c r="O37" s="8" t="n"/>
      <c r="P37" s="10">
        <f>IF($C37="","",IF(COUNTIF('عدم المراسلة'!$A$5:$A$304,$C37)+IFERROR(COUNTIF('عدم المراسلة'!$A$5:$A$304,MID($C37,FIND("@",$C37)+1,99)),0)&gt;0,"نعم","لا"))</f>
        <v/>
      </c>
      <c r="Q37" s="10">
        <f>IF(OR($A37="",$P37="نعم",$M37&lt;&gt;""),"",IF($G37="","الرسالة 1",IF($I37="","المتابعة 1",IF($K37="","الرسالة الأخيرة",""))))</f>
        <v/>
      </c>
      <c r="R37" s="9">
        <f>IF(OR($Q37="",$G37=""),"",IF($I37="",$H37,$J37))</f>
        <v/>
      </c>
      <c r="S37" s="11">
        <f>IF($A37="","",IF(OR($P37="نعم",$M37="طلب عدم المراسلة"),"لا تراسله",IF($G37="","للإرسال",IF($M37="مرتدة","متوقفة",IF($M37&lt;&gt;"","تم الرد",IF($K37&lt;&gt;"","متوقفة",IF($R37&lt;TODAY(),"متأخرة",IF($R37=TODAY(),"مستحقة اليوم","بانتظار الموعد"))))))))</f>
        <v/>
      </c>
      <c r="T37" s="7" t="n"/>
    </row>
    <row r="38">
      <c r="A38" s="4" t="n"/>
      <c r="B38" s="5" t="n"/>
      <c r="C38" s="5" t="n"/>
      <c r="D38" s="6" t="n"/>
      <c r="E38" s="7" t="n"/>
      <c r="F38" s="7" t="n"/>
      <c r="G38" s="8" t="n"/>
      <c r="H38" s="9">
        <f>IF($G38="","",WORKDAY($G38+2,1))</f>
        <v/>
      </c>
      <c r="I38" s="8" t="n"/>
      <c r="J38" s="9">
        <f>IF($G38="","",WORKDAY($G38+9,1))</f>
        <v/>
      </c>
      <c r="K38" s="8" t="n"/>
      <c r="L38" s="8" t="n"/>
      <c r="M38" s="5" t="n"/>
      <c r="N38" s="10">
        <f>IF(OR($L38="",$M38="مرتدة"),"",IF(AND($K38&lt;&gt;"",$K38&lt;=$L38),"الرسالة الأخيرة",IF(AND($I38&lt;&gt;"",$I38&lt;=$L38),"المتابعة 1","الرسالة 1")))</f>
        <v/>
      </c>
      <c r="O38" s="8" t="n"/>
      <c r="P38" s="10">
        <f>IF($C38="","",IF(COUNTIF('عدم المراسلة'!$A$5:$A$304,$C38)+IFERROR(COUNTIF('عدم المراسلة'!$A$5:$A$304,MID($C38,FIND("@",$C38)+1,99)),0)&gt;0,"نعم","لا"))</f>
        <v/>
      </c>
      <c r="Q38" s="10">
        <f>IF(OR($A38="",$P38="نعم",$M38&lt;&gt;""),"",IF($G38="","الرسالة 1",IF($I38="","المتابعة 1",IF($K38="","الرسالة الأخيرة",""))))</f>
        <v/>
      </c>
      <c r="R38" s="9">
        <f>IF(OR($Q38="",$G38=""),"",IF($I38="",$H38,$J38))</f>
        <v/>
      </c>
      <c r="S38" s="11">
        <f>IF($A38="","",IF(OR($P38="نعم",$M38="طلب عدم المراسلة"),"لا تراسله",IF($G38="","للإرسال",IF($M38="مرتدة","متوقفة",IF($M38&lt;&gt;"","تم الرد",IF($K38&lt;&gt;"","متوقفة",IF($R38&lt;TODAY(),"متأخرة",IF($R38=TODAY(),"مستحقة اليوم","بانتظار الموعد"))))))))</f>
        <v/>
      </c>
      <c r="T38" s="7" t="n"/>
    </row>
    <row r="39">
      <c r="A39" s="4" t="n"/>
      <c r="B39" s="5" t="n"/>
      <c r="C39" s="5" t="n"/>
      <c r="D39" s="6" t="n"/>
      <c r="E39" s="7" t="n"/>
      <c r="F39" s="7" t="n"/>
      <c r="G39" s="8" t="n"/>
      <c r="H39" s="9">
        <f>IF($G39="","",WORKDAY($G39+2,1))</f>
        <v/>
      </c>
      <c r="I39" s="8" t="n"/>
      <c r="J39" s="9">
        <f>IF($G39="","",WORKDAY($G39+9,1))</f>
        <v/>
      </c>
      <c r="K39" s="8" t="n"/>
      <c r="L39" s="8" t="n"/>
      <c r="M39" s="5" t="n"/>
      <c r="N39" s="10">
        <f>IF(OR($L39="",$M39="مرتدة"),"",IF(AND($K39&lt;&gt;"",$K39&lt;=$L39),"الرسالة الأخيرة",IF(AND($I39&lt;&gt;"",$I39&lt;=$L39),"المتابعة 1","الرسالة 1")))</f>
        <v/>
      </c>
      <c r="O39" s="8" t="n"/>
      <c r="P39" s="10">
        <f>IF($C39="","",IF(COUNTIF('عدم المراسلة'!$A$5:$A$304,$C39)+IFERROR(COUNTIF('عدم المراسلة'!$A$5:$A$304,MID($C39,FIND("@",$C39)+1,99)),0)&gt;0,"نعم","لا"))</f>
        <v/>
      </c>
      <c r="Q39" s="10">
        <f>IF(OR($A39="",$P39="نعم",$M39&lt;&gt;""),"",IF($G39="","الرسالة 1",IF($I39="","المتابعة 1",IF($K39="","الرسالة الأخيرة",""))))</f>
        <v/>
      </c>
      <c r="R39" s="9">
        <f>IF(OR($Q39="",$G39=""),"",IF($I39="",$H39,$J39))</f>
        <v/>
      </c>
      <c r="S39" s="11">
        <f>IF($A39="","",IF(OR($P39="نعم",$M39="طلب عدم المراسلة"),"لا تراسله",IF($G39="","للإرسال",IF($M39="مرتدة","متوقفة",IF($M39&lt;&gt;"","تم الرد",IF($K39&lt;&gt;"","متوقفة",IF($R39&lt;TODAY(),"متأخرة",IF($R39=TODAY(),"مستحقة اليوم","بانتظار الموعد"))))))))</f>
        <v/>
      </c>
      <c r="T39" s="7" t="n"/>
    </row>
    <row r="40">
      <c r="A40" s="4" t="n"/>
      <c r="B40" s="5" t="n"/>
      <c r="C40" s="5" t="n"/>
      <c r="D40" s="6" t="n"/>
      <c r="E40" s="7" t="n"/>
      <c r="F40" s="7" t="n"/>
      <c r="G40" s="8" t="n"/>
      <c r="H40" s="9">
        <f>IF($G40="","",WORKDAY($G40+2,1))</f>
        <v/>
      </c>
      <c r="I40" s="8" t="n"/>
      <c r="J40" s="9">
        <f>IF($G40="","",WORKDAY($G40+9,1))</f>
        <v/>
      </c>
      <c r="K40" s="8" t="n"/>
      <c r="L40" s="8" t="n"/>
      <c r="M40" s="5" t="n"/>
      <c r="N40" s="10">
        <f>IF(OR($L40="",$M40="مرتدة"),"",IF(AND($K40&lt;&gt;"",$K40&lt;=$L40),"الرسالة الأخيرة",IF(AND($I40&lt;&gt;"",$I40&lt;=$L40),"المتابعة 1","الرسالة 1")))</f>
        <v/>
      </c>
      <c r="O40" s="8" t="n"/>
      <c r="P40" s="10">
        <f>IF($C40="","",IF(COUNTIF('عدم المراسلة'!$A$5:$A$304,$C40)+IFERROR(COUNTIF('عدم المراسلة'!$A$5:$A$304,MID($C40,FIND("@",$C40)+1,99)),0)&gt;0,"نعم","لا"))</f>
        <v/>
      </c>
      <c r="Q40" s="10">
        <f>IF(OR($A40="",$P40="نعم",$M40&lt;&gt;""),"",IF($G40="","الرسالة 1",IF($I40="","المتابعة 1",IF($K40="","الرسالة الأخيرة",""))))</f>
        <v/>
      </c>
      <c r="R40" s="9">
        <f>IF(OR($Q40="",$G40=""),"",IF($I40="",$H40,$J40))</f>
        <v/>
      </c>
      <c r="S40" s="11">
        <f>IF($A40="","",IF(OR($P40="نعم",$M40="طلب عدم المراسلة"),"لا تراسله",IF($G40="","للإرسال",IF($M40="مرتدة","متوقفة",IF($M40&lt;&gt;"","تم الرد",IF($K40&lt;&gt;"","متوقفة",IF($R40&lt;TODAY(),"متأخرة",IF($R40=TODAY(),"مستحقة اليوم","بانتظار الموعد"))))))))</f>
        <v/>
      </c>
      <c r="T40" s="7" t="n"/>
    </row>
    <row r="41">
      <c r="A41" s="4" t="n"/>
      <c r="B41" s="5" t="n"/>
      <c r="C41" s="5" t="n"/>
      <c r="D41" s="6" t="n"/>
      <c r="E41" s="7" t="n"/>
      <c r="F41" s="7" t="n"/>
      <c r="G41" s="8" t="n"/>
      <c r="H41" s="9">
        <f>IF($G41="","",WORKDAY($G41+2,1))</f>
        <v/>
      </c>
      <c r="I41" s="8" t="n"/>
      <c r="J41" s="9">
        <f>IF($G41="","",WORKDAY($G41+9,1))</f>
        <v/>
      </c>
      <c r="K41" s="8" t="n"/>
      <c r="L41" s="8" t="n"/>
      <c r="M41" s="5" t="n"/>
      <c r="N41" s="10">
        <f>IF(OR($L41="",$M41="مرتدة"),"",IF(AND($K41&lt;&gt;"",$K41&lt;=$L41),"الرسالة الأخيرة",IF(AND($I41&lt;&gt;"",$I41&lt;=$L41),"المتابعة 1","الرسالة 1")))</f>
        <v/>
      </c>
      <c r="O41" s="8" t="n"/>
      <c r="P41" s="10">
        <f>IF($C41="","",IF(COUNTIF('عدم المراسلة'!$A$5:$A$304,$C41)+IFERROR(COUNTIF('عدم المراسلة'!$A$5:$A$304,MID($C41,FIND("@",$C41)+1,99)),0)&gt;0,"نعم","لا"))</f>
        <v/>
      </c>
      <c r="Q41" s="10">
        <f>IF(OR($A41="",$P41="نعم",$M41&lt;&gt;""),"",IF($G41="","الرسالة 1",IF($I41="","المتابعة 1",IF($K41="","الرسالة الأخيرة",""))))</f>
        <v/>
      </c>
      <c r="R41" s="9">
        <f>IF(OR($Q41="",$G41=""),"",IF($I41="",$H41,$J41))</f>
        <v/>
      </c>
      <c r="S41" s="11">
        <f>IF($A41="","",IF(OR($P41="نعم",$M41="طلب عدم المراسلة"),"لا تراسله",IF($G41="","للإرسال",IF($M41="مرتدة","متوقفة",IF($M41&lt;&gt;"","تم الرد",IF($K41&lt;&gt;"","متوقفة",IF($R41&lt;TODAY(),"متأخرة",IF($R41=TODAY(),"مستحقة اليوم","بانتظار الموعد"))))))))</f>
        <v/>
      </c>
      <c r="T41" s="7" t="n"/>
    </row>
    <row r="42">
      <c r="A42" s="4" t="n"/>
      <c r="B42" s="5" t="n"/>
      <c r="C42" s="5" t="n"/>
      <c r="D42" s="6" t="n"/>
      <c r="E42" s="7" t="n"/>
      <c r="F42" s="7" t="n"/>
      <c r="G42" s="8" t="n"/>
      <c r="H42" s="9">
        <f>IF($G42="","",WORKDAY($G42+2,1))</f>
        <v/>
      </c>
      <c r="I42" s="8" t="n"/>
      <c r="J42" s="9">
        <f>IF($G42="","",WORKDAY($G42+9,1))</f>
        <v/>
      </c>
      <c r="K42" s="8" t="n"/>
      <c r="L42" s="8" t="n"/>
      <c r="M42" s="5" t="n"/>
      <c r="N42" s="10">
        <f>IF(OR($L42="",$M42="مرتدة"),"",IF(AND($K42&lt;&gt;"",$K42&lt;=$L42),"الرسالة الأخيرة",IF(AND($I42&lt;&gt;"",$I42&lt;=$L42),"المتابعة 1","الرسالة 1")))</f>
        <v/>
      </c>
      <c r="O42" s="8" t="n"/>
      <c r="P42" s="10">
        <f>IF($C42="","",IF(COUNTIF('عدم المراسلة'!$A$5:$A$304,$C42)+IFERROR(COUNTIF('عدم المراسلة'!$A$5:$A$304,MID($C42,FIND("@",$C42)+1,99)),0)&gt;0,"نعم","لا"))</f>
        <v/>
      </c>
      <c r="Q42" s="10">
        <f>IF(OR($A42="",$P42="نعم",$M42&lt;&gt;""),"",IF($G42="","الرسالة 1",IF($I42="","المتابعة 1",IF($K42="","الرسالة الأخيرة",""))))</f>
        <v/>
      </c>
      <c r="R42" s="9">
        <f>IF(OR($Q42="",$G42=""),"",IF($I42="",$H42,$J42))</f>
        <v/>
      </c>
      <c r="S42" s="11">
        <f>IF($A42="","",IF(OR($P42="نعم",$M42="طلب عدم المراسلة"),"لا تراسله",IF($G42="","للإرسال",IF($M42="مرتدة","متوقفة",IF($M42&lt;&gt;"","تم الرد",IF($K42&lt;&gt;"","متوقفة",IF($R42&lt;TODAY(),"متأخرة",IF($R42=TODAY(),"مستحقة اليوم","بانتظار الموعد"))))))))</f>
        <v/>
      </c>
      <c r="T42" s="7" t="n"/>
    </row>
    <row r="43">
      <c r="A43" s="4" t="n"/>
      <c r="B43" s="5" t="n"/>
      <c r="C43" s="5" t="n"/>
      <c r="D43" s="6" t="n"/>
      <c r="E43" s="7" t="n"/>
      <c r="F43" s="7" t="n"/>
      <c r="G43" s="8" t="n"/>
      <c r="H43" s="9">
        <f>IF($G43="","",WORKDAY($G43+2,1))</f>
        <v/>
      </c>
      <c r="I43" s="8" t="n"/>
      <c r="J43" s="9">
        <f>IF($G43="","",WORKDAY($G43+9,1))</f>
        <v/>
      </c>
      <c r="K43" s="8" t="n"/>
      <c r="L43" s="8" t="n"/>
      <c r="M43" s="5" t="n"/>
      <c r="N43" s="10">
        <f>IF(OR($L43="",$M43="مرتدة"),"",IF(AND($K43&lt;&gt;"",$K43&lt;=$L43),"الرسالة الأخيرة",IF(AND($I43&lt;&gt;"",$I43&lt;=$L43),"المتابعة 1","الرسالة 1")))</f>
        <v/>
      </c>
      <c r="O43" s="8" t="n"/>
      <c r="P43" s="10">
        <f>IF($C43="","",IF(COUNTIF('عدم المراسلة'!$A$5:$A$304,$C43)+IFERROR(COUNTIF('عدم المراسلة'!$A$5:$A$304,MID($C43,FIND("@",$C43)+1,99)),0)&gt;0,"نعم","لا"))</f>
        <v/>
      </c>
      <c r="Q43" s="10">
        <f>IF(OR($A43="",$P43="نعم",$M43&lt;&gt;""),"",IF($G43="","الرسالة 1",IF($I43="","المتابعة 1",IF($K43="","الرسالة الأخيرة",""))))</f>
        <v/>
      </c>
      <c r="R43" s="9">
        <f>IF(OR($Q43="",$G43=""),"",IF($I43="",$H43,$J43))</f>
        <v/>
      </c>
      <c r="S43" s="11">
        <f>IF($A43="","",IF(OR($P43="نعم",$M43="طلب عدم المراسلة"),"لا تراسله",IF($G43="","للإرسال",IF($M43="مرتدة","متوقفة",IF($M43&lt;&gt;"","تم الرد",IF($K43&lt;&gt;"","متوقفة",IF($R43&lt;TODAY(),"متأخرة",IF($R43=TODAY(),"مستحقة اليوم","بانتظار الموعد"))))))))</f>
        <v/>
      </c>
      <c r="T43" s="7" t="n"/>
    </row>
    <row r="44">
      <c r="A44" s="4" t="n"/>
      <c r="B44" s="5" t="n"/>
      <c r="C44" s="5" t="n"/>
      <c r="D44" s="6" t="n"/>
      <c r="E44" s="7" t="n"/>
      <c r="F44" s="7" t="n"/>
      <c r="G44" s="8" t="n"/>
      <c r="H44" s="9">
        <f>IF($G44="","",WORKDAY($G44+2,1))</f>
        <v/>
      </c>
      <c r="I44" s="8" t="n"/>
      <c r="J44" s="9">
        <f>IF($G44="","",WORKDAY($G44+9,1))</f>
        <v/>
      </c>
      <c r="K44" s="8" t="n"/>
      <c r="L44" s="8" t="n"/>
      <c r="M44" s="5" t="n"/>
      <c r="N44" s="10">
        <f>IF(OR($L44="",$M44="مرتدة"),"",IF(AND($K44&lt;&gt;"",$K44&lt;=$L44),"الرسالة الأخيرة",IF(AND($I44&lt;&gt;"",$I44&lt;=$L44),"المتابعة 1","الرسالة 1")))</f>
        <v/>
      </c>
      <c r="O44" s="8" t="n"/>
      <c r="P44" s="10">
        <f>IF($C44="","",IF(COUNTIF('عدم المراسلة'!$A$5:$A$304,$C44)+IFERROR(COUNTIF('عدم المراسلة'!$A$5:$A$304,MID($C44,FIND("@",$C44)+1,99)),0)&gt;0,"نعم","لا"))</f>
        <v/>
      </c>
      <c r="Q44" s="10">
        <f>IF(OR($A44="",$P44="نعم",$M44&lt;&gt;""),"",IF($G44="","الرسالة 1",IF($I44="","المتابعة 1",IF($K44="","الرسالة الأخيرة",""))))</f>
        <v/>
      </c>
      <c r="R44" s="9">
        <f>IF(OR($Q44="",$G44=""),"",IF($I44="",$H44,$J44))</f>
        <v/>
      </c>
      <c r="S44" s="11">
        <f>IF($A44="","",IF(OR($P44="نعم",$M44="طلب عدم المراسلة"),"لا تراسله",IF($G44="","للإرسال",IF($M44="مرتدة","متوقفة",IF($M44&lt;&gt;"","تم الرد",IF($K44&lt;&gt;"","متوقفة",IF($R44&lt;TODAY(),"متأخرة",IF($R44=TODAY(),"مستحقة اليوم","بانتظار الموعد"))))))))</f>
        <v/>
      </c>
      <c r="T44" s="7" t="n"/>
    </row>
    <row r="45">
      <c r="A45" s="4" t="n"/>
      <c r="B45" s="5" t="n"/>
      <c r="C45" s="5" t="n"/>
      <c r="D45" s="6" t="n"/>
      <c r="E45" s="7" t="n"/>
      <c r="F45" s="7" t="n"/>
      <c r="G45" s="8" t="n"/>
      <c r="H45" s="9">
        <f>IF($G45="","",WORKDAY($G45+2,1))</f>
        <v/>
      </c>
      <c r="I45" s="8" t="n"/>
      <c r="J45" s="9">
        <f>IF($G45="","",WORKDAY($G45+9,1))</f>
        <v/>
      </c>
      <c r="K45" s="8" t="n"/>
      <c r="L45" s="8" t="n"/>
      <c r="M45" s="5" t="n"/>
      <c r="N45" s="10">
        <f>IF(OR($L45="",$M45="مرتدة"),"",IF(AND($K45&lt;&gt;"",$K45&lt;=$L45),"الرسالة الأخيرة",IF(AND($I45&lt;&gt;"",$I45&lt;=$L45),"المتابعة 1","الرسالة 1")))</f>
        <v/>
      </c>
      <c r="O45" s="8" t="n"/>
      <c r="P45" s="10">
        <f>IF($C45="","",IF(COUNTIF('عدم المراسلة'!$A$5:$A$304,$C45)+IFERROR(COUNTIF('عدم المراسلة'!$A$5:$A$304,MID($C45,FIND("@",$C45)+1,99)),0)&gt;0,"نعم","لا"))</f>
        <v/>
      </c>
      <c r="Q45" s="10">
        <f>IF(OR($A45="",$P45="نعم",$M45&lt;&gt;""),"",IF($G45="","الرسالة 1",IF($I45="","المتابعة 1",IF($K45="","الرسالة الأخيرة",""))))</f>
        <v/>
      </c>
      <c r="R45" s="9">
        <f>IF(OR($Q45="",$G45=""),"",IF($I45="",$H45,$J45))</f>
        <v/>
      </c>
      <c r="S45" s="11">
        <f>IF($A45="","",IF(OR($P45="نعم",$M45="طلب عدم المراسلة"),"لا تراسله",IF($G45="","للإرسال",IF($M45="مرتدة","متوقفة",IF($M45&lt;&gt;"","تم الرد",IF($K45&lt;&gt;"","متوقفة",IF($R45&lt;TODAY(),"متأخرة",IF($R45=TODAY(),"مستحقة اليوم","بانتظار الموعد"))))))))</f>
        <v/>
      </c>
      <c r="T45" s="7" t="n"/>
    </row>
    <row r="46">
      <c r="A46" s="4" t="n"/>
      <c r="B46" s="5" t="n"/>
      <c r="C46" s="5" t="n"/>
      <c r="D46" s="6" t="n"/>
      <c r="E46" s="7" t="n"/>
      <c r="F46" s="7" t="n"/>
      <c r="G46" s="8" t="n"/>
      <c r="H46" s="9">
        <f>IF($G46="","",WORKDAY($G46+2,1))</f>
        <v/>
      </c>
      <c r="I46" s="8" t="n"/>
      <c r="J46" s="9">
        <f>IF($G46="","",WORKDAY($G46+9,1))</f>
        <v/>
      </c>
      <c r="K46" s="8" t="n"/>
      <c r="L46" s="8" t="n"/>
      <c r="M46" s="5" t="n"/>
      <c r="N46" s="10">
        <f>IF(OR($L46="",$M46="مرتدة"),"",IF(AND($K46&lt;&gt;"",$K46&lt;=$L46),"الرسالة الأخيرة",IF(AND($I46&lt;&gt;"",$I46&lt;=$L46),"المتابعة 1","الرسالة 1")))</f>
        <v/>
      </c>
      <c r="O46" s="8" t="n"/>
      <c r="P46" s="10">
        <f>IF($C46="","",IF(COUNTIF('عدم المراسلة'!$A$5:$A$304,$C46)+IFERROR(COUNTIF('عدم المراسلة'!$A$5:$A$304,MID($C46,FIND("@",$C46)+1,99)),0)&gt;0,"نعم","لا"))</f>
        <v/>
      </c>
      <c r="Q46" s="10">
        <f>IF(OR($A46="",$P46="نعم",$M46&lt;&gt;""),"",IF($G46="","الرسالة 1",IF($I46="","المتابعة 1",IF($K46="","الرسالة الأخيرة",""))))</f>
        <v/>
      </c>
      <c r="R46" s="9">
        <f>IF(OR($Q46="",$G46=""),"",IF($I46="",$H46,$J46))</f>
        <v/>
      </c>
      <c r="S46" s="11">
        <f>IF($A46="","",IF(OR($P46="نعم",$M46="طلب عدم المراسلة"),"لا تراسله",IF($G46="","للإرسال",IF($M46="مرتدة","متوقفة",IF($M46&lt;&gt;"","تم الرد",IF($K46&lt;&gt;"","متوقفة",IF($R46&lt;TODAY(),"متأخرة",IF($R46=TODAY(),"مستحقة اليوم","بانتظار الموعد"))))))))</f>
        <v/>
      </c>
      <c r="T46" s="7" t="n"/>
    </row>
    <row r="47">
      <c r="A47" s="4" t="n"/>
      <c r="B47" s="5" t="n"/>
      <c r="C47" s="5" t="n"/>
      <c r="D47" s="6" t="n"/>
      <c r="E47" s="7" t="n"/>
      <c r="F47" s="7" t="n"/>
      <c r="G47" s="8" t="n"/>
      <c r="H47" s="9">
        <f>IF($G47="","",WORKDAY($G47+2,1))</f>
        <v/>
      </c>
      <c r="I47" s="8" t="n"/>
      <c r="J47" s="9">
        <f>IF($G47="","",WORKDAY($G47+9,1))</f>
        <v/>
      </c>
      <c r="K47" s="8" t="n"/>
      <c r="L47" s="8" t="n"/>
      <c r="M47" s="5" t="n"/>
      <c r="N47" s="10">
        <f>IF(OR($L47="",$M47="مرتدة"),"",IF(AND($K47&lt;&gt;"",$K47&lt;=$L47),"الرسالة الأخيرة",IF(AND($I47&lt;&gt;"",$I47&lt;=$L47),"المتابعة 1","الرسالة 1")))</f>
        <v/>
      </c>
      <c r="O47" s="8" t="n"/>
      <c r="P47" s="10">
        <f>IF($C47="","",IF(COUNTIF('عدم المراسلة'!$A$5:$A$304,$C47)+IFERROR(COUNTIF('عدم المراسلة'!$A$5:$A$304,MID($C47,FIND("@",$C47)+1,99)),0)&gt;0,"نعم","لا"))</f>
        <v/>
      </c>
      <c r="Q47" s="10">
        <f>IF(OR($A47="",$P47="نعم",$M47&lt;&gt;""),"",IF($G47="","الرسالة 1",IF($I47="","المتابعة 1",IF($K47="","الرسالة الأخيرة",""))))</f>
        <v/>
      </c>
      <c r="R47" s="9">
        <f>IF(OR($Q47="",$G47=""),"",IF($I47="",$H47,$J47))</f>
        <v/>
      </c>
      <c r="S47" s="11">
        <f>IF($A47="","",IF(OR($P47="نعم",$M47="طلب عدم المراسلة"),"لا تراسله",IF($G47="","للإرسال",IF($M47="مرتدة","متوقفة",IF($M47&lt;&gt;"","تم الرد",IF($K47&lt;&gt;"","متوقفة",IF($R47&lt;TODAY(),"متأخرة",IF($R47=TODAY(),"مستحقة اليوم","بانتظار الموعد"))))))))</f>
        <v/>
      </c>
      <c r="T47" s="7" t="n"/>
    </row>
    <row r="48">
      <c r="A48" s="4" t="n"/>
      <c r="B48" s="5" t="n"/>
      <c r="C48" s="5" t="n"/>
      <c r="D48" s="6" t="n"/>
      <c r="E48" s="7" t="n"/>
      <c r="F48" s="7" t="n"/>
      <c r="G48" s="8" t="n"/>
      <c r="H48" s="9">
        <f>IF($G48="","",WORKDAY($G48+2,1))</f>
        <v/>
      </c>
      <c r="I48" s="8" t="n"/>
      <c r="J48" s="9">
        <f>IF($G48="","",WORKDAY($G48+9,1))</f>
        <v/>
      </c>
      <c r="K48" s="8" t="n"/>
      <c r="L48" s="8" t="n"/>
      <c r="M48" s="5" t="n"/>
      <c r="N48" s="10">
        <f>IF(OR($L48="",$M48="مرتدة"),"",IF(AND($K48&lt;&gt;"",$K48&lt;=$L48),"الرسالة الأخيرة",IF(AND($I48&lt;&gt;"",$I48&lt;=$L48),"المتابعة 1","الرسالة 1")))</f>
        <v/>
      </c>
      <c r="O48" s="8" t="n"/>
      <c r="P48" s="10">
        <f>IF($C48="","",IF(COUNTIF('عدم المراسلة'!$A$5:$A$304,$C48)+IFERROR(COUNTIF('عدم المراسلة'!$A$5:$A$304,MID($C48,FIND("@",$C48)+1,99)),0)&gt;0,"نعم","لا"))</f>
        <v/>
      </c>
      <c r="Q48" s="10">
        <f>IF(OR($A48="",$P48="نعم",$M48&lt;&gt;""),"",IF($G48="","الرسالة 1",IF($I48="","المتابعة 1",IF($K48="","الرسالة الأخيرة",""))))</f>
        <v/>
      </c>
      <c r="R48" s="9">
        <f>IF(OR($Q48="",$G48=""),"",IF($I48="",$H48,$J48))</f>
        <v/>
      </c>
      <c r="S48" s="11">
        <f>IF($A48="","",IF(OR($P48="نعم",$M48="طلب عدم المراسلة"),"لا تراسله",IF($G48="","للإرسال",IF($M48="مرتدة","متوقفة",IF($M48&lt;&gt;"","تم الرد",IF($K48&lt;&gt;"","متوقفة",IF($R48&lt;TODAY(),"متأخرة",IF($R48=TODAY(),"مستحقة اليوم","بانتظار الموعد"))))))))</f>
        <v/>
      </c>
      <c r="T48" s="7" t="n"/>
    </row>
    <row r="49">
      <c r="A49" s="4" t="n"/>
      <c r="B49" s="5" t="n"/>
      <c r="C49" s="5" t="n"/>
      <c r="D49" s="6" t="n"/>
      <c r="E49" s="7" t="n"/>
      <c r="F49" s="7" t="n"/>
      <c r="G49" s="8" t="n"/>
      <c r="H49" s="9">
        <f>IF($G49="","",WORKDAY($G49+2,1))</f>
        <v/>
      </c>
      <c r="I49" s="8" t="n"/>
      <c r="J49" s="9">
        <f>IF($G49="","",WORKDAY($G49+9,1))</f>
        <v/>
      </c>
      <c r="K49" s="8" t="n"/>
      <c r="L49" s="8" t="n"/>
      <c r="M49" s="5" t="n"/>
      <c r="N49" s="10">
        <f>IF(OR($L49="",$M49="مرتدة"),"",IF(AND($K49&lt;&gt;"",$K49&lt;=$L49),"الرسالة الأخيرة",IF(AND($I49&lt;&gt;"",$I49&lt;=$L49),"المتابعة 1","الرسالة 1")))</f>
        <v/>
      </c>
      <c r="O49" s="8" t="n"/>
      <c r="P49" s="10">
        <f>IF($C49="","",IF(COUNTIF('عدم المراسلة'!$A$5:$A$304,$C49)+IFERROR(COUNTIF('عدم المراسلة'!$A$5:$A$304,MID($C49,FIND("@",$C49)+1,99)),0)&gt;0,"نعم","لا"))</f>
        <v/>
      </c>
      <c r="Q49" s="10">
        <f>IF(OR($A49="",$P49="نعم",$M49&lt;&gt;""),"",IF($G49="","الرسالة 1",IF($I49="","المتابعة 1",IF($K49="","الرسالة الأخيرة",""))))</f>
        <v/>
      </c>
      <c r="R49" s="9">
        <f>IF(OR($Q49="",$G49=""),"",IF($I49="",$H49,$J49))</f>
        <v/>
      </c>
      <c r="S49" s="11">
        <f>IF($A49="","",IF(OR($P49="نعم",$M49="طلب عدم المراسلة"),"لا تراسله",IF($G49="","للإرسال",IF($M49="مرتدة","متوقفة",IF($M49&lt;&gt;"","تم الرد",IF($K49&lt;&gt;"","متوقفة",IF($R49&lt;TODAY(),"متأخرة",IF($R49=TODAY(),"مستحقة اليوم","بانتظار الموعد"))))))))</f>
        <v/>
      </c>
      <c r="T49" s="7" t="n"/>
    </row>
    <row r="50">
      <c r="A50" s="4" t="n"/>
      <c r="B50" s="5" t="n"/>
      <c r="C50" s="5" t="n"/>
      <c r="D50" s="6" t="n"/>
      <c r="E50" s="7" t="n"/>
      <c r="F50" s="7" t="n"/>
      <c r="G50" s="8" t="n"/>
      <c r="H50" s="9">
        <f>IF($G50="","",WORKDAY($G50+2,1))</f>
        <v/>
      </c>
      <c r="I50" s="8" t="n"/>
      <c r="J50" s="9">
        <f>IF($G50="","",WORKDAY($G50+9,1))</f>
        <v/>
      </c>
      <c r="K50" s="8" t="n"/>
      <c r="L50" s="8" t="n"/>
      <c r="M50" s="5" t="n"/>
      <c r="N50" s="10">
        <f>IF(OR($L50="",$M50="مرتدة"),"",IF(AND($K50&lt;&gt;"",$K50&lt;=$L50),"الرسالة الأخيرة",IF(AND($I50&lt;&gt;"",$I50&lt;=$L50),"المتابعة 1","الرسالة 1")))</f>
        <v/>
      </c>
      <c r="O50" s="8" t="n"/>
      <c r="P50" s="10">
        <f>IF($C50="","",IF(COUNTIF('عدم المراسلة'!$A$5:$A$304,$C50)+IFERROR(COUNTIF('عدم المراسلة'!$A$5:$A$304,MID($C50,FIND("@",$C50)+1,99)),0)&gt;0,"نعم","لا"))</f>
        <v/>
      </c>
      <c r="Q50" s="10">
        <f>IF(OR($A50="",$P50="نعم",$M50&lt;&gt;""),"",IF($G50="","الرسالة 1",IF($I50="","المتابعة 1",IF($K50="","الرسالة الأخيرة",""))))</f>
        <v/>
      </c>
      <c r="R50" s="9">
        <f>IF(OR($Q50="",$G50=""),"",IF($I50="",$H50,$J50))</f>
        <v/>
      </c>
      <c r="S50" s="11">
        <f>IF($A50="","",IF(OR($P50="نعم",$M50="طلب عدم المراسلة"),"لا تراسله",IF($G50="","للإرسال",IF($M50="مرتدة","متوقفة",IF($M50&lt;&gt;"","تم الرد",IF($K50&lt;&gt;"","متوقفة",IF($R50&lt;TODAY(),"متأخرة",IF($R50=TODAY(),"مستحقة اليوم","بانتظار الموعد"))))))))</f>
        <v/>
      </c>
      <c r="T50" s="7" t="n"/>
    </row>
    <row r="51">
      <c r="A51" s="4" t="n"/>
      <c r="B51" s="5" t="n"/>
      <c r="C51" s="5" t="n"/>
      <c r="D51" s="6" t="n"/>
      <c r="E51" s="7" t="n"/>
      <c r="F51" s="7" t="n"/>
      <c r="G51" s="8" t="n"/>
      <c r="H51" s="9">
        <f>IF($G51="","",WORKDAY($G51+2,1))</f>
        <v/>
      </c>
      <c r="I51" s="8" t="n"/>
      <c r="J51" s="9">
        <f>IF($G51="","",WORKDAY($G51+9,1))</f>
        <v/>
      </c>
      <c r="K51" s="8" t="n"/>
      <c r="L51" s="8" t="n"/>
      <c r="M51" s="5" t="n"/>
      <c r="N51" s="10">
        <f>IF(OR($L51="",$M51="مرتدة"),"",IF(AND($K51&lt;&gt;"",$K51&lt;=$L51),"الرسالة الأخيرة",IF(AND($I51&lt;&gt;"",$I51&lt;=$L51),"المتابعة 1","الرسالة 1")))</f>
        <v/>
      </c>
      <c r="O51" s="8" t="n"/>
      <c r="P51" s="10">
        <f>IF($C51="","",IF(COUNTIF('عدم المراسلة'!$A$5:$A$304,$C51)+IFERROR(COUNTIF('عدم المراسلة'!$A$5:$A$304,MID($C51,FIND("@",$C51)+1,99)),0)&gt;0,"نعم","لا"))</f>
        <v/>
      </c>
      <c r="Q51" s="10">
        <f>IF(OR($A51="",$P51="نعم",$M51&lt;&gt;""),"",IF($G51="","الرسالة 1",IF($I51="","المتابعة 1",IF($K51="","الرسالة الأخيرة",""))))</f>
        <v/>
      </c>
      <c r="R51" s="9">
        <f>IF(OR($Q51="",$G51=""),"",IF($I51="",$H51,$J51))</f>
        <v/>
      </c>
      <c r="S51" s="11">
        <f>IF($A51="","",IF(OR($P51="نعم",$M51="طلب عدم المراسلة"),"لا تراسله",IF($G51="","للإرسال",IF($M51="مرتدة","متوقفة",IF($M51&lt;&gt;"","تم الرد",IF($K51&lt;&gt;"","متوقفة",IF($R51&lt;TODAY(),"متأخرة",IF($R51=TODAY(),"مستحقة اليوم","بانتظار الموعد"))))))))</f>
        <v/>
      </c>
      <c r="T51" s="7" t="n"/>
    </row>
    <row r="52">
      <c r="A52" s="4" t="n"/>
      <c r="B52" s="5" t="n"/>
      <c r="C52" s="5" t="n"/>
      <c r="D52" s="6" t="n"/>
      <c r="E52" s="7" t="n"/>
      <c r="F52" s="7" t="n"/>
      <c r="G52" s="8" t="n"/>
      <c r="H52" s="9">
        <f>IF($G52="","",WORKDAY($G52+2,1))</f>
        <v/>
      </c>
      <c r="I52" s="8" t="n"/>
      <c r="J52" s="9">
        <f>IF($G52="","",WORKDAY($G52+9,1))</f>
        <v/>
      </c>
      <c r="K52" s="8" t="n"/>
      <c r="L52" s="8" t="n"/>
      <c r="M52" s="5" t="n"/>
      <c r="N52" s="10">
        <f>IF(OR($L52="",$M52="مرتدة"),"",IF(AND($K52&lt;&gt;"",$K52&lt;=$L52),"الرسالة الأخيرة",IF(AND($I52&lt;&gt;"",$I52&lt;=$L52),"المتابعة 1","الرسالة 1")))</f>
        <v/>
      </c>
      <c r="O52" s="8" t="n"/>
      <c r="P52" s="10">
        <f>IF($C52="","",IF(COUNTIF('عدم المراسلة'!$A$5:$A$304,$C52)+IFERROR(COUNTIF('عدم المراسلة'!$A$5:$A$304,MID($C52,FIND("@",$C52)+1,99)),0)&gt;0,"نعم","لا"))</f>
        <v/>
      </c>
      <c r="Q52" s="10">
        <f>IF(OR($A52="",$P52="نعم",$M52&lt;&gt;""),"",IF($G52="","الرسالة 1",IF($I52="","المتابعة 1",IF($K52="","الرسالة الأخيرة",""))))</f>
        <v/>
      </c>
      <c r="R52" s="9">
        <f>IF(OR($Q52="",$G52=""),"",IF($I52="",$H52,$J52))</f>
        <v/>
      </c>
      <c r="S52" s="11">
        <f>IF($A52="","",IF(OR($P52="نعم",$M52="طلب عدم المراسلة"),"لا تراسله",IF($G52="","للإرسال",IF($M52="مرتدة","متوقفة",IF($M52&lt;&gt;"","تم الرد",IF($K52&lt;&gt;"","متوقفة",IF($R52&lt;TODAY(),"متأخرة",IF($R52=TODAY(),"مستحقة اليوم","بانتظار الموعد"))))))))</f>
        <v/>
      </c>
      <c r="T52" s="7" t="n"/>
    </row>
    <row r="53">
      <c r="A53" s="4" t="n"/>
      <c r="B53" s="5" t="n"/>
      <c r="C53" s="5" t="n"/>
      <c r="D53" s="6" t="n"/>
      <c r="E53" s="7" t="n"/>
      <c r="F53" s="7" t="n"/>
      <c r="G53" s="8" t="n"/>
      <c r="H53" s="9">
        <f>IF($G53="","",WORKDAY($G53+2,1))</f>
        <v/>
      </c>
      <c r="I53" s="8" t="n"/>
      <c r="J53" s="9">
        <f>IF($G53="","",WORKDAY($G53+9,1))</f>
        <v/>
      </c>
      <c r="K53" s="8" t="n"/>
      <c r="L53" s="8" t="n"/>
      <c r="M53" s="5" t="n"/>
      <c r="N53" s="10">
        <f>IF(OR($L53="",$M53="مرتدة"),"",IF(AND($K53&lt;&gt;"",$K53&lt;=$L53),"الرسالة الأخيرة",IF(AND($I53&lt;&gt;"",$I53&lt;=$L53),"المتابعة 1","الرسالة 1")))</f>
        <v/>
      </c>
      <c r="O53" s="8" t="n"/>
      <c r="P53" s="10">
        <f>IF($C53="","",IF(COUNTIF('عدم المراسلة'!$A$5:$A$304,$C53)+IFERROR(COUNTIF('عدم المراسلة'!$A$5:$A$304,MID($C53,FIND("@",$C53)+1,99)),0)&gt;0,"نعم","لا"))</f>
        <v/>
      </c>
      <c r="Q53" s="10">
        <f>IF(OR($A53="",$P53="نعم",$M53&lt;&gt;""),"",IF($G53="","الرسالة 1",IF($I53="","المتابعة 1",IF($K53="","الرسالة الأخيرة",""))))</f>
        <v/>
      </c>
      <c r="R53" s="9">
        <f>IF(OR($Q53="",$G53=""),"",IF($I53="",$H53,$J53))</f>
        <v/>
      </c>
      <c r="S53" s="11">
        <f>IF($A53="","",IF(OR($P53="نعم",$M53="طلب عدم المراسلة"),"لا تراسله",IF($G53="","للإرسال",IF($M53="مرتدة","متوقفة",IF($M53&lt;&gt;"","تم الرد",IF($K53&lt;&gt;"","متوقفة",IF($R53&lt;TODAY(),"متأخرة",IF($R53=TODAY(),"مستحقة اليوم","بانتظار الموعد"))))))))</f>
        <v/>
      </c>
      <c r="T53" s="7" t="n"/>
    </row>
    <row r="54">
      <c r="A54" s="4" t="n"/>
      <c r="B54" s="5" t="n"/>
      <c r="C54" s="5" t="n"/>
      <c r="D54" s="6" t="n"/>
      <c r="E54" s="7" t="n"/>
      <c r="F54" s="7" t="n"/>
      <c r="G54" s="8" t="n"/>
      <c r="H54" s="9">
        <f>IF($G54="","",WORKDAY($G54+2,1))</f>
        <v/>
      </c>
      <c r="I54" s="8" t="n"/>
      <c r="J54" s="9">
        <f>IF($G54="","",WORKDAY($G54+9,1))</f>
        <v/>
      </c>
      <c r="K54" s="8" t="n"/>
      <c r="L54" s="8" t="n"/>
      <c r="M54" s="5" t="n"/>
      <c r="N54" s="10">
        <f>IF(OR($L54="",$M54="مرتدة"),"",IF(AND($K54&lt;&gt;"",$K54&lt;=$L54),"الرسالة الأخيرة",IF(AND($I54&lt;&gt;"",$I54&lt;=$L54),"المتابعة 1","الرسالة 1")))</f>
        <v/>
      </c>
      <c r="O54" s="8" t="n"/>
      <c r="P54" s="10">
        <f>IF($C54="","",IF(COUNTIF('عدم المراسلة'!$A$5:$A$304,$C54)+IFERROR(COUNTIF('عدم المراسلة'!$A$5:$A$304,MID($C54,FIND("@",$C54)+1,99)),0)&gt;0,"نعم","لا"))</f>
        <v/>
      </c>
      <c r="Q54" s="10">
        <f>IF(OR($A54="",$P54="نعم",$M54&lt;&gt;""),"",IF($G54="","الرسالة 1",IF($I54="","المتابعة 1",IF($K54="","الرسالة الأخيرة",""))))</f>
        <v/>
      </c>
      <c r="R54" s="9">
        <f>IF(OR($Q54="",$G54=""),"",IF($I54="",$H54,$J54))</f>
        <v/>
      </c>
      <c r="S54" s="11">
        <f>IF($A54="","",IF(OR($P54="نعم",$M54="طلب عدم المراسلة"),"لا تراسله",IF($G54="","للإرسال",IF($M54="مرتدة","متوقفة",IF($M54&lt;&gt;"","تم الرد",IF($K54&lt;&gt;"","متوقفة",IF($R54&lt;TODAY(),"متأخرة",IF($R54=TODAY(),"مستحقة اليوم","بانتظار الموعد"))))))))</f>
        <v/>
      </c>
      <c r="T54" s="7" t="n"/>
    </row>
    <row r="55">
      <c r="A55" s="4" t="n"/>
      <c r="B55" s="5" t="n"/>
      <c r="C55" s="5" t="n"/>
      <c r="D55" s="6" t="n"/>
      <c r="E55" s="7" t="n"/>
      <c r="F55" s="7" t="n"/>
      <c r="G55" s="8" t="n"/>
      <c r="H55" s="9">
        <f>IF($G55="","",WORKDAY($G55+2,1))</f>
        <v/>
      </c>
      <c r="I55" s="8" t="n"/>
      <c r="J55" s="9">
        <f>IF($G55="","",WORKDAY($G55+9,1))</f>
        <v/>
      </c>
      <c r="K55" s="8" t="n"/>
      <c r="L55" s="8" t="n"/>
      <c r="M55" s="5" t="n"/>
      <c r="N55" s="10">
        <f>IF(OR($L55="",$M55="مرتدة"),"",IF(AND($K55&lt;&gt;"",$K55&lt;=$L55),"الرسالة الأخيرة",IF(AND($I55&lt;&gt;"",$I55&lt;=$L55),"المتابعة 1","الرسالة 1")))</f>
        <v/>
      </c>
      <c r="O55" s="8" t="n"/>
      <c r="P55" s="10">
        <f>IF($C55="","",IF(COUNTIF('عدم المراسلة'!$A$5:$A$304,$C55)+IFERROR(COUNTIF('عدم المراسلة'!$A$5:$A$304,MID($C55,FIND("@",$C55)+1,99)),0)&gt;0,"نعم","لا"))</f>
        <v/>
      </c>
      <c r="Q55" s="10">
        <f>IF(OR($A55="",$P55="نعم",$M55&lt;&gt;""),"",IF($G55="","الرسالة 1",IF($I55="","المتابعة 1",IF($K55="","الرسالة الأخيرة",""))))</f>
        <v/>
      </c>
      <c r="R55" s="9">
        <f>IF(OR($Q55="",$G55=""),"",IF($I55="",$H55,$J55))</f>
        <v/>
      </c>
      <c r="S55" s="11">
        <f>IF($A55="","",IF(OR($P55="نعم",$M55="طلب عدم المراسلة"),"لا تراسله",IF($G55="","للإرسال",IF($M55="مرتدة","متوقفة",IF($M55&lt;&gt;"","تم الرد",IF($K55&lt;&gt;"","متوقفة",IF($R55&lt;TODAY(),"متأخرة",IF($R55=TODAY(),"مستحقة اليوم","بانتظار الموعد"))))))))</f>
        <v/>
      </c>
      <c r="T55" s="7" t="n"/>
    </row>
    <row r="56">
      <c r="A56" s="4" t="n"/>
      <c r="B56" s="5" t="n"/>
      <c r="C56" s="5" t="n"/>
      <c r="D56" s="6" t="n"/>
      <c r="E56" s="7" t="n"/>
      <c r="F56" s="7" t="n"/>
      <c r="G56" s="8" t="n"/>
      <c r="H56" s="9">
        <f>IF($G56="","",WORKDAY($G56+2,1))</f>
        <v/>
      </c>
      <c r="I56" s="8" t="n"/>
      <c r="J56" s="9">
        <f>IF($G56="","",WORKDAY($G56+9,1))</f>
        <v/>
      </c>
      <c r="K56" s="8" t="n"/>
      <c r="L56" s="8" t="n"/>
      <c r="M56" s="5" t="n"/>
      <c r="N56" s="10">
        <f>IF(OR($L56="",$M56="مرتدة"),"",IF(AND($K56&lt;&gt;"",$K56&lt;=$L56),"الرسالة الأخيرة",IF(AND($I56&lt;&gt;"",$I56&lt;=$L56),"المتابعة 1","الرسالة 1")))</f>
        <v/>
      </c>
      <c r="O56" s="8" t="n"/>
      <c r="P56" s="10">
        <f>IF($C56="","",IF(COUNTIF('عدم المراسلة'!$A$5:$A$304,$C56)+IFERROR(COUNTIF('عدم المراسلة'!$A$5:$A$304,MID($C56,FIND("@",$C56)+1,99)),0)&gt;0,"نعم","لا"))</f>
        <v/>
      </c>
      <c r="Q56" s="10">
        <f>IF(OR($A56="",$P56="نعم",$M56&lt;&gt;""),"",IF($G56="","الرسالة 1",IF($I56="","المتابعة 1",IF($K56="","الرسالة الأخيرة",""))))</f>
        <v/>
      </c>
      <c r="R56" s="9">
        <f>IF(OR($Q56="",$G56=""),"",IF($I56="",$H56,$J56))</f>
        <v/>
      </c>
      <c r="S56" s="11">
        <f>IF($A56="","",IF(OR($P56="نعم",$M56="طلب عدم المراسلة"),"لا تراسله",IF($G56="","للإرسال",IF($M56="مرتدة","متوقفة",IF($M56&lt;&gt;"","تم الرد",IF($K56&lt;&gt;"","متوقفة",IF($R56&lt;TODAY(),"متأخرة",IF($R56=TODAY(),"مستحقة اليوم","بانتظار الموعد"))))))))</f>
        <v/>
      </c>
      <c r="T56" s="7" t="n"/>
    </row>
    <row r="57">
      <c r="A57" s="4" t="n"/>
      <c r="B57" s="5" t="n"/>
      <c r="C57" s="5" t="n"/>
      <c r="D57" s="6" t="n"/>
      <c r="E57" s="7" t="n"/>
      <c r="F57" s="7" t="n"/>
      <c r="G57" s="8" t="n"/>
      <c r="H57" s="9">
        <f>IF($G57="","",WORKDAY($G57+2,1))</f>
        <v/>
      </c>
      <c r="I57" s="8" t="n"/>
      <c r="J57" s="9">
        <f>IF($G57="","",WORKDAY($G57+9,1))</f>
        <v/>
      </c>
      <c r="K57" s="8" t="n"/>
      <c r="L57" s="8" t="n"/>
      <c r="M57" s="5" t="n"/>
      <c r="N57" s="10">
        <f>IF(OR($L57="",$M57="مرتدة"),"",IF(AND($K57&lt;&gt;"",$K57&lt;=$L57),"الرسالة الأخيرة",IF(AND($I57&lt;&gt;"",$I57&lt;=$L57),"المتابعة 1","الرسالة 1")))</f>
        <v/>
      </c>
      <c r="O57" s="8" t="n"/>
      <c r="P57" s="10">
        <f>IF($C57="","",IF(COUNTIF('عدم المراسلة'!$A$5:$A$304,$C57)+IFERROR(COUNTIF('عدم المراسلة'!$A$5:$A$304,MID($C57,FIND("@",$C57)+1,99)),0)&gt;0,"نعم","لا"))</f>
        <v/>
      </c>
      <c r="Q57" s="10">
        <f>IF(OR($A57="",$P57="نعم",$M57&lt;&gt;""),"",IF($G57="","الرسالة 1",IF($I57="","المتابعة 1",IF($K57="","الرسالة الأخيرة",""))))</f>
        <v/>
      </c>
      <c r="R57" s="9">
        <f>IF(OR($Q57="",$G57=""),"",IF($I57="",$H57,$J57))</f>
        <v/>
      </c>
      <c r="S57" s="11">
        <f>IF($A57="","",IF(OR($P57="نعم",$M57="طلب عدم المراسلة"),"لا تراسله",IF($G57="","للإرسال",IF($M57="مرتدة","متوقفة",IF($M57&lt;&gt;"","تم الرد",IF($K57&lt;&gt;"","متوقفة",IF($R57&lt;TODAY(),"متأخرة",IF($R57=TODAY(),"مستحقة اليوم","بانتظار الموعد"))))))))</f>
        <v/>
      </c>
      <c r="T57" s="7" t="n"/>
    </row>
    <row r="58">
      <c r="A58" s="4" t="n"/>
      <c r="B58" s="5" t="n"/>
      <c r="C58" s="5" t="n"/>
      <c r="D58" s="6" t="n"/>
      <c r="E58" s="7" t="n"/>
      <c r="F58" s="7" t="n"/>
      <c r="G58" s="8" t="n"/>
      <c r="H58" s="9">
        <f>IF($G58="","",WORKDAY($G58+2,1))</f>
        <v/>
      </c>
      <c r="I58" s="8" t="n"/>
      <c r="J58" s="9">
        <f>IF($G58="","",WORKDAY($G58+9,1))</f>
        <v/>
      </c>
      <c r="K58" s="8" t="n"/>
      <c r="L58" s="8" t="n"/>
      <c r="M58" s="5" t="n"/>
      <c r="N58" s="10">
        <f>IF(OR($L58="",$M58="مرتدة"),"",IF(AND($K58&lt;&gt;"",$K58&lt;=$L58),"الرسالة الأخيرة",IF(AND($I58&lt;&gt;"",$I58&lt;=$L58),"المتابعة 1","الرسالة 1")))</f>
        <v/>
      </c>
      <c r="O58" s="8" t="n"/>
      <c r="P58" s="10">
        <f>IF($C58="","",IF(COUNTIF('عدم المراسلة'!$A$5:$A$304,$C58)+IFERROR(COUNTIF('عدم المراسلة'!$A$5:$A$304,MID($C58,FIND("@",$C58)+1,99)),0)&gt;0,"نعم","لا"))</f>
        <v/>
      </c>
      <c r="Q58" s="10">
        <f>IF(OR($A58="",$P58="نعم",$M58&lt;&gt;""),"",IF($G58="","الرسالة 1",IF($I58="","المتابعة 1",IF($K58="","الرسالة الأخيرة",""))))</f>
        <v/>
      </c>
      <c r="R58" s="9">
        <f>IF(OR($Q58="",$G58=""),"",IF($I58="",$H58,$J58))</f>
        <v/>
      </c>
      <c r="S58" s="11">
        <f>IF($A58="","",IF(OR($P58="نعم",$M58="طلب عدم المراسلة"),"لا تراسله",IF($G58="","للإرسال",IF($M58="مرتدة","متوقفة",IF($M58&lt;&gt;"","تم الرد",IF($K58&lt;&gt;"","متوقفة",IF($R58&lt;TODAY(),"متأخرة",IF($R58=TODAY(),"مستحقة اليوم","بانتظار الموعد"))))))))</f>
        <v/>
      </c>
      <c r="T58" s="7" t="n"/>
    </row>
    <row r="59">
      <c r="A59" s="4" t="n"/>
      <c r="B59" s="5" t="n"/>
      <c r="C59" s="5" t="n"/>
      <c r="D59" s="6" t="n"/>
      <c r="E59" s="7" t="n"/>
      <c r="F59" s="7" t="n"/>
      <c r="G59" s="8" t="n"/>
      <c r="H59" s="9">
        <f>IF($G59="","",WORKDAY($G59+2,1))</f>
        <v/>
      </c>
      <c r="I59" s="8" t="n"/>
      <c r="J59" s="9">
        <f>IF($G59="","",WORKDAY($G59+9,1))</f>
        <v/>
      </c>
      <c r="K59" s="8" t="n"/>
      <c r="L59" s="8" t="n"/>
      <c r="M59" s="5" t="n"/>
      <c r="N59" s="10">
        <f>IF(OR($L59="",$M59="مرتدة"),"",IF(AND($K59&lt;&gt;"",$K59&lt;=$L59),"الرسالة الأخيرة",IF(AND($I59&lt;&gt;"",$I59&lt;=$L59),"المتابعة 1","الرسالة 1")))</f>
        <v/>
      </c>
      <c r="O59" s="8" t="n"/>
      <c r="P59" s="10">
        <f>IF($C59="","",IF(COUNTIF('عدم المراسلة'!$A$5:$A$304,$C59)+IFERROR(COUNTIF('عدم المراسلة'!$A$5:$A$304,MID($C59,FIND("@",$C59)+1,99)),0)&gt;0,"نعم","لا"))</f>
        <v/>
      </c>
      <c r="Q59" s="10">
        <f>IF(OR($A59="",$P59="نعم",$M59&lt;&gt;""),"",IF($G59="","الرسالة 1",IF($I59="","المتابعة 1",IF($K59="","الرسالة الأخيرة",""))))</f>
        <v/>
      </c>
      <c r="R59" s="9">
        <f>IF(OR($Q59="",$G59=""),"",IF($I59="",$H59,$J59))</f>
        <v/>
      </c>
      <c r="S59" s="11">
        <f>IF($A59="","",IF(OR($P59="نعم",$M59="طلب عدم المراسلة"),"لا تراسله",IF($G59="","للإرسال",IF($M59="مرتدة","متوقفة",IF($M59&lt;&gt;"","تم الرد",IF($K59&lt;&gt;"","متوقفة",IF($R59&lt;TODAY(),"متأخرة",IF($R59=TODAY(),"مستحقة اليوم","بانتظار الموعد"))))))))</f>
        <v/>
      </c>
      <c r="T59" s="7" t="n"/>
    </row>
    <row r="60">
      <c r="A60" s="4" t="n"/>
      <c r="B60" s="5" t="n"/>
      <c r="C60" s="5" t="n"/>
      <c r="D60" s="6" t="n"/>
      <c r="E60" s="7" t="n"/>
      <c r="F60" s="7" t="n"/>
      <c r="G60" s="8" t="n"/>
      <c r="H60" s="9">
        <f>IF($G60="","",WORKDAY($G60+2,1))</f>
        <v/>
      </c>
      <c r="I60" s="8" t="n"/>
      <c r="J60" s="9">
        <f>IF($G60="","",WORKDAY($G60+9,1))</f>
        <v/>
      </c>
      <c r="K60" s="8" t="n"/>
      <c r="L60" s="8" t="n"/>
      <c r="M60" s="5" t="n"/>
      <c r="N60" s="10">
        <f>IF(OR($L60="",$M60="مرتدة"),"",IF(AND($K60&lt;&gt;"",$K60&lt;=$L60),"الرسالة الأخيرة",IF(AND($I60&lt;&gt;"",$I60&lt;=$L60),"المتابعة 1","الرسالة 1")))</f>
        <v/>
      </c>
      <c r="O60" s="8" t="n"/>
      <c r="P60" s="10">
        <f>IF($C60="","",IF(COUNTIF('عدم المراسلة'!$A$5:$A$304,$C60)+IFERROR(COUNTIF('عدم المراسلة'!$A$5:$A$304,MID($C60,FIND("@",$C60)+1,99)),0)&gt;0,"نعم","لا"))</f>
        <v/>
      </c>
      <c r="Q60" s="10">
        <f>IF(OR($A60="",$P60="نعم",$M60&lt;&gt;""),"",IF($G60="","الرسالة 1",IF($I60="","المتابعة 1",IF($K60="","الرسالة الأخيرة",""))))</f>
        <v/>
      </c>
      <c r="R60" s="9">
        <f>IF(OR($Q60="",$G60=""),"",IF($I60="",$H60,$J60))</f>
        <v/>
      </c>
      <c r="S60" s="11">
        <f>IF($A60="","",IF(OR($P60="نعم",$M60="طلب عدم المراسلة"),"لا تراسله",IF($G60="","للإرسال",IF($M60="مرتدة","متوقفة",IF($M60&lt;&gt;"","تم الرد",IF($K60&lt;&gt;"","متوقفة",IF($R60&lt;TODAY(),"متأخرة",IF($R60=TODAY(),"مستحقة اليوم","بانتظار الموعد"))))))))</f>
        <v/>
      </c>
      <c r="T60" s="7" t="n"/>
    </row>
    <row r="61">
      <c r="A61" s="4" t="n"/>
      <c r="B61" s="5" t="n"/>
      <c r="C61" s="5" t="n"/>
      <c r="D61" s="6" t="n"/>
      <c r="E61" s="7" t="n"/>
      <c r="F61" s="7" t="n"/>
      <c r="G61" s="8" t="n"/>
      <c r="H61" s="9">
        <f>IF($G61="","",WORKDAY($G61+2,1))</f>
        <v/>
      </c>
      <c r="I61" s="8" t="n"/>
      <c r="J61" s="9">
        <f>IF($G61="","",WORKDAY($G61+9,1))</f>
        <v/>
      </c>
      <c r="K61" s="8" t="n"/>
      <c r="L61" s="8" t="n"/>
      <c r="M61" s="5" t="n"/>
      <c r="N61" s="10">
        <f>IF(OR($L61="",$M61="مرتدة"),"",IF(AND($K61&lt;&gt;"",$K61&lt;=$L61),"الرسالة الأخيرة",IF(AND($I61&lt;&gt;"",$I61&lt;=$L61),"المتابعة 1","الرسالة 1")))</f>
        <v/>
      </c>
      <c r="O61" s="8" t="n"/>
      <c r="P61" s="10">
        <f>IF($C61="","",IF(COUNTIF('عدم المراسلة'!$A$5:$A$304,$C61)+IFERROR(COUNTIF('عدم المراسلة'!$A$5:$A$304,MID($C61,FIND("@",$C61)+1,99)),0)&gt;0,"نعم","لا"))</f>
        <v/>
      </c>
      <c r="Q61" s="10">
        <f>IF(OR($A61="",$P61="نعم",$M61&lt;&gt;""),"",IF($G61="","الرسالة 1",IF($I61="","المتابعة 1",IF($K61="","الرسالة الأخيرة",""))))</f>
        <v/>
      </c>
      <c r="R61" s="9">
        <f>IF(OR($Q61="",$G61=""),"",IF($I61="",$H61,$J61))</f>
        <v/>
      </c>
      <c r="S61" s="11">
        <f>IF($A61="","",IF(OR($P61="نعم",$M61="طلب عدم المراسلة"),"لا تراسله",IF($G61="","للإرسال",IF($M61="مرتدة","متوقفة",IF($M61&lt;&gt;"","تم الرد",IF($K61&lt;&gt;"","متوقفة",IF($R61&lt;TODAY(),"متأخرة",IF($R61=TODAY(),"مستحقة اليوم","بانتظار الموعد"))))))))</f>
        <v/>
      </c>
      <c r="T61" s="7" t="n"/>
    </row>
    <row r="62">
      <c r="A62" s="4" t="n"/>
      <c r="B62" s="5" t="n"/>
      <c r="C62" s="5" t="n"/>
      <c r="D62" s="6" t="n"/>
      <c r="E62" s="7" t="n"/>
      <c r="F62" s="7" t="n"/>
      <c r="G62" s="8" t="n"/>
      <c r="H62" s="9">
        <f>IF($G62="","",WORKDAY($G62+2,1))</f>
        <v/>
      </c>
      <c r="I62" s="8" t="n"/>
      <c r="J62" s="9">
        <f>IF($G62="","",WORKDAY($G62+9,1))</f>
        <v/>
      </c>
      <c r="K62" s="8" t="n"/>
      <c r="L62" s="8" t="n"/>
      <c r="M62" s="5" t="n"/>
      <c r="N62" s="10">
        <f>IF(OR($L62="",$M62="مرتدة"),"",IF(AND($K62&lt;&gt;"",$K62&lt;=$L62),"الرسالة الأخيرة",IF(AND($I62&lt;&gt;"",$I62&lt;=$L62),"المتابعة 1","الرسالة 1")))</f>
        <v/>
      </c>
      <c r="O62" s="8" t="n"/>
      <c r="P62" s="10">
        <f>IF($C62="","",IF(COUNTIF('عدم المراسلة'!$A$5:$A$304,$C62)+IFERROR(COUNTIF('عدم المراسلة'!$A$5:$A$304,MID($C62,FIND("@",$C62)+1,99)),0)&gt;0,"نعم","لا"))</f>
        <v/>
      </c>
      <c r="Q62" s="10">
        <f>IF(OR($A62="",$P62="نعم",$M62&lt;&gt;""),"",IF($G62="","الرسالة 1",IF($I62="","المتابعة 1",IF($K62="","الرسالة الأخيرة",""))))</f>
        <v/>
      </c>
      <c r="R62" s="9">
        <f>IF(OR($Q62="",$G62=""),"",IF($I62="",$H62,$J62))</f>
        <v/>
      </c>
      <c r="S62" s="11">
        <f>IF($A62="","",IF(OR($P62="نعم",$M62="طلب عدم المراسلة"),"لا تراسله",IF($G62="","للإرسال",IF($M62="مرتدة","متوقفة",IF($M62&lt;&gt;"","تم الرد",IF($K62&lt;&gt;"","متوقفة",IF($R62&lt;TODAY(),"متأخرة",IF($R62=TODAY(),"مستحقة اليوم","بانتظار الموعد"))))))))</f>
        <v/>
      </c>
      <c r="T62" s="7" t="n"/>
    </row>
    <row r="63">
      <c r="A63" s="4" t="n"/>
      <c r="B63" s="5" t="n"/>
      <c r="C63" s="5" t="n"/>
      <c r="D63" s="6" t="n"/>
      <c r="E63" s="7" t="n"/>
      <c r="F63" s="7" t="n"/>
      <c r="G63" s="8" t="n"/>
      <c r="H63" s="9">
        <f>IF($G63="","",WORKDAY($G63+2,1))</f>
        <v/>
      </c>
      <c r="I63" s="8" t="n"/>
      <c r="J63" s="9">
        <f>IF($G63="","",WORKDAY($G63+9,1))</f>
        <v/>
      </c>
      <c r="K63" s="8" t="n"/>
      <c r="L63" s="8" t="n"/>
      <c r="M63" s="5" t="n"/>
      <c r="N63" s="10">
        <f>IF(OR($L63="",$M63="مرتدة"),"",IF(AND($K63&lt;&gt;"",$K63&lt;=$L63),"الرسالة الأخيرة",IF(AND($I63&lt;&gt;"",$I63&lt;=$L63),"المتابعة 1","الرسالة 1")))</f>
        <v/>
      </c>
      <c r="O63" s="8" t="n"/>
      <c r="P63" s="10">
        <f>IF($C63="","",IF(COUNTIF('عدم المراسلة'!$A$5:$A$304,$C63)+IFERROR(COUNTIF('عدم المراسلة'!$A$5:$A$304,MID($C63,FIND("@",$C63)+1,99)),0)&gt;0,"نعم","لا"))</f>
        <v/>
      </c>
      <c r="Q63" s="10">
        <f>IF(OR($A63="",$P63="نعم",$M63&lt;&gt;""),"",IF($G63="","الرسالة 1",IF($I63="","المتابعة 1",IF($K63="","الرسالة الأخيرة",""))))</f>
        <v/>
      </c>
      <c r="R63" s="9">
        <f>IF(OR($Q63="",$G63=""),"",IF($I63="",$H63,$J63))</f>
        <v/>
      </c>
      <c r="S63" s="11">
        <f>IF($A63="","",IF(OR($P63="نعم",$M63="طلب عدم المراسلة"),"لا تراسله",IF($G63="","للإرسال",IF($M63="مرتدة","متوقفة",IF($M63&lt;&gt;"","تم الرد",IF($K63&lt;&gt;"","متوقفة",IF($R63&lt;TODAY(),"متأخرة",IF($R63=TODAY(),"مستحقة اليوم","بانتظار الموعد"))))))))</f>
        <v/>
      </c>
      <c r="T63" s="7" t="n"/>
    </row>
    <row r="64">
      <c r="A64" s="4" t="n"/>
      <c r="B64" s="5" t="n"/>
      <c r="C64" s="5" t="n"/>
      <c r="D64" s="6" t="n"/>
      <c r="E64" s="7" t="n"/>
      <c r="F64" s="7" t="n"/>
      <c r="G64" s="8" t="n"/>
      <c r="H64" s="9">
        <f>IF($G64="","",WORKDAY($G64+2,1))</f>
        <v/>
      </c>
      <c r="I64" s="8" t="n"/>
      <c r="J64" s="9">
        <f>IF($G64="","",WORKDAY($G64+9,1))</f>
        <v/>
      </c>
      <c r="K64" s="8" t="n"/>
      <c r="L64" s="8" t="n"/>
      <c r="M64" s="5" t="n"/>
      <c r="N64" s="10">
        <f>IF(OR($L64="",$M64="مرتدة"),"",IF(AND($K64&lt;&gt;"",$K64&lt;=$L64),"الرسالة الأخيرة",IF(AND($I64&lt;&gt;"",$I64&lt;=$L64),"المتابعة 1","الرسالة 1")))</f>
        <v/>
      </c>
      <c r="O64" s="8" t="n"/>
      <c r="P64" s="10">
        <f>IF($C64="","",IF(COUNTIF('عدم المراسلة'!$A$5:$A$304,$C64)+IFERROR(COUNTIF('عدم المراسلة'!$A$5:$A$304,MID($C64,FIND("@",$C64)+1,99)),0)&gt;0,"نعم","لا"))</f>
        <v/>
      </c>
      <c r="Q64" s="10">
        <f>IF(OR($A64="",$P64="نعم",$M64&lt;&gt;""),"",IF($G64="","الرسالة 1",IF($I64="","المتابعة 1",IF($K64="","الرسالة الأخيرة",""))))</f>
        <v/>
      </c>
      <c r="R64" s="9">
        <f>IF(OR($Q64="",$G64=""),"",IF($I64="",$H64,$J64))</f>
        <v/>
      </c>
      <c r="S64" s="11">
        <f>IF($A64="","",IF(OR($P64="نعم",$M64="طلب عدم المراسلة"),"لا تراسله",IF($G64="","للإرسال",IF($M64="مرتدة","متوقفة",IF($M64&lt;&gt;"","تم الرد",IF($K64&lt;&gt;"","متوقفة",IF($R64&lt;TODAY(),"متأخرة",IF($R64=TODAY(),"مستحقة اليوم","بانتظار الموعد"))))))))</f>
        <v/>
      </c>
      <c r="T64" s="7" t="n"/>
    </row>
    <row r="65">
      <c r="A65" s="4" t="n"/>
      <c r="B65" s="5" t="n"/>
      <c r="C65" s="5" t="n"/>
      <c r="D65" s="6" t="n"/>
      <c r="E65" s="7" t="n"/>
      <c r="F65" s="7" t="n"/>
      <c r="G65" s="8" t="n"/>
      <c r="H65" s="9">
        <f>IF($G65="","",WORKDAY($G65+2,1))</f>
        <v/>
      </c>
      <c r="I65" s="8" t="n"/>
      <c r="J65" s="9">
        <f>IF($G65="","",WORKDAY($G65+9,1))</f>
        <v/>
      </c>
      <c r="K65" s="8" t="n"/>
      <c r="L65" s="8" t="n"/>
      <c r="M65" s="5" t="n"/>
      <c r="N65" s="10">
        <f>IF(OR($L65="",$M65="مرتدة"),"",IF(AND($K65&lt;&gt;"",$K65&lt;=$L65),"الرسالة الأخيرة",IF(AND($I65&lt;&gt;"",$I65&lt;=$L65),"المتابعة 1","الرسالة 1")))</f>
        <v/>
      </c>
      <c r="O65" s="8" t="n"/>
      <c r="P65" s="10">
        <f>IF($C65="","",IF(COUNTIF('عدم المراسلة'!$A$5:$A$304,$C65)+IFERROR(COUNTIF('عدم المراسلة'!$A$5:$A$304,MID($C65,FIND("@",$C65)+1,99)),0)&gt;0,"نعم","لا"))</f>
        <v/>
      </c>
      <c r="Q65" s="10">
        <f>IF(OR($A65="",$P65="نعم",$M65&lt;&gt;""),"",IF($G65="","الرسالة 1",IF($I65="","المتابعة 1",IF($K65="","الرسالة الأخيرة",""))))</f>
        <v/>
      </c>
      <c r="R65" s="9">
        <f>IF(OR($Q65="",$G65=""),"",IF($I65="",$H65,$J65))</f>
        <v/>
      </c>
      <c r="S65" s="11">
        <f>IF($A65="","",IF(OR($P65="نعم",$M65="طلب عدم المراسلة"),"لا تراسله",IF($G65="","للإرسال",IF($M65="مرتدة","متوقفة",IF($M65&lt;&gt;"","تم الرد",IF($K65&lt;&gt;"","متوقفة",IF($R65&lt;TODAY(),"متأخرة",IF($R65=TODAY(),"مستحقة اليوم","بانتظار الموعد"))))))))</f>
        <v/>
      </c>
      <c r="T65" s="7" t="n"/>
    </row>
    <row r="66">
      <c r="A66" s="4" t="n"/>
      <c r="B66" s="5" t="n"/>
      <c r="C66" s="5" t="n"/>
      <c r="D66" s="6" t="n"/>
      <c r="E66" s="7" t="n"/>
      <c r="F66" s="7" t="n"/>
      <c r="G66" s="8" t="n"/>
      <c r="H66" s="9">
        <f>IF($G66="","",WORKDAY($G66+2,1))</f>
        <v/>
      </c>
      <c r="I66" s="8" t="n"/>
      <c r="J66" s="9">
        <f>IF($G66="","",WORKDAY($G66+9,1))</f>
        <v/>
      </c>
      <c r="K66" s="8" t="n"/>
      <c r="L66" s="8" t="n"/>
      <c r="M66" s="5" t="n"/>
      <c r="N66" s="10">
        <f>IF(OR($L66="",$M66="مرتدة"),"",IF(AND($K66&lt;&gt;"",$K66&lt;=$L66),"الرسالة الأخيرة",IF(AND($I66&lt;&gt;"",$I66&lt;=$L66),"المتابعة 1","الرسالة 1")))</f>
        <v/>
      </c>
      <c r="O66" s="8" t="n"/>
      <c r="P66" s="10">
        <f>IF($C66="","",IF(COUNTIF('عدم المراسلة'!$A$5:$A$304,$C66)+IFERROR(COUNTIF('عدم المراسلة'!$A$5:$A$304,MID($C66,FIND("@",$C66)+1,99)),0)&gt;0,"نعم","لا"))</f>
        <v/>
      </c>
      <c r="Q66" s="10">
        <f>IF(OR($A66="",$P66="نعم",$M66&lt;&gt;""),"",IF($G66="","الرسالة 1",IF($I66="","المتابعة 1",IF($K66="","الرسالة الأخيرة",""))))</f>
        <v/>
      </c>
      <c r="R66" s="9">
        <f>IF(OR($Q66="",$G66=""),"",IF($I66="",$H66,$J66))</f>
        <v/>
      </c>
      <c r="S66" s="11">
        <f>IF($A66="","",IF(OR($P66="نعم",$M66="طلب عدم المراسلة"),"لا تراسله",IF($G66="","للإرسال",IF($M66="مرتدة","متوقفة",IF($M66&lt;&gt;"","تم الرد",IF($K66&lt;&gt;"","متوقفة",IF($R66&lt;TODAY(),"متأخرة",IF($R66=TODAY(),"مستحقة اليوم","بانتظار الموعد"))))))))</f>
        <v/>
      </c>
      <c r="T66" s="7" t="n"/>
    </row>
    <row r="67">
      <c r="A67" s="4" t="n"/>
      <c r="B67" s="5" t="n"/>
      <c r="C67" s="5" t="n"/>
      <c r="D67" s="6" t="n"/>
      <c r="E67" s="7" t="n"/>
      <c r="F67" s="7" t="n"/>
      <c r="G67" s="8" t="n"/>
      <c r="H67" s="9">
        <f>IF($G67="","",WORKDAY($G67+2,1))</f>
        <v/>
      </c>
      <c r="I67" s="8" t="n"/>
      <c r="J67" s="9">
        <f>IF($G67="","",WORKDAY($G67+9,1))</f>
        <v/>
      </c>
      <c r="K67" s="8" t="n"/>
      <c r="L67" s="8" t="n"/>
      <c r="M67" s="5" t="n"/>
      <c r="N67" s="10">
        <f>IF(OR($L67="",$M67="مرتدة"),"",IF(AND($K67&lt;&gt;"",$K67&lt;=$L67),"الرسالة الأخيرة",IF(AND($I67&lt;&gt;"",$I67&lt;=$L67),"المتابعة 1","الرسالة 1")))</f>
        <v/>
      </c>
      <c r="O67" s="8" t="n"/>
      <c r="P67" s="10">
        <f>IF($C67="","",IF(COUNTIF('عدم المراسلة'!$A$5:$A$304,$C67)+IFERROR(COUNTIF('عدم المراسلة'!$A$5:$A$304,MID($C67,FIND("@",$C67)+1,99)),0)&gt;0,"نعم","لا"))</f>
        <v/>
      </c>
      <c r="Q67" s="10">
        <f>IF(OR($A67="",$P67="نعم",$M67&lt;&gt;""),"",IF($G67="","الرسالة 1",IF($I67="","المتابعة 1",IF($K67="","الرسالة الأخيرة",""))))</f>
        <v/>
      </c>
      <c r="R67" s="9">
        <f>IF(OR($Q67="",$G67=""),"",IF($I67="",$H67,$J67))</f>
        <v/>
      </c>
      <c r="S67" s="11">
        <f>IF($A67="","",IF(OR($P67="نعم",$M67="طلب عدم المراسلة"),"لا تراسله",IF($G67="","للإرسال",IF($M67="مرتدة","متوقفة",IF($M67&lt;&gt;"","تم الرد",IF($K67&lt;&gt;"","متوقفة",IF($R67&lt;TODAY(),"متأخرة",IF($R67=TODAY(),"مستحقة اليوم","بانتظار الموعد"))))))))</f>
        <v/>
      </c>
      <c r="T67" s="7" t="n"/>
    </row>
    <row r="68">
      <c r="A68" s="4" t="n"/>
      <c r="B68" s="5" t="n"/>
      <c r="C68" s="5" t="n"/>
      <c r="D68" s="6" t="n"/>
      <c r="E68" s="7" t="n"/>
      <c r="F68" s="7" t="n"/>
      <c r="G68" s="8" t="n"/>
      <c r="H68" s="9">
        <f>IF($G68="","",WORKDAY($G68+2,1))</f>
        <v/>
      </c>
      <c r="I68" s="8" t="n"/>
      <c r="J68" s="9">
        <f>IF($G68="","",WORKDAY($G68+9,1))</f>
        <v/>
      </c>
      <c r="K68" s="8" t="n"/>
      <c r="L68" s="8" t="n"/>
      <c r="M68" s="5" t="n"/>
      <c r="N68" s="10">
        <f>IF(OR($L68="",$M68="مرتدة"),"",IF(AND($K68&lt;&gt;"",$K68&lt;=$L68),"الرسالة الأخيرة",IF(AND($I68&lt;&gt;"",$I68&lt;=$L68),"المتابعة 1","الرسالة 1")))</f>
        <v/>
      </c>
      <c r="O68" s="8" t="n"/>
      <c r="P68" s="10">
        <f>IF($C68="","",IF(COUNTIF('عدم المراسلة'!$A$5:$A$304,$C68)+IFERROR(COUNTIF('عدم المراسلة'!$A$5:$A$304,MID($C68,FIND("@",$C68)+1,99)),0)&gt;0,"نعم","لا"))</f>
        <v/>
      </c>
      <c r="Q68" s="10">
        <f>IF(OR($A68="",$P68="نعم",$M68&lt;&gt;""),"",IF($G68="","الرسالة 1",IF($I68="","المتابعة 1",IF($K68="","الرسالة الأخيرة",""))))</f>
        <v/>
      </c>
      <c r="R68" s="9">
        <f>IF(OR($Q68="",$G68=""),"",IF($I68="",$H68,$J68))</f>
        <v/>
      </c>
      <c r="S68" s="11">
        <f>IF($A68="","",IF(OR($P68="نعم",$M68="طلب عدم المراسلة"),"لا تراسله",IF($G68="","للإرسال",IF($M68="مرتدة","متوقفة",IF($M68&lt;&gt;"","تم الرد",IF($K68&lt;&gt;"","متوقفة",IF($R68&lt;TODAY(),"متأخرة",IF($R68=TODAY(),"مستحقة اليوم","بانتظار الموعد"))))))))</f>
        <v/>
      </c>
      <c r="T68" s="7" t="n"/>
    </row>
    <row r="69">
      <c r="A69" s="4" t="n"/>
      <c r="B69" s="5" t="n"/>
      <c r="C69" s="5" t="n"/>
      <c r="D69" s="6" t="n"/>
      <c r="E69" s="7" t="n"/>
      <c r="F69" s="7" t="n"/>
      <c r="G69" s="8" t="n"/>
      <c r="H69" s="9">
        <f>IF($G69="","",WORKDAY($G69+2,1))</f>
        <v/>
      </c>
      <c r="I69" s="8" t="n"/>
      <c r="J69" s="9">
        <f>IF($G69="","",WORKDAY($G69+9,1))</f>
        <v/>
      </c>
      <c r="K69" s="8" t="n"/>
      <c r="L69" s="8" t="n"/>
      <c r="M69" s="5" t="n"/>
      <c r="N69" s="10">
        <f>IF(OR($L69="",$M69="مرتدة"),"",IF(AND($K69&lt;&gt;"",$K69&lt;=$L69),"الرسالة الأخيرة",IF(AND($I69&lt;&gt;"",$I69&lt;=$L69),"المتابعة 1","الرسالة 1")))</f>
        <v/>
      </c>
      <c r="O69" s="8" t="n"/>
      <c r="P69" s="10">
        <f>IF($C69="","",IF(COUNTIF('عدم المراسلة'!$A$5:$A$304,$C69)+IFERROR(COUNTIF('عدم المراسلة'!$A$5:$A$304,MID($C69,FIND("@",$C69)+1,99)),0)&gt;0,"نعم","لا"))</f>
        <v/>
      </c>
      <c r="Q69" s="10">
        <f>IF(OR($A69="",$P69="نعم",$M69&lt;&gt;""),"",IF($G69="","الرسالة 1",IF($I69="","المتابعة 1",IF($K69="","الرسالة الأخيرة",""))))</f>
        <v/>
      </c>
      <c r="R69" s="9">
        <f>IF(OR($Q69="",$G69=""),"",IF($I69="",$H69,$J69))</f>
        <v/>
      </c>
      <c r="S69" s="11">
        <f>IF($A69="","",IF(OR($P69="نعم",$M69="طلب عدم المراسلة"),"لا تراسله",IF($G69="","للإرسال",IF($M69="مرتدة","متوقفة",IF($M69&lt;&gt;"","تم الرد",IF($K69&lt;&gt;"","متوقفة",IF($R69&lt;TODAY(),"متأخرة",IF($R69=TODAY(),"مستحقة اليوم","بانتظار الموعد"))))))))</f>
        <v/>
      </c>
      <c r="T69" s="7" t="n"/>
    </row>
    <row r="70">
      <c r="A70" s="4" t="n"/>
      <c r="B70" s="5" t="n"/>
      <c r="C70" s="5" t="n"/>
      <c r="D70" s="6" t="n"/>
      <c r="E70" s="7" t="n"/>
      <c r="F70" s="7" t="n"/>
      <c r="G70" s="8" t="n"/>
      <c r="H70" s="9">
        <f>IF($G70="","",WORKDAY($G70+2,1))</f>
        <v/>
      </c>
      <c r="I70" s="8" t="n"/>
      <c r="J70" s="9">
        <f>IF($G70="","",WORKDAY($G70+9,1))</f>
        <v/>
      </c>
      <c r="K70" s="8" t="n"/>
      <c r="L70" s="8" t="n"/>
      <c r="M70" s="5" t="n"/>
      <c r="N70" s="10">
        <f>IF(OR($L70="",$M70="مرتدة"),"",IF(AND($K70&lt;&gt;"",$K70&lt;=$L70),"الرسالة الأخيرة",IF(AND($I70&lt;&gt;"",$I70&lt;=$L70),"المتابعة 1","الرسالة 1")))</f>
        <v/>
      </c>
      <c r="O70" s="8" t="n"/>
      <c r="P70" s="10">
        <f>IF($C70="","",IF(COUNTIF('عدم المراسلة'!$A$5:$A$304,$C70)+IFERROR(COUNTIF('عدم المراسلة'!$A$5:$A$304,MID($C70,FIND("@",$C70)+1,99)),0)&gt;0,"نعم","لا"))</f>
        <v/>
      </c>
      <c r="Q70" s="10">
        <f>IF(OR($A70="",$P70="نعم",$M70&lt;&gt;""),"",IF($G70="","الرسالة 1",IF($I70="","المتابعة 1",IF($K70="","الرسالة الأخيرة",""))))</f>
        <v/>
      </c>
      <c r="R70" s="9">
        <f>IF(OR($Q70="",$G70=""),"",IF($I70="",$H70,$J70))</f>
        <v/>
      </c>
      <c r="S70" s="11">
        <f>IF($A70="","",IF(OR($P70="نعم",$M70="طلب عدم المراسلة"),"لا تراسله",IF($G70="","للإرسال",IF($M70="مرتدة","متوقفة",IF($M70&lt;&gt;"","تم الرد",IF($K70&lt;&gt;"","متوقفة",IF($R70&lt;TODAY(),"متأخرة",IF($R70=TODAY(),"مستحقة اليوم","بانتظار الموعد"))))))))</f>
        <v/>
      </c>
      <c r="T70" s="7" t="n"/>
    </row>
    <row r="71">
      <c r="A71" s="4" t="n"/>
      <c r="B71" s="5" t="n"/>
      <c r="C71" s="5" t="n"/>
      <c r="D71" s="6" t="n"/>
      <c r="E71" s="7" t="n"/>
      <c r="F71" s="7" t="n"/>
      <c r="G71" s="8" t="n"/>
      <c r="H71" s="9">
        <f>IF($G71="","",WORKDAY($G71+2,1))</f>
        <v/>
      </c>
      <c r="I71" s="8" t="n"/>
      <c r="J71" s="9">
        <f>IF($G71="","",WORKDAY($G71+9,1))</f>
        <v/>
      </c>
      <c r="K71" s="8" t="n"/>
      <c r="L71" s="8" t="n"/>
      <c r="M71" s="5" t="n"/>
      <c r="N71" s="10">
        <f>IF(OR($L71="",$M71="مرتدة"),"",IF(AND($K71&lt;&gt;"",$K71&lt;=$L71),"الرسالة الأخيرة",IF(AND($I71&lt;&gt;"",$I71&lt;=$L71),"المتابعة 1","الرسالة 1")))</f>
        <v/>
      </c>
      <c r="O71" s="8" t="n"/>
      <c r="P71" s="10">
        <f>IF($C71="","",IF(COUNTIF('عدم المراسلة'!$A$5:$A$304,$C71)+IFERROR(COUNTIF('عدم المراسلة'!$A$5:$A$304,MID($C71,FIND("@",$C71)+1,99)),0)&gt;0,"نعم","لا"))</f>
        <v/>
      </c>
      <c r="Q71" s="10">
        <f>IF(OR($A71="",$P71="نعم",$M71&lt;&gt;""),"",IF($G71="","الرسالة 1",IF($I71="","المتابعة 1",IF($K71="","الرسالة الأخيرة",""))))</f>
        <v/>
      </c>
      <c r="R71" s="9">
        <f>IF(OR($Q71="",$G71=""),"",IF($I71="",$H71,$J71))</f>
        <v/>
      </c>
      <c r="S71" s="11">
        <f>IF($A71="","",IF(OR($P71="نعم",$M71="طلب عدم المراسلة"),"لا تراسله",IF($G71="","للإرسال",IF($M71="مرتدة","متوقفة",IF($M71&lt;&gt;"","تم الرد",IF($K71&lt;&gt;"","متوقفة",IF($R71&lt;TODAY(),"متأخرة",IF($R71=TODAY(),"مستحقة اليوم","بانتظار الموعد"))))))))</f>
        <v/>
      </c>
      <c r="T71" s="7" t="n"/>
    </row>
    <row r="72">
      <c r="A72" s="4" t="n"/>
      <c r="B72" s="5" t="n"/>
      <c r="C72" s="5" t="n"/>
      <c r="D72" s="6" t="n"/>
      <c r="E72" s="7" t="n"/>
      <c r="F72" s="7" t="n"/>
      <c r="G72" s="8" t="n"/>
      <c r="H72" s="9">
        <f>IF($G72="","",WORKDAY($G72+2,1))</f>
        <v/>
      </c>
      <c r="I72" s="8" t="n"/>
      <c r="J72" s="9">
        <f>IF($G72="","",WORKDAY($G72+9,1))</f>
        <v/>
      </c>
      <c r="K72" s="8" t="n"/>
      <c r="L72" s="8" t="n"/>
      <c r="M72" s="5" t="n"/>
      <c r="N72" s="10">
        <f>IF(OR($L72="",$M72="مرتدة"),"",IF(AND($K72&lt;&gt;"",$K72&lt;=$L72),"الرسالة الأخيرة",IF(AND($I72&lt;&gt;"",$I72&lt;=$L72),"المتابعة 1","الرسالة 1")))</f>
        <v/>
      </c>
      <c r="O72" s="8" t="n"/>
      <c r="P72" s="10">
        <f>IF($C72="","",IF(COUNTIF('عدم المراسلة'!$A$5:$A$304,$C72)+IFERROR(COUNTIF('عدم المراسلة'!$A$5:$A$304,MID($C72,FIND("@",$C72)+1,99)),0)&gt;0,"نعم","لا"))</f>
        <v/>
      </c>
      <c r="Q72" s="10">
        <f>IF(OR($A72="",$P72="نعم",$M72&lt;&gt;""),"",IF($G72="","الرسالة 1",IF($I72="","المتابعة 1",IF($K72="","الرسالة الأخيرة",""))))</f>
        <v/>
      </c>
      <c r="R72" s="9">
        <f>IF(OR($Q72="",$G72=""),"",IF($I72="",$H72,$J72))</f>
        <v/>
      </c>
      <c r="S72" s="11">
        <f>IF($A72="","",IF(OR($P72="نعم",$M72="طلب عدم المراسلة"),"لا تراسله",IF($G72="","للإرسال",IF($M72="مرتدة","متوقفة",IF($M72&lt;&gt;"","تم الرد",IF($K72&lt;&gt;"","متوقفة",IF($R72&lt;TODAY(),"متأخرة",IF($R72=TODAY(),"مستحقة اليوم","بانتظار الموعد"))))))))</f>
        <v/>
      </c>
      <c r="T72" s="7" t="n"/>
    </row>
    <row r="73">
      <c r="A73" s="4" t="n"/>
      <c r="B73" s="5" t="n"/>
      <c r="C73" s="5" t="n"/>
      <c r="D73" s="6" t="n"/>
      <c r="E73" s="7" t="n"/>
      <c r="F73" s="7" t="n"/>
      <c r="G73" s="8" t="n"/>
      <c r="H73" s="9">
        <f>IF($G73="","",WORKDAY($G73+2,1))</f>
        <v/>
      </c>
      <c r="I73" s="8" t="n"/>
      <c r="J73" s="9">
        <f>IF($G73="","",WORKDAY($G73+9,1))</f>
        <v/>
      </c>
      <c r="K73" s="8" t="n"/>
      <c r="L73" s="8" t="n"/>
      <c r="M73" s="5" t="n"/>
      <c r="N73" s="10">
        <f>IF(OR($L73="",$M73="مرتدة"),"",IF(AND($K73&lt;&gt;"",$K73&lt;=$L73),"الرسالة الأخيرة",IF(AND($I73&lt;&gt;"",$I73&lt;=$L73),"المتابعة 1","الرسالة 1")))</f>
        <v/>
      </c>
      <c r="O73" s="8" t="n"/>
      <c r="P73" s="10">
        <f>IF($C73="","",IF(COUNTIF('عدم المراسلة'!$A$5:$A$304,$C73)+IFERROR(COUNTIF('عدم المراسلة'!$A$5:$A$304,MID($C73,FIND("@",$C73)+1,99)),0)&gt;0,"نعم","لا"))</f>
        <v/>
      </c>
      <c r="Q73" s="10">
        <f>IF(OR($A73="",$P73="نعم",$M73&lt;&gt;""),"",IF($G73="","الرسالة 1",IF($I73="","المتابعة 1",IF($K73="","الرسالة الأخيرة",""))))</f>
        <v/>
      </c>
      <c r="R73" s="9">
        <f>IF(OR($Q73="",$G73=""),"",IF($I73="",$H73,$J73))</f>
        <v/>
      </c>
      <c r="S73" s="11">
        <f>IF($A73="","",IF(OR($P73="نعم",$M73="طلب عدم المراسلة"),"لا تراسله",IF($G73="","للإرسال",IF($M73="مرتدة","متوقفة",IF($M73&lt;&gt;"","تم الرد",IF($K73&lt;&gt;"","متوقفة",IF($R73&lt;TODAY(),"متأخرة",IF($R73=TODAY(),"مستحقة اليوم","بانتظار الموعد"))))))))</f>
        <v/>
      </c>
      <c r="T73" s="7" t="n"/>
    </row>
    <row r="74">
      <c r="A74" s="4" t="n"/>
      <c r="B74" s="5" t="n"/>
      <c r="C74" s="5" t="n"/>
      <c r="D74" s="6" t="n"/>
      <c r="E74" s="7" t="n"/>
      <c r="F74" s="7" t="n"/>
      <c r="G74" s="8" t="n"/>
      <c r="H74" s="9">
        <f>IF($G74="","",WORKDAY($G74+2,1))</f>
        <v/>
      </c>
      <c r="I74" s="8" t="n"/>
      <c r="J74" s="9">
        <f>IF($G74="","",WORKDAY($G74+9,1))</f>
        <v/>
      </c>
      <c r="K74" s="8" t="n"/>
      <c r="L74" s="8" t="n"/>
      <c r="M74" s="5" t="n"/>
      <c r="N74" s="10">
        <f>IF(OR($L74="",$M74="مرتدة"),"",IF(AND($K74&lt;&gt;"",$K74&lt;=$L74),"الرسالة الأخيرة",IF(AND($I74&lt;&gt;"",$I74&lt;=$L74),"المتابعة 1","الرسالة 1")))</f>
        <v/>
      </c>
      <c r="O74" s="8" t="n"/>
      <c r="P74" s="10">
        <f>IF($C74="","",IF(COUNTIF('عدم المراسلة'!$A$5:$A$304,$C74)+IFERROR(COUNTIF('عدم المراسلة'!$A$5:$A$304,MID($C74,FIND("@",$C74)+1,99)),0)&gt;0,"نعم","لا"))</f>
        <v/>
      </c>
      <c r="Q74" s="10">
        <f>IF(OR($A74="",$P74="نعم",$M74&lt;&gt;""),"",IF($G74="","الرسالة 1",IF($I74="","المتابعة 1",IF($K74="","الرسالة الأخيرة",""))))</f>
        <v/>
      </c>
      <c r="R74" s="9">
        <f>IF(OR($Q74="",$G74=""),"",IF($I74="",$H74,$J74))</f>
        <v/>
      </c>
      <c r="S74" s="11">
        <f>IF($A74="","",IF(OR($P74="نعم",$M74="طلب عدم المراسلة"),"لا تراسله",IF($G74="","للإرسال",IF($M74="مرتدة","متوقفة",IF($M74&lt;&gt;"","تم الرد",IF($K74&lt;&gt;"","متوقفة",IF($R74&lt;TODAY(),"متأخرة",IF($R74=TODAY(),"مستحقة اليوم","بانتظار الموعد"))))))))</f>
        <v/>
      </c>
      <c r="T74" s="7" t="n"/>
    </row>
    <row r="75">
      <c r="A75" s="4" t="n"/>
      <c r="B75" s="5" t="n"/>
      <c r="C75" s="5" t="n"/>
      <c r="D75" s="6" t="n"/>
      <c r="E75" s="7" t="n"/>
      <c r="F75" s="7" t="n"/>
      <c r="G75" s="8" t="n"/>
      <c r="H75" s="9">
        <f>IF($G75="","",WORKDAY($G75+2,1))</f>
        <v/>
      </c>
      <c r="I75" s="8" t="n"/>
      <c r="J75" s="9">
        <f>IF($G75="","",WORKDAY($G75+9,1))</f>
        <v/>
      </c>
      <c r="K75" s="8" t="n"/>
      <c r="L75" s="8" t="n"/>
      <c r="M75" s="5" t="n"/>
      <c r="N75" s="10">
        <f>IF(OR($L75="",$M75="مرتدة"),"",IF(AND($K75&lt;&gt;"",$K75&lt;=$L75),"الرسالة الأخيرة",IF(AND($I75&lt;&gt;"",$I75&lt;=$L75),"المتابعة 1","الرسالة 1")))</f>
        <v/>
      </c>
      <c r="O75" s="8" t="n"/>
      <c r="P75" s="10">
        <f>IF($C75="","",IF(COUNTIF('عدم المراسلة'!$A$5:$A$304,$C75)+IFERROR(COUNTIF('عدم المراسلة'!$A$5:$A$304,MID($C75,FIND("@",$C75)+1,99)),0)&gt;0,"نعم","لا"))</f>
        <v/>
      </c>
      <c r="Q75" s="10">
        <f>IF(OR($A75="",$P75="نعم",$M75&lt;&gt;""),"",IF($G75="","الرسالة 1",IF($I75="","المتابعة 1",IF($K75="","الرسالة الأخيرة",""))))</f>
        <v/>
      </c>
      <c r="R75" s="9">
        <f>IF(OR($Q75="",$G75=""),"",IF($I75="",$H75,$J75))</f>
        <v/>
      </c>
      <c r="S75" s="11">
        <f>IF($A75="","",IF(OR($P75="نعم",$M75="طلب عدم المراسلة"),"لا تراسله",IF($G75="","للإرسال",IF($M75="مرتدة","متوقفة",IF($M75&lt;&gt;"","تم الرد",IF($K75&lt;&gt;"","متوقفة",IF($R75&lt;TODAY(),"متأخرة",IF($R75=TODAY(),"مستحقة اليوم","بانتظار الموعد"))))))))</f>
        <v/>
      </c>
      <c r="T75" s="7" t="n"/>
    </row>
    <row r="76">
      <c r="A76" s="4" t="n"/>
      <c r="B76" s="5" t="n"/>
      <c r="C76" s="5" t="n"/>
      <c r="D76" s="6" t="n"/>
      <c r="E76" s="7" t="n"/>
      <c r="F76" s="7" t="n"/>
      <c r="G76" s="8" t="n"/>
      <c r="H76" s="9">
        <f>IF($G76="","",WORKDAY($G76+2,1))</f>
        <v/>
      </c>
      <c r="I76" s="8" t="n"/>
      <c r="J76" s="9">
        <f>IF($G76="","",WORKDAY($G76+9,1))</f>
        <v/>
      </c>
      <c r="K76" s="8" t="n"/>
      <c r="L76" s="8" t="n"/>
      <c r="M76" s="5" t="n"/>
      <c r="N76" s="10">
        <f>IF(OR($L76="",$M76="مرتدة"),"",IF(AND($K76&lt;&gt;"",$K76&lt;=$L76),"الرسالة الأخيرة",IF(AND($I76&lt;&gt;"",$I76&lt;=$L76),"المتابعة 1","الرسالة 1")))</f>
        <v/>
      </c>
      <c r="O76" s="8" t="n"/>
      <c r="P76" s="10">
        <f>IF($C76="","",IF(COUNTIF('عدم المراسلة'!$A$5:$A$304,$C76)+IFERROR(COUNTIF('عدم المراسلة'!$A$5:$A$304,MID($C76,FIND("@",$C76)+1,99)),0)&gt;0,"نعم","لا"))</f>
        <v/>
      </c>
      <c r="Q76" s="10">
        <f>IF(OR($A76="",$P76="نعم",$M76&lt;&gt;""),"",IF($G76="","الرسالة 1",IF($I76="","المتابعة 1",IF($K76="","الرسالة الأخيرة",""))))</f>
        <v/>
      </c>
      <c r="R76" s="9">
        <f>IF(OR($Q76="",$G76=""),"",IF($I76="",$H76,$J76))</f>
        <v/>
      </c>
      <c r="S76" s="11">
        <f>IF($A76="","",IF(OR($P76="نعم",$M76="طلب عدم المراسلة"),"لا تراسله",IF($G76="","للإرسال",IF($M76="مرتدة","متوقفة",IF($M76&lt;&gt;"","تم الرد",IF($K76&lt;&gt;"","متوقفة",IF($R76&lt;TODAY(),"متأخرة",IF($R76=TODAY(),"مستحقة اليوم","بانتظار الموعد"))))))))</f>
        <v/>
      </c>
      <c r="T76" s="7" t="n"/>
    </row>
    <row r="77">
      <c r="A77" s="4" t="n"/>
      <c r="B77" s="5" t="n"/>
      <c r="C77" s="5" t="n"/>
      <c r="D77" s="6" t="n"/>
      <c r="E77" s="7" t="n"/>
      <c r="F77" s="7" t="n"/>
      <c r="G77" s="8" t="n"/>
      <c r="H77" s="9">
        <f>IF($G77="","",WORKDAY($G77+2,1))</f>
        <v/>
      </c>
      <c r="I77" s="8" t="n"/>
      <c r="J77" s="9">
        <f>IF($G77="","",WORKDAY($G77+9,1))</f>
        <v/>
      </c>
      <c r="K77" s="8" t="n"/>
      <c r="L77" s="8" t="n"/>
      <c r="M77" s="5" t="n"/>
      <c r="N77" s="10">
        <f>IF(OR($L77="",$M77="مرتدة"),"",IF(AND($K77&lt;&gt;"",$K77&lt;=$L77),"الرسالة الأخيرة",IF(AND($I77&lt;&gt;"",$I77&lt;=$L77),"المتابعة 1","الرسالة 1")))</f>
        <v/>
      </c>
      <c r="O77" s="8" t="n"/>
      <c r="P77" s="10">
        <f>IF($C77="","",IF(COUNTIF('عدم المراسلة'!$A$5:$A$304,$C77)+IFERROR(COUNTIF('عدم المراسلة'!$A$5:$A$304,MID($C77,FIND("@",$C77)+1,99)),0)&gt;0,"نعم","لا"))</f>
        <v/>
      </c>
      <c r="Q77" s="10">
        <f>IF(OR($A77="",$P77="نعم",$M77&lt;&gt;""),"",IF($G77="","الرسالة 1",IF($I77="","المتابعة 1",IF($K77="","الرسالة الأخيرة",""))))</f>
        <v/>
      </c>
      <c r="R77" s="9">
        <f>IF(OR($Q77="",$G77=""),"",IF($I77="",$H77,$J77))</f>
        <v/>
      </c>
      <c r="S77" s="11">
        <f>IF($A77="","",IF(OR($P77="نعم",$M77="طلب عدم المراسلة"),"لا تراسله",IF($G77="","للإرسال",IF($M77="مرتدة","متوقفة",IF($M77&lt;&gt;"","تم الرد",IF($K77&lt;&gt;"","متوقفة",IF($R77&lt;TODAY(),"متأخرة",IF($R77=TODAY(),"مستحقة اليوم","بانتظار الموعد"))))))))</f>
        <v/>
      </c>
      <c r="T77" s="7" t="n"/>
    </row>
    <row r="78">
      <c r="A78" s="4" t="n"/>
      <c r="B78" s="5" t="n"/>
      <c r="C78" s="5" t="n"/>
      <c r="D78" s="6" t="n"/>
      <c r="E78" s="7" t="n"/>
      <c r="F78" s="7" t="n"/>
      <c r="G78" s="8" t="n"/>
      <c r="H78" s="9">
        <f>IF($G78="","",WORKDAY($G78+2,1))</f>
        <v/>
      </c>
      <c r="I78" s="8" t="n"/>
      <c r="J78" s="9">
        <f>IF($G78="","",WORKDAY($G78+9,1))</f>
        <v/>
      </c>
      <c r="K78" s="8" t="n"/>
      <c r="L78" s="8" t="n"/>
      <c r="M78" s="5" t="n"/>
      <c r="N78" s="10">
        <f>IF(OR($L78="",$M78="مرتدة"),"",IF(AND($K78&lt;&gt;"",$K78&lt;=$L78),"الرسالة الأخيرة",IF(AND($I78&lt;&gt;"",$I78&lt;=$L78),"المتابعة 1","الرسالة 1")))</f>
        <v/>
      </c>
      <c r="O78" s="8" t="n"/>
      <c r="P78" s="10">
        <f>IF($C78="","",IF(COUNTIF('عدم المراسلة'!$A$5:$A$304,$C78)+IFERROR(COUNTIF('عدم المراسلة'!$A$5:$A$304,MID($C78,FIND("@",$C78)+1,99)),0)&gt;0,"نعم","لا"))</f>
        <v/>
      </c>
      <c r="Q78" s="10">
        <f>IF(OR($A78="",$P78="نعم",$M78&lt;&gt;""),"",IF($G78="","الرسالة 1",IF($I78="","المتابعة 1",IF($K78="","الرسالة الأخيرة",""))))</f>
        <v/>
      </c>
      <c r="R78" s="9">
        <f>IF(OR($Q78="",$G78=""),"",IF($I78="",$H78,$J78))</f>
        <v/>
      </c>
      <c r="S78" s="11">
        <f>IF($A78="","",IF(OR($P78="نعم",$M78="طلب عدم المراسلة"),"لا تراسله",IF($G78="","للإرسال",IF($M78="مرتدة","متوقفة",IF($M78&lt;&gt;"","تم الرد",IF($K78&lt;&gt;"","متوقفة",IF($R78&lt;TODAY(),"متأخرة",IF($R78=TODAY(),"مستحقة اليوم","بانتظار الموعد"))))))))</f>
        <v/>
      </c>
      <c r="T78" s="7" t="n"/>
    </row>
    <row r="79">
      <c r="A79" s="4" t="n"/>
      <c r="B79" s="5" t="n"/>
      <c r="C79" s="5" t="n"/>
      <c r="D79" s="6" t="n"/>
      <c r="E79" s="7" t="n"/>
      <c r="F79" s="7" t="n"/>
      <c r="G79" s="8" t="n"/>
      <c r="H79" s="9">
        <f>IF($G79="","",WORKDAY($G79+2,1))</f>
        <v/>
      </c>
      <c r="I79" s="8" t="n"/>
      <c r="J79" s="9">
        <f>IF($G79="","",WORKDAY($G79+9,1))</f>
        <v/>
      </c>
      <c r="K79" s="8" t="n"/>
      <c r="L79" s="8" t="n"/>
      <c r="M79" s="5" t="n"/>
      <c r="N79" s="10">
        <f>IF(OR($L79="",$M79="مرتدة"),"",IF(AND($K79&lt;&gt;"",$K79&lt;=$L79),"الرسالة الأخيرة",IF(AND($I79&lt;&gt;"",$I79&lt;=$L79),"المتابعة 1","الرسالة 1")))</f>
        <v/>
      </c>
      <c r="O79" s="8" t="n"/>
      <c r="P79" s="10">
        <f>IF($C79="","",IF(COUNTIF('عدم المراسلة'!$A$5:$A$304,$C79)+IFERROR(COUNTIF('عدم المراسلة'!$A$5:$A$304,MID($C79,FIND("@",$C79)+1,99)),0)&gt;0,"نعم","لا"))</f>
        <v/>
      </c>
      <c r="Q79" s="10">
        <f>IF(OR($A79="",$P79="نعم",$M79&lt;&gt;""),"",IF($G79="","الرسالة 1",IF($I79="","المتابعة 1",IF($K79="","الرسالة الأخيرة",""))))</f>
        <v/>
      </c>
      <c r="R79" s="9">
        <f>IF(OR($Q79="",$G79=""),"",IF($I79="",$H79,$J79))</f>
        <v/>
      </c>
      <c r="S79" s="11">
        <f>IF($A79="","",IF(OR($P79="نعم",$M79="طلب عدم المراسلة"),"لا تراسله",IF($G79="","للإرسال",IF($M79="مرتدة","متوقفة",IF($M79&lt;&gt;"","تم الرد",IF($K79&lt;&gt;"","متوقفة",IF($R79&lt;TODAY(),"متأخرة",IF($R79=TODAY(),"مستحقة اليوم","بانتظار الموعد"))))))))</f>
        <v/>
      </c>
      <c r="T79" s="7" t="n"/>
    </row>
    <row r="80">
      <c r="A80" s="4" t="n"/>
      <c r="B80" s="5" t="n"/>
      <c r="C80" s="5" t="n"/>
      <c r="D80" s="6" t="n"/>
      <c r="E80" s="7" t="n"/>
      <c r="F80" s="7" t="n"/>
      <c r="G80" s="8" t="n"/>
      <c r="H80" s="9">
        <f>IF($G80="","",WORKDAY($G80+2,1))</f>
        <v/>
      </c>
      <c r="I80" s="8" t="n"/>
      <c r="J80" s="9">
        <f>IF($G80="","",WORKDAY($G80+9,1))</f>
        <v/>
      </c>
      <c r="K80" s="8" t="n"/>
      <c r="L80" s="8" t="n"/>
      <c r="M80" s="5" t="n"/>
      <c r="N80" s="10">
        <f>IF(OR($L80="",$M80="مرتدة"),"",IF(AND($K80&lt;&gt;"",$K80&lt;=$L80),"الرسالة الأخيرة",IF(AND($I80&lt;&gt;"",$I80&lt;=$L80),"المتابعة 1","الرسالة 1")))</f>
        <v/>
      </c>
      <c r="O80" s="8" t="n"/>
      <c r="P80" s="10">
        <f>IF($C80="","",IF(COUNTIF('عدم المراسلة'!$A$5:$A$304,$C80)+IFERROR(COUNTIF('عدم المراسلة'!$A$5:$A$304,MID($C80,FIND("@",$C80)+1,99)),0)&gt;0,"نعم","لا"))</f>
        <v/>
      </c>
      <c r="Q80" s="10">
        <f>IF(OR($A80="",$P80="نعم",$M80&lt;&gt;""),"",IF($G80="","الرسالة 1",IF($I80="","المتابعة 1",IF($K80="","الرسالة الأخيرة",""))))</f>
        <v/>
      </c>
      <c r="R80" s="9">
        <f>IF(OR($Q80="",$G80=""),"",IF($I80="",$H80,$J80))</f>
        <v/>
      </c>
      <c r="S80" s="11">
        <f>IF($A80="","",IF(OR($P80="نعم",$M80="طلب عدم المراسلة"),"لا تراسله",IF($G80="","للإرسال",IF($M80="مرتدة","متوقفة",IF($M80&lt;&gt;"","تم الرد",IF($K80&lt;&gt;"","متوقفة",IF($R80&lt;TODAY(),"متأخرة",IF($R80=TODAY(),"مستحقة اليوم","بانتظار الموعد"))))))))</f>
        <v/>
      </c>
      <c r="T80" s="7" t="n"/>
    </row>
    <row r="81">
      <c r="A81" s="4" t="n"/>
      <c r="B81" s="5" t="n"/>
      <c r="C81" s="5" t="n"/>
      <c r="D81" s="6" t="n"/>
      <c r="E81" s="7" t="n"/>
      <c r="F81" s="7" t="n"/>
      <c r="G81" s="8" t="n"/>
      <c r="H81" s="9">
        <f>IF($G81="","",WORKDAY($G81+2,1))</f>
        <v/>
      </c>
      <c r="I81" s="8" t="n"/>
      <c r="J81" s="9">
        <f>IF($G81="","",WORKDAY($G81+9,1))</f>
        <v/>
      </c>
      <c r="K81" s="8" t="n"/>
      <c r="L81" s="8" t="n"/>
      <c r="M81" s="5" t="n"/>
      <c r="N81" s="10">
        <f>IF(OR($L81="",$M81="مرتدة"),"",IF(AND($K81&lt;&gt;"",$K81&lt;=$L81),"الرسالة الأخيرة",IF(AND($I81&lt;&gt;"",$I81&lt;=$L81),"المتابعة 1","الرسالة 1")))</f>
        <v/>
      </c>
      <c r="O81" s="8" t="n"/>
      <c r="P81" s="10">
        <f>IF($C81="","",IF(COUNTIF('عدم المراسلة'!$A$5:$A$304,$C81)+IFERROR(COUNTIF('عدم المراسلة'!$A$5:$A$304,MID($C81,FIND("@",$C81)+1,99)),0)&gt;0,"نعم","لا"))</f>
        <v/>
      </c>
      <c r="Q81" s="10">
        <f>IF(OR($A81="",$P81="نعم",$M81&lt;&gt;""),"",IF($G81="","الرسالة 1",IF($I81="","المتابعة 1",IF($K81="","الرسالة الأخيرة",""))))</f>
        <v/>
      </c>
      <c r="R81" s="9">
        <f>IF(OR($Q81="",$G81=""),"",IF($I81="",$H81,$J81))</f>
        <v/>
      </c>
      <c r="S81" s="11">
        <f>IF($A81="","",IF(OR($P81="نعم",$M81="طلب عدم المراسلة"),"لا تراسله",IF($G81="","للإرسال",IF($M81="مرتدة","متوقفة",IF($M81&lt;&gt;"","تم الرد",IF($K81&lt;&gt;"","متوقفة",IF($R81&lt;TODAY(),"متأخرة",IF($R81=TODAY(),"مستحقة اليوم","بانتظار الموعد"))))))))</f>
        <v/>
      </c>
      <c r="T81" s="7" t="n"/>
    </row>
    <row r="82">
      <c r="A82" s="4" t="n"/>
      <c r="B82" s="5" t="n"/>
      <c r="C82" s="5" t="n"/>
      <c r="D82" s="6" t="n"/>
      <c r="E82" s="7" t="n"/>
      <c r="F82" s="7" t="n"/>
      <c r="G82" s="8" t="n"/>
      <c r="H82" s="9">
        <f>IF($G82="","",WORKDAY($G82+2,1))</f>
        <v/>
      </c>
      <c r="I82" s="8" t="n"/>
      <c r="J82" s="9">
        <f>IF($G82="","",WORKDAY($G82+9,1))</f>
        <v/>
      </c>
      <c r="K82" s="8" t="n"/>
      <c r="L82" s="8" t="n"/>
      <c r="M82" s="5" t="n"/>
      <c r="N82" s="10">
        <f>IF(OR($L82="",$M82="مرتدة"),"",IF(AND($K82&lt;&gt;"",$K82&lt;=$L82),"الرسالة الأخيرة",IF(AND($I82&lt;&gt;"",$I82&lt;=$L82),"المتابعة 1","الرسالة 1")))</f>
        <v/>
      </c>
      <c r="O82" s="8" t="n"/>
      <c r="P82" s="10">
        <f>IF($C82="","",IF(COUNTIF('عدم المراسلة'!$A$5:$A$304,$C82)+IFERROR(COUNTIF('عدم المراسلة'!$A$5:$A$304,MID($C82,FIND("@",$C82)+1,99)),0)&gt;0,"نعم","لا"))</f>
        <v/>
      </c>
      <c r="Q82" s="10">
        <f>IF(OR($A82="",$P82="نعم",$M82&lt;&gt;""),"",IF($G82="","الرسالة 1",IF($I82="","المتابعة 1",IF($K82="","الرسالة الأخيرة",""))))</f>
        <v/>
      </c>
      <c r="R82" s="9">
        <f>IF(OR($Q82="",$G82=""),"",IF($I82="",$H82,$J82))</f>
        <v/>
      </c>
      <c r="S82" s="11">
        <f>IF($A82="","",IF(OR($P82="نعم",$M82="طلب عدم المراسلة"),"لا تراسله",IF($G82="","للإرسال",IF($M82="مرتدة","متوقفة",IF($M82&lt;&gt;"","تم الرد",IF($K82&lt;&gt;"","متوقفة",IF($R82&lt;TODAY(),"متأخرة",IF($R82=TODAY(),"مستحقة اليوم","بانتظار الموعد"))))))))</f>
        <v/>
      </c>
      <c r="T82" s="7" t="n"/>
    </row>
    <row r="83">
      <c r="A83" s="4" t="n"/>
      <c r="B83" s="5" t="n"/>
      <c r="C83" s="5" t="n"/>
      <c r="D83" s="6" t="n"/>
      <c r="E83" s="7" t="n"/>
      <c r="F83" s="7" t="n"/>
      <c r="G83" s="8" t="n"/>
      <c r="H83" s="9">
        <f>IF($G83="","",WORKDAY($G83+2,1))</f>
        <v/>
      </c>
      <c r="I83" s="8" t="n"/>
      <c r="J83" s="9">
        <f>IF($G83="","",WORKDAY($G83+9,1))</f>
        <v/>
      </c>
      <c r="K83" s="8" t="n"/>
      <c r="L83" s="8" t="n"/>
      <c r="M83" s="5" t="n"/>
      <c r="N83" s="10">
        <f>IF(OR($L83="",$M83="مرتدة"),"",IF(AND($K83&lt;&gt;"",$K83&lt;=$L83),"الرسالة الأخيرة",IF(AND($I83&lt;&gt;"",$I83&lt;=$L83),"المتابعة 1","الرسالة 1")))</f>
        <v/>
      </c>
      <c r="O83" s="8" t="n"/>
      <c r="P83" s="10">
        <f>IF($C83="","",IF(COUNTIF('عدم المراسلة'!$A$5:$A$304,$C83)+IFERROR(COUNTIF('عدم المراسلة'!$A$5:$A$304,MID($C83,FIND("@",$C83)+1,99)),0)&gt;0,"نعم","لا"))</f>
        <v/>
      </c>
      <c r="Q83" s="10">
        <f>IF(OR($A83="",$P83="نعم",$M83&lt;&gt;""),"",IF($G83="","الرسالة 1",IF($I83="","المتابعة 1",IF($K83="","الرسالة الأخيرة",""))))</f>
        <v/>
      </c>
      <c r="R83" s="9">
        <f>IF(OR($Q83="",$G83=""),"",IF($I83="",$H83,$J83))</f>
        <v/>
      </c>
      <c r="S83" s="11">
        <f>IF($A83="","",IF(OR($P83="نعم",$M83="طلب عدم المراسلة"),"لا تراسله",IF($G83="","للإرسال",IF($M83="مرتدة","متوقفة",IF($M83&lt;&gt;"","تم الرد",IF($K83&lt;&gt;"","متوقفة",IF($R83&lt;TODAY(),"متأخرة",IF($R83=TODAY(),"مستحقة اليوم","بانتظار الموعد"))))))))</f>
        <v/>
      </c>
      <c r="T83" s="7" t="n"/>
    </row>
    <row r="84">
      <c r="A84" s="4" t="n"/>
      <c r="B84" s="5" t="n"/>
      <c r="C84" s="5" t="n"/>
      <c r="D84" s="6" t="n"/>
      <c r="E84" s="7" t="n"/>
      <c r="F84" s="7" t="n"/>
      <c r="G84" s="8" t="n"/>
      <c r="H84" s="9">
        <f>IF($G84="","",WORKDAY($G84+2,1))</f>
        <v/>
      </c>
      <c r="I84" s="8" t="n"/>
      <c r="J84" s="9">
        <f>IF($G84="","",WORKDAY($G84+9,1))</f>
        <v/>
      </c>
      <c r="K84" s="8" t="n"/>
      <c r="L84" s="8" t="n"/>
      <c r="M84" s="5" t="n"/>
      <c r="N84" s="10">
        <f>IF(OR($L84="",$M84="مرتدة"),"",IF(AND($K84&lt;&gt;"",$K84&lt;=$L84),"الرسالة الأخيرة",IF(AND($I84&lt;&gt;"",$I84&lt;=$L84),"المتابعة 1","الرسالة 1")))</f>
        <v/>
      </c>
      <c r="O84" s="8" t="n"/>
      <c r="P84" s="10">
        <f>IF($C84="","",IF(COUNTIF('عدم المراسلة'!$A$5:$A$304,$C84)+IFERROR(COUNTIF('عدم المراسلة'!$A$5:$A$304,MID($C84,FIND("@",$C84)+1,99)),0)&gt;0,"نعم","لا"))</f>
        <v/>
      </c>
      <c r="Q84" s="10">
        <f>IF(OR($A84="",$P84="نعم",$M84&lt;&gt;""),"",IF($G84="","الرسالة 1",IF($I84="","المتابعة 1",IF($K84="","الرسالة الأخيرة",""))))</f>
        <v/>
      </c>
      <c r="R84" s="9">
        <f>IF(OR($Q84="",$G84=""),"",IF($I84="",$H84,$J84))</f>
        <v/>
      </c>
      <c r="S84" s="11">
        <f>IF($A84="","",IF(OR($P84="نعم",$M84="طلب عدم المراسلة"),"لا تراسله",IF($G84="","للإرسال",IF($M84="مرتدة","متوقفة",IF($M84&lt;&gt;"","تم الرد",IF($K84&lt;&gt;"","متوقفة",IF($R84&lt;TODAY(),"متأخرة",IF($R84=TODAY(),"مستحقة اليوم","بانتظار الموعد"))))))))</f>
        <v/>
      </c>
      <c r="T84" s="7" t="n"/>
    </row>
    <row r="85">
      <c r="A85" s="4" t="n"/>
      <c r="B85" s="5" t="n"/>
      <c r="C85" s="5" t="n"/>
      <c r="D85" s="6" t="n"/>
      <c r="E85" s="7" t="n"/>
      <c r="F85" s="7" t="n"/>
      <c r="G85" s="8" t="n"/>
      <c r="H85" s="9">
        <f>IF($G85="","",WORKDAY($G85+2,1))</f>
        <v/>
      </c>
      <c r="I85" s="8" t="n"/>
      <c r="J85" s="9">
        <f>IF($G85="","",WORKDAY($G85+9,1))</f>
        <v/>
      </c>
      <c r="K85" s="8" t="n"/>
      <c r="L85" s="8" t="n"/>
      <c r="M85" s="5" t="n"/>
      <c r="N85" s="10">
        <f>IF(OR($L85="",$M85="مرتدة"),"",IF(AND($K85&lt;&gt;"",$K85&lt;=$L85),"الرسالة الأخيرة",IF(AND($I85&lt;&gt;"",$I85&lt;=$L85),"المتابعة 1","الرسالة 1")))</f>
        <v/>
      </c>
      <c r="O85" s="8" t="n"/>
      <c r="P85" s="10">
        <f>IF($C85="","",IF(COUNTIF('عدم المراسلة'!$A$5:$A$304,$C85)+IFERROR(COUNTIF('عدم المراسلة'!$A$5:$A$304,MID($C85,FIND("@",$C85)+1,99)),0)&gt;0,"نعم","لا"))</f>
        <v/>
      </c>
      <c r="Q85" s="10">
        <f>IF(OR($A85="",$P85="نعم",$M85&lt;&gt;""),"",IF($G85="","الرسالة 1",IF($I85="","المتابعة 1",IF($K85="","الرسالة الأخيرة",""))))</f>
        <v/>
      </c>
      <c r="R85" s="9">
        <f>IF(OR($Q85="",$G85=""),"",IF($I85="",$H85,$J85))</f>
        <v/>
      </c>
      <c r="S85" s="11">
        <f>IF($A85="","",IF(OR($P85="نعم",$M85="طلب عدم المراسلة"),"لا تراسله",IF($G85="","للإرسال",IF($M85="مرتدة","متوقفة",IF($M85&lt;&gt;"","تم الرد",IF($K85&lt;&gt;"","متوقفة",IF($R85&lt;TODAY(),"متأخرة",IF($R85=TODAY(),"مستحقة اليوم","بانتظار الموعد"))))))))</f>
        <v/>
      </c>
      <c r="T85" s="7" t="n"/>
    </row>
    <row r="86">
      <c r="A86" s="4" t="n"/>
      <c r="B86" s="5" t="n"/>
      <c r="C86" s="5" t="n"/>
      <c r="D86" s="6" t="n"/>
      <c r="E86" s="7" t="n"/>
      <c r="F86" s="7" t="n"/>
      <c r="G86" s="8" t="n"/>
      <c r="H86" s="9">
        <f>IF($G86="","",WORKDAY($G86+2,1))</f>
        <v/>
      </c>
      <c r="I86" s="8" t="n"/>
      <c r="J86" s="9">
        <f>IF($G86="","",WORKDAY($G86+9,1))</f>
        <v/>
      </c>
      <c r="K86" s="8" t="n"/>
      <c r="L86" s="8" t="n"/>
      <c r="M86" s="5" t="n"/>
      <c r="N86" s="10">
        <f>IF(OR($L86="",$M86="مرتدة"),"",IF(AND($K86&lt;&gt;"",$K86&lt;=$L86),"الرسالة الأخيرة",IF(AND($I86&lt;&gt;"",$I86&lt;=$L86),"المتابعة 1","الرسالة 1")))</f>
        <v/>
      </c>
      <c r="O86" s="8" t="n"/>
      <c r="P86" s="10">
        <f>IF($C86="","",IF(COUNTIF('عدم المراسلة'!$A$5:$A$304,$C86)+IFERROR(COUNTIF('عدم المراسلة'!$A$5:$A$304,MID($C86,FIND("@",$C86)+1,99)),0)&gt;0,"نعم","لا"))</f>
        <v/>
      </c>
      <c r="Q86" s="10">
        <f>IF(OR($A86="",$P86="نعم",$M86&lt;&gt;""),"",IF($G86="","الرسالة 1",IF($I86="","المتابعة 1",IF($K86="","الرسالة الأخيرة",""))))</f>
        <v/>
      </c>
      <c r="R86" s="9">
        <f>IF(OR($Q86="",$G86=""),"",IF($I86="",$H86,$J86))</f>
        <v/>
      </c>
      <c r="S86" s="11">
        <f>IF($A86="","",IF(OR($P86="نعم",$M86="طلب عدم المراسلة"),"لا تراسله",IF($G86="","للإرسال",IF($M86="مرتدة","متوقفة",IF($M86&lt;&gt;"","تم الرد",IF($K86&lt;&gt;"","متوقفة",IF($R86&lt;TODAY(),"متأخرة",IF($R86=TODAY(),"مستحقة اليوم","بانتظار الموعد"))))))))</f>
        <v/>
      </c>
      <c r="T86" s="7" t="n"/>
    </row>
    <row r="87">
      <c r="A87" s="4" t="n"/>
      <c r="B87" s="5" t="n"/>
      <c r="C87" s="5" t="n"/>
      <c r="D87" s="6" t="n"/>
      <c r="E87" s="7" t="n"/>
      <c r="F87" s="7" t="n"/>
      <c r="G87" s="8" t="n"/>
      <c r="H87" s="9">
        <f>IF($G87="","",WORKDAY($G87+2,1))</f>
        <v/>
      </c>
      <c r="I87" s="8" t="n"/>
      <c r="J87" s="9">
        <f>IF($G87="","",WORKDAY($G87+9,1))</f>
        <v/>
      </c>
      <c r="K87" s="8" t="n"/>
      <c r="L87" s="8" t="n"/>
      <c r="M87" s="5" t="n"/>
      <c r="N87" s="10">
        <f>IF(OR($L87="",$M87="مرتدة"),"",IF(AND($K87&lt;&gt;"",$K87&lt;=$L87),"الرسالة الأخيرة",IF(AND($I87&lt;&gt;"",$I87&lt;=$L87),"المتابعة 1","الرسالة 1")))</f>
        <v/>
      </c>
      <c r="O87" s="8" t="n"/>
      <c r="P87" s="10">
        <f>IF($C87="","",IF(COUNTIF('عدم المراسلة'!$A$5:$A$304,$C87)+IFERROR(COUNTIF('عدم المراسلة'!$A$5:$A$304,MID($C87,FIND("@",$C87)+1,99)),0)&gt;0,"نعم","لا"))</f>
        <v/>
      </c>
      <c r="Q87" s="10">
        <f>IF(OR($A87="",$P87="نعم",$M87&lt;&gt;""),"",IF($G87="","الرسالة 1",IF($I87="","المتابعة 1",IF($K87="","الرسالة الأخيرة",""))))</f>
        <v/>
      </c>
      <c r="R87" s="9">
        <f>IF(OR($Q87="",$G87=""),"",IF($I87="",$H87,$J87))</f>
        <v/>
      </c>
      <c r="S87" s="11">
        <f>IF($A87="","",IF(OR($P87="نعم",$M87="طلب عدم المراسلة"),"لا تراسله",IF($G87="","للإرسال",IF($M87="مرتدة","متوقفة",IF($M87&lt;&gt;"","تم الرد",IF($K87&lt;&gt;"","متوقفة",IF($R87&lt;TODAY(),"متأخرة",IF($R87=TODAY(),"مستحقة اليوم","بانتظار الموعد"))))))))</f>
        <v/>
      </c>
      <c r="T87" s="7" t="n"/>
    </row>
    <row r="88">
      <c r="A88" s="4" t="n"/>
      <c r="B88" s="5" t="n"/>
      <c r="C88" s="5" t="n"/>
      <c r="D88" s="6" t="n"/>
      <c r="E88" s="7" t="n"/>
      <c r="F88" s="7" t="n"/>
      <c r="G88" s="8" t="n"/>
      <c r="H88" s="9">
        <f>IF($G88="","",WORKDAY($G88+2,1))</f>
        <v/>
      </c>
      <c r="I88" s="8" t="n"/>
      <c r="J88" s="9">
        <f>IF($G88="","",WORKDAY($G88+9,1))</f>
        <v/>
      </c>
      <c r="K88" s="8" t="n"/>
      <c r="L88" s="8" t="n"/>
      <c r="M88" s="5" t="n"/>
      <c r="N88" s="10">
        <f>IF(OR($L88="",$M88="مرتدة"),"",IF(AND($K88&lt;&gt;"",$K88&lt;=$L88),"الرسالة الأخيرة",IF(AND($I88&lt;&gt;"",$I88&lt;=$L88),"المتابعة 1","الرسالة 1")))</f>
        <v/>
      </c>
      <c r="O88" s="8" t="n"/>
      <c r="P88" s="10">
        <f>IF($C88="","",IF(COUNTIF('عدم المراسلة'!$A$5:$A$304,$C88)+IFERROR(COUNTIF('عدم المراسلة'!$A$5:$A$304,MID($C88,FIND("@",$C88)+1,99)),0)&gt;0,"نعم","لا"))</f>
        <v/>
      </c>
      <c r="Q88" s="10">
        <f>IF(OR($A88="",$P88="نعم",$M88&lt;&gt;""),"",IF($G88="","الرسالة 1",IF($I88="","المتابعة 1",IF($K88="","الرسالة الأخيرة",""))))</f>
        <v/>
      </c>
      <c r="R88" s="9">
        <f>IF(OR($Q88="",$G88=""),"",IF($I88="",$H88,$J88))</f>
        <v/>
      </c>
      <c r="S88" s="11">
        <f>IF($A88="","",IF(OR($P88="نعم",$M88="طلب عدم المراسلة"),"لا تراسله",IF($G88="","للإرسال",IF($M88="مرتدة","متوقفة",IF($M88&lt;&gt;"","تم الرد",IF($K88&lt;&gt;"","متوقفة",IF($R88&lt;TODAY(),"متأخرة",IF($R88=TODAY(),"مستحقة اليوم","بانتظار الموعد"))))))))</f>
        <v/>
      </c>
      <c r="T88" s="7" t="n"/>
    </row>
    <row r="89">
      <c r="A89" s="4" t="n"/>
      <c r="B89" s="5" t="n"/>
      <c r="C89" s="5" t="n"/>
      <c r="D89" s="6" t="n"/>
      <c r="E89" s="7" t="n"/>
      <c r="F89" s="7" t="n"/>
      <c r="G89" s="8" t="n"/>
      <c r="H89" s="9">
        <f>IF($G89="","",WORKDAY($G89+2,1))</f>
        <v/>
      </c>
      <c r="I89" s="8" t="n"/>
      <c r="J89" s="9">
        <f>IF($G89="","",WORKDAY($G89+9,1))</f>
        <v/>
      </c>
      <c r="K89" s="8" t="n"/>
      <c r="L89" s="8" t="n"/>
      <c r="M89" s="5" t="n"/>
      <c r="N89" s="10">
        <f>IF(OR($L89="",$M89="مرتدة"),"",IF(AND($K89&lt;&gt;"",$K89&lt;=$L89),"الرسالة الأخيرة",IF(AND($I89&lt;&gt;"",$I89&lt;=$L89),"المتابعة 1","الرسالة 1")))</f>
        <v/>
      </c>
      <c r="O89" s="8" t="n"/>
      <c r="P89" s="10">
        <f>IF($C89="","",IF(COUNTIF('عدم المراسلة'!$A$5:$A$304,$C89)+IFERROR(COUNTIF('عدم المراسلة'!$A$5:$A$304,MID($C89,FIND("@",$C89)+1,99)),0)&gt;0,"نعم","لا"))</f>
        <v/>
      </c>
      <c r="Q89" s="10">
        <f>IF(OR($A89="",$P89="نعم",$M89&lt;&gt;""),"",IF($G89="","الرسالة 1",IF($I89="","المتابعة 1",IF($K89="","الرسالة الأخيرة",""))))</f>
        <v/>
      </c>
      <c r="R89" s="9">
        <f>IF(OR($Q89="",$G89=""),"",IF($I89="",$H89,$J89))</f>
        <v/>
      </c>
      <c r="S89" s="11">
        <f>IF($A89="","",IF(OR($P89="نعم",$M89="طلب عدم المراسلة"),"لا تراسله",IF($G89="","للإرسال",IF($M89="مرتدة","متوقفة",IF($M89&lt;&gt;"","تم الرد",IF($K89&lt;&gt;"","متوقفة",IF($R89&lt;TODAY(),"متأخرة",IF($R89=TODAY(),"مستحقة اليوم","بانتظار الموعد"))))))))</f>
        <v/>
      </c>
      <c r="T89" s="7" t="n"/>
    </row>
    <row r="90">
      <c r="A90" s="4" t="n"/>
      <c r="B90" s="5" t="n"/>
      <c r="C90" s="5" t="n"/>
      <c r="D90" s="6" t="n"/>
      <c r="E90" s="7" t="n"/>
      <c r="F90" s="7" t="n"/>
      <c r="G90" s="8" t="n"/>
      <c r="H90" s="9">
        <f>IF($G90="","",WORKDAY($G90+2,1))</f>
        <v/>
      </c>
      <c r="I90" s="8" t="n"/>
      <c r="J90" s="9">
        <f>IF($G90="","",WORKDAY($G90+9,1))</f>
        <v/>
      </c>
      <c r="K90" s="8" t="n"/>
      <c r="L90" s="8" t="n"/>
      <c r="M90" s="5" t="n"/>
      <c r="N90" s="10">
        <f>IF(OR($L90="",$M90="مرتدة"),"",IF(AND($K90&lt;&gt;"",$K90&lt;=$L90),"الرسالة الأخيرة",IF(AND($I90&lt;&gt;"",$I90&lt;=$L90),"المتابعة 1","الرسالة 1")))</f>
        <v/>
      </c>
      <c r="O90" s="8" t="n"/>
      <c r="P90" s="10">
        <f>IF($C90="","",IF(COUNTIF('عدم المراسلة'!$A$5:$A$304,$C90)+IFERROR(COUNTIF('عدم المراسلة'!$A$5:$A$304,MID($C90,FIND("@",$C90)+1,99)),0)&gt;0,"نعم","لا"))</f>
        <v/>
      </c>
      <c r="Q90" s="10">
        <f>IF(OR($A90="",$P90="نعم",$M90&lt;&gt;""),"",IF($G90="","الرسالة 1",IF($I90="","المتابعة 1",IF($K90="","الرسالة الأخيرة",""))))</f>
        <v/>
      </c>
      <c r="R90" s="9">
        <f>IF(OR($Q90="",$G90=""),"",IF($I90="",$H90,$J90))</f>
        <v/>
      </c>
      <c r="S90" s="11">
        <f>IF($A90="","",IF(OR($P90="نعم",$M90="طلب عدم المراسلة"),"لا تراسله",IF($G90="","للإرسال",IF($M90="مرتدة","متوقفة",IF($M90&lt;&gt;"","تم الرد",IF($K90&lt;&gt;"","متوقفة",IF($R90&lt;TODAY(),"متأخرة",IF($R90=TODAY(),"مستحقة اليوم","بانتظار الموعد"))))))))</f>
        <v/>
      </c>
      <c r="T90" s="7" t="n"/>
    </row>
    <row r="91">
      <c r="A91" s="4" t="n"/>
      <c r="B91" s="5" t="n"/>
      <c r="C91" s="5" t="n"/>
      <c r="D91" s="6" t="n"/>
      <c r="E91" s="7" t="n"/>
      <c r="F91" s="7" t="n"/>
      <c r="G91" s="8" t="n"/>
      <c r="H91" s="9">
        <f>IF($G91="","",WORKDAY($G91+2,1))</f>
        <v/>
      </c>
      <c r="I91" s="8" t="n"/>
      <c r="J91" s="9">
        <f>IF($G91="","",WORKDAY($G91+9,1))</f>
        <v/>
      </c>
      <c r="K91" s="8" t="n"/>
      <c r="L91" s="8" t="n"/>
      <c r="M91" s="5" t="n"/>
      <c r="N91" s="10">
        <f>IF(OR($L91="",$M91="مرتدة"),"",IF(AND($K91&lt;&gt;"",$K91&lt;=$L91),"الرسالة الأخيرة",IF(AND($I91&lt;&gt;"",$I91&lt;=$L91),"المتابعة 1","الرسالة 1")))</f>
        <v/>
      </c>
      <c r="O91" s="8" t="n"/>
      <c r="P91" s="10">
        <f>IF($C91="","",IF(COUNTIF('عدم المراسلة'!$A$5:$A$304,$C91)+IFERROR(COUNTIF('عدم المراسلة'!$A$5:$A$304,MID($C91,FIND("@",$C91)+1,99)),0)&gt;0,"نعم","لا"))</f>
        <v/>
      </c>
      <c r="Q91" s="10">
        <f>IF(OR($A91="",$P91="نعم",$M91&lt;&gt;""),"",IF($G91="","الرسالة 1",IF($I91="","المتابعة 1",IF($K91="","الرسالة الأخيرة",""))))</f>
        <v/>
      </c>
      <c r="R91" s="9">
        <f>IF(OR($Q91="",$G91=""),"",IF($I91="",$H91,$J91))</f>
        <v/>
      </c>
      <c r="S91" s="11">
        <f>IF($A91="","",IF(OR($P91="نعم",$M91="طلب عدم المراسلة"),"لا تراسله",IF($G91="","للإرسال",IF($M91="مرتدة","متوقفة",IF($M91&lt;&gt;"","تم الرد",IF($K91&lt;&gt;"","متوقفة",IF($R91&lt;TODAY(),"متأخرة",IF($R91=TODAY(),"مستحقة اليوم","بانتظار الموعد"))))))))</f>
        <v/>
      </c>
      <c r="T91" s="7" t="n"/>
    </row>
    <row r="92">
      <c r="A92" s="4" t="n"/>
      <c r="B92" s="5" t="n"/>
      <c r="C92" s="5" t="n"/>
      <c r="D92" s="6" t="n"/>
      <c r="E92" s="7" t="n"/>
      <c r="F92" s="7" t="n"/>
      <c r="G92" s="8" t="n"/>
      <c r="H92" s="9">
        <f>IF($G92="","",WORKDAY($G92+2,1))</f>
        <v/>
      </c>
      <c r="I92" s="8" t="n"/>
      <c r="J92" s="9">
        <f>IF($G92="","",WORKDAY($G92+9,1))</f>
        <v/>
      </c>
      <c r="K92" s="8" t="n"/>
      <c r="L92" s="8" t="n"/>
      <c r="M92" s="5" t="n"/>
      <c r="N92" s="10">
        <f>IF(OR($L92="",$M92="مرتدة"),"",IF(AND($K92&lt;&gt;"",$K92&lt;=$L92),"الرسالة الأخيرة",IF(AND($I92&lt;&gt;"",$I92&lt;=$L92),"المتابعة 1","الرسالة 1")))</f>
        <v/>
      </c>
      <c r="O92" s="8" t="n"/>
      <c r="P92" s="10">
        <f>IF($C92="","",IF(COUNTIF('عدم المراسلة'!$A$5:$A$304,$C92)+IFERROR(COUNTIF('عدم المراسلة'!$A$5:$A$304,MID($C92,FIND("@",$C92)+1,99)),0)&gt;0,"نعم","لا"))</f>
        <v/>
      </c>
      <c r="Q92" s="10">
        <f>IF(OR($A92="",$P92="نعم",$M92&lt;&gt;""),"",IF($G92="","الرسالة 1",IF($I92="","المتابعة 1",IF($K92="","الرسالة الأخيرة",""))))</f>
        <v/>
      </c>
      <c r="R92" s="9">
        <f>IF(OR($Q92="",$G92=""),"",IF($I92="",$H92,$J92))</f>
        <v/>
      </c>
      <c r="S92" s="11">
        <f>IF($A92="","",IF(OR($P92="نعم",$M92="طلب عدم المراسلة"),"لا تراسله",IF($G92="","للإرسال",IF($M92="مرتدة","متوقفة",IF($M92&lt;&gt;"","تم الرد",IF($K92&lt;&gt;"","متوقفة",IF($R92&lt;TODAY(),"متأخرة",IF($R92=TODAY(),"مستحقة اليوم","بانتظار الموعد"))))))))</f>
        <v/>
      </c>
      <c r="T92" s="7" t="n"/>
    </row>
    <row r="93">
      <c r="A93" s="4" t="n"/>
      <c r="B93" s="5" t="n"/>
      <c r="C93" s="5" t="n"/>
      <c r="D93" s="6" t="n"/>
      <c r="E93" s="7" t="n"/>
      <c r="F93" s="7" t="n"/>
      <c r="G93" s="8" t="n"/>
      <c r="H93" s="9">
        <f>IF($G93="","",WORKDAY($G93+2,1))</f>
        <v/>
      </c>
      <c r="I93" s="8" t="n"/>
      <c r="J93" s="9">
        <f>IF($G93="","",WORKDAY($G93+9,1))</f>
        <v/>
      </c>
      <c r="K93" s="8" t="n"/>
      <c r="L93" s="8" t="n"/>
      <c r="M93" s="5" t="n"/>
      <c r="N93" s="10">
        <f>IF(OR($L93="",$M93="مرتدة"),"",IF(AND($K93&lt;&gt;"",$K93&lt;=$L93),"الرسالة الأخيرة",IF(AND($I93&lt;&gt;"",$I93&lt;=$L93),"المتابعة 1","الرسالة 1")))</f>
        <v/>
      </c>
      <c r="O93" s="8" t="n"/>
      <c r="P93" s="10">
        <f>IF($C93="","",IF(COUNTIF('عدم المراسلة'!$A$5:$A$304,$C93)+IFERROR(COUNTIF('عدم المراسلة'!$A$5:$A$304,MID($C93,FIND("@",$C93)+1,99)),0)&gt;0,"نعم","لا"))</f>
        <v/>
      </c>
      <c r="Q93" s="10">
        <f>IF(OR($A93="",$P93="نعم",$M93&lt;&gt;""),"",IF($G93="","الرسالة 1",IF($I93="","المتابعة 1",IF($K93="","الرسالة الأخيرة",""))))</f>
        <v/>
      </c>
      <c r="R93" s="9">
        <f>IF(OR($Q93="",$G93=""),"",IF($I93="",$H93,$J93))</f>
        <v/>
      </c>
      <c r="S93" s="11">
        <f>IF($A93="","",IF(OR($P93="نعم",$M93="طلب عدم المراسلة"),"لا تراسله",IF($G93="","للإرسال",IF($M93="مرتدة","متوقفة",IF($M93&lt;&gt;"","تم الرد",IF($K93&lt;&gt;"","متوقفة",IF($R93&lt;TODAY(),"متأخرة",IF($R93=TODAY(),"مستحقة اليوم","بانتظار الموعد"))))))))</f>
        <v/>
      </c>
      <c r="T93" s="7" t="n"/>
    </row>
    <row r="94">
      <c r="A94" s="4" t="n"/>
      <c r="B94" s="5" t="n"/>
      <c r="C94" s="5" t="n"/>
      <c r="D94" s="6" t="n"/>
      <c r="E94" s="7" t="n"/>
      <c r="F94" s="7" t="n"/>
      <c r="G94" s="8" t="n"/>
      <c r="H94" s="9">
        <f>IF($G94="","",WORKDAY($G94+2,1))</f>
        <v/>
      </c>
      <c r="I94" s="8" t="n"/>
      <c r="J94" s="9">
        <f>IF($G94="","",WORKDAY($G94+9,1))</f>
        <v/>
      </c>
      <c r="K94" s="8" t="n"/>
      <c r="L94" s="8" t="n"/>
      <c r="M94" s="5" t="n"/>
      <c r="N94" s="10">
        <f>IF(OR($L94="",$M94="مرتدة"),"",IF(AND($K94&lt;&gt;"",$K94&lt;=$L94),"الرسالة الأخيرة",IF(AND($I94&lt;&gt;"",$I94&lt;=$L94),"المتابعة 1","الرسالة 1")))</f>
        <v/>
      </c>
      <c r="O94" s="8" t="n"/>
      <c r="P94" s="10">
        <f>IF($C94="","",IF(COUNTIF('عدم المراسلة'!$A$5:$A$304,$C94)+IFERROR(COUNTIF('عدم المراسلة'!$A$5:$A$304,MID($C94,FIND("@",$C94)+1,99)),0)&gt;0,"نعم","لا"))</f>
        <v/>
      </c>
      <c r="Q94" s="10">
        <f>IF(OR($A94="",$P94="نعم",$M94&lt;&gt;""),"",IF($G94="","الرسالة 1",IF($I94="","المتابعة 1",IF($K94="","الرسالة الأخيرة",""))))</f>
        <v/>
      </c>
      <c r="R94" s="9">
        <f>IF(OR($Q94="",$G94=""),"",IF($I94="",$H94,$J94))</f>
        <v/>
      </c>
      <c r="S94" s="11">
        <f>IF($A94="","",IF(OR($P94="نعم",$M94="طلب عدم المراسلة"),"لا تراسله",IF($G94="","للإرسال",IF($M94="مرتدة","متوقفة",IF($M94&lt;&gt;"","تم الرد",IF($K94&lt;&gt;"","متوقفة",IF($R94&lt;TODAY(),"متأخرة",IF($R94=TODAY(),"مستحقة اليوم","بانتظار الموعد"))))))))</f>
        <v/>
      </c>
      <c r="T94" s="7" t="n"/>
    </row>
    <row r="95">
      <c r="A95" s="4" t="n"/>
      <c r="B95" s="5" t="n"/>
      <c r="C95" s="5" t="n"/>
      <c r="D95" s="6" t="n"/>
      <c r="E95" s="7" t="n"/>
      <c r="F95" s="7" t="n"/>
      <c r="G95" s="8" t="n"/>
      <c r="H95" s="9">
        <f>IF($G95="","",WORKDAY($G95+2,1))</f>
        <v/>
      </c>
      <c r="I95" s="8" t="n"/>
      <c r="J95" s="9">
        <f>IF($G95="","",WORKDAY($G95+9,1))</f>
        <v/>
      </c>
      <c r="K95" s="8" t="n"/>
      <c r="L95" s="8" t="n"/>
      <c r="M95" s="5" t="n"/>
      <c r="N95" s="10">
        <f>IF(OR($L95="",$M95="مرتدة"),"",IF(AND($K95&lt;&gt;"",$K95&lt;=$L95),"الرسالة الأخيرة",IF(AND($I95&lt;&gt;"",$I95&lt;=$L95),"المتابعة 1","الرسالة 1")))</f>
        <v/>
      </c>
      <c r="O95" s="8" t="n"/>
      <c r="P95" s="10">
        <f>IF($C95="","",IF(COUNTIF('عدم المراسلة'!$A$5:$A$304,$C95)+IFERROR(COUNTIF('عدم المراسلة'!$A$5:$A$304,MID($C95,FIND("@",$C95)+1,99)),0)&gt;0,"نعم","لا"))</f>
        <v/>
      </c>
      <c r="Q95" s="10">
        <f>IF(OR($A95="",$P95="نعم",$M95&lt;&gt;""),"",IF($G95="","الرسالة 1",IF($I95="","المتابعة 1",IF($K95="","الرسالة الأخيرة",""))))</f>
        <v/>
      </c>
      <c r="R95" s="9">
        <f>IF(OR($Q95="",$G95=""),"",IF($I95="",$H95,$J95))</f>
        <v/>
      </c>
      <c r="S95" s="11">
        <f>IF($A95="","",IF(OR($P95="نعم",$M95="طلب عدم المراسلة"),"لا تراسله",IF($G95="","للإرسال",IF($M95="مرتدة","متوقفة",IF($M95&lt;&gt;"","تم الرد",IF($K95&lt;&gt;"","متوقفة",IF($R95&lt;TODAY(),"متأخرة",IF($R95=TODAY(),"مستحقة اليوم","بانتظار الموعد"))))))))</f>
        <v/>
      </c>
      <c r="T95" s="7" t="n"/>
    </row>
    <row r="96">
      <c r="A96" s="4" t="n"/>
      <c r="B96" s="5" t="n"/>
      <c r="C96" s="5" t="n"/>
      <c r="D96" s="6" t="n"/>
      <c r="E96" s="7" t="n"/>
      <c r="F96" s="7" t="n"/>
      <c r="G96" s="8" t="n"/>
      <c r="H96" s="9">
        <f>IF($G96="","",WORKDAY($G96+2,1))</f>
        <v/>
      </c>
      <c r="I96" s="8" t="n"/>
      <c r="J96" s="9">
        <f>IF($G96="","",WORKDAY($G96+9,1))</f>
        <v/>
      </c>
      <c r="K96" s="8" t="n"/>
      <c r="L96" s="8" t="n"/>
      <c r="M96" s="5" t="n"/>
      <c r="N96" s="10">
        <f>IF(OR($L96="",$M96="مرتدة"),"",IF(AND($K96&lt;&gt;"",$K96&lt;=$L96),"الرسالة الأخيرة",IF(AND($I96&lt;&gt;"",$I96&lt;=$L96),"المتابعة 1","الرسالة 1")))</f>
        <v/>
      </c>
      <c r="O96" s="8" t="n"/>
      <c r="P96" s="10">
        <f>IF($C96="","",IF(COUNTIF('عدم المراسلة'!$A$5:$A$304,$C96)+IFERROR(COUNTIF('عدم المراسلة'!$A$5:$A$304,MID($C96,FIND("@",$C96)+1,99)),0)&gt;0,"نعم","لا"))</f>
        <v/>
      </c>
      <c r="Q96" s="10">
        <f>IF(OR($A96="",$P96="نعم",$M96&lt;&gt;""),"",IF($G96="","الرسالة 1",IF($I96="","المتابعة 1",IF($K96="","الرسالة الأخيرة",""))))</f>
        <v/>
      </c>
      <c r="R96" s="9">
        <f>IF(OR($Q96="",$G96=""),"",IF($I96="",$H96,$J96))</f>
        <v/>
      </c>
      <c r="S96" s="11">
        <f>IF($A96="","",IF(OR($P96="نعم",$M96="طلب عدم المراسلة"),"لا تراسله",IF($G96="","للإرسال",IF($M96="مرتدة","متوقفة",IF($M96&lt;&gt;"","تم الرد",IF($K96&lt;&gt;"","متوقفة",IF($R96&lt;TODAY(),"متأخرة",IF($R96=TODAY(),"مستحقة اليوم","بانتظار الموعد"))))))))</f>
        <v/>
      </c>
      <c r="T96" s="7" t="n"/>
    </row>
    <row r="97">
      <c r="A97" s="4" t="n"/>
      <c r="B97" s="5" t="n"/>
      <c r="C97" s="5" t="n"/>
      <c r="D97" s="6" t="n"/>
      <c r="E97" s="7" t="n"/>
      <c r="F97" s="7" t="n"/>
      <c r="G97" s="8" t="n"/>
      <c r="H97" s="9">
        <f>IF($G97="","",WORKDAY($G97+2,1))</f>
        <v/>
      </c>
      <c r="I97" s="8" t="n"/>
      <c r="J97" s="9">
        <f>IF($G97="","",WORKDAY($G97+9,1))</f>
        <v/>
      </c>
      <c r="K97" s="8" t="n"/>
      <c r="L97" s="8" t="n"/>
      <c r="M97" s="5" t="n"/>
      <c r="N97" s="10">
        <f>IF(OR($L97="",$M97="مرتدة"),"",IF(AND($K97&lt;&gt;"",$K97&lt;=$L97),"الرسالة الأخيرة",IF(AND($I97&lt;&gt;"",$I97&lt;=$L97),"المتابعة 1","الرسالة 1")))</f>
        <v/>
      </c>
      <c r="O97" s="8" t="n"/>
      <c r="P97" s="10">
        <f>IF($C97="","",IF(COUNTIF('عدم المراسلة'!$A$5:$A$304,$C97)+IFERROR(COUNTIF('عدم المراسلة'!$A$5:$A$304,MID($C97,FIND("@",$C97)+1,99)),0)&gt;0,"نعم","لا"))</f>
        <v/>
      </c>
      <c r="Q97" s="10">
        <f>IF(OR($A97="",$P97="نعم",$M97&lt;&gt;""),"",IF($G97="","الرسالة 1",IF($I97="","المتابعة 1",IF($K97="","الرسالة الأخيرة",""))))</f>
        <v/>
      </c>
      <c r="R97" s="9">
        <f>IF(OR($Q97="",$G97=""),"",IF($I97="",$H97,$J97))</f>
        <v/>
      </c>
      <c r="S97" s="11">
        <f>IF($A97="","",IF(OR($P97="نعم",$M97="طلب عدم المراسلة"),"لا تراسله",IF($G97="","للإرسال",IF($M97="مرتدة","متوقفة",IF($M97&lt;&gt;"","تم الرد",IF($K97&lt;&gt;"","متوقفة",IF($R97&lt;TODAY(),"متأخرة",IF($R97=TODAY(),"مستحقة اليوم","بانتظار الموعد"))))))))</f>
        <v/>
      </c>
      <c r="T97" s="7" t="n"/>
    </row>
    <row r="98">
      <c r="A98" s="4" t="n"/>
      <c r="B98" s="5" t="n"/>
      <c r="C98" s="5" t="n"/>
      <c r="D98" s="6" t="n"/>
      <c r="E98" s="7" t="n"/>
      <c r="F98" s="7" t="n"/>
      <c r="G98" s="8" t="n"/>
      <c r="H98" s="9">
        <f>IF($G98="","",WORKDAY($G98+2,1))</f>
        <v/>
      </c>
      <c r="I98" s="8" t="n"/>
      <c r="J98" s="9">
        <f>IF($G98="","",WORKDAY($G98+9,1))</f>
        <v/>
      </c>
      <c r="K98" s="8" t="n"/>
      <c r="L98" s="8" t="n"/>
      <c r="M98" s="5" t="n"/>
      <c r="N98" s="10">
        <f>IF(OR($L98="",$M98="مرتدة"),"",IF(AND($K98&lt;&gt;"",$K98&lt;=$L98),"الرسالة الأخيرة",IF(AND($I98&lt;&gt;"",$I98&lt;=$L98),"المتابعة 1","الرسالة 1")))</f>
        <v/>
      </c>
      <c r="O98" s="8" t="n"/>
      <c r="P98" s="10">
        <f>IF($C98="","",IF(COUNTIF('عدم المراسلة'!$A$5:$A$304,$C98)+IFERROR(COUNTIF('عدم المراسلة'!$A$5:$A$304,MID($C98,FIND("@",$C98)+1,99)),0)&gt;0,"نعم","لا"))</f>
        <v/>
      </c>
      <c r="Q98" s="10">
        <f>IF(OR($A98="",$P98="نعم",$M98&lt;&gt;""),"",IF($G98="","الرسالة 1",IF($I98="","المتابعة 1",IF($K98="","الرسالة الأخيرة",""))))</f>
        <v/>
      </c>
      <c r="R98" s="9">
        <f>IF(OR($Q98="",$G98=""),"",IF($I98="",$H98,$J98))</f>
        <v/>
      </c>
      <c r="S98" s="11">
        <f>IF($A98="","",IF(OR($P98="نعم",$M98="طلب عدم المراسلة"),"لا تراسله",IF($G98="","للإرسال",IF($M98="مرتدة","متوقفة",IF($M98&lt;&gt;"","تم الرد",IF($K98&lt;&gt;"","متوقفة",IF($R98&lt;TODAY(),"متأخرة",IF($R98=TODAY(),"مستحقة اليوم","بانتظار الموعد"))))))))</f>
        <v/>
      </c>
      <c r="T98" s="7" t="n"/>
    </row>
    <row r="99">
      <c r="A99" s="4" t="n"/>
      <c r="B99" s="5" t="n"/>
      <c r="C99" s="5" t="n"/>
      <c r="D99" s="6" t="n"/>
      <c r="E99" s="7" t="n"/>
      <c r="F99" s="7" t="n"/>
      <c r="G99" s="8" t="n"/>
      <c r="H99" s="9">
        <f>IF($G99="","",WORKDAY($G99+2,1))</f>
        <v/>
      </c>
      <c r="I99" s="8" t="n"/>
      <c r="J99" s="9">
        <f>IF($G99="","",WORKDAY($G99+9,1))</f>
        <v/>
      </c>
      <c r="K99" s="8" t="n"/>
      <c r="L99" s="8" t="n"/>
      <c r="M99" s="5" t="n"/>
      <c r="N99" s="10">
        <f>IF(OR($L99="",$M99="مرتدة"),"",IF(AND($K99&lt;&gt;"",$K99&lt;=$L99),"الرسالة الأخيرة",IF(AND($I99&lt;&gt;"",$I99&lt;=$L99),"المتابعة 1","الرسالة 1")))</f>
        <v/>
      </c>
      <c r="O99" s="8" t="n"/>
      <c r="P99" s="10">
        <f>IF($C99="","",IF(COUNTIF('عدم المراسلة'!$A$5:$A$304,$C99)+IFERROR(COUNTIF('عدم المراسلة'!$A$5:$A$304,MID($C99,FIND("@",$C99)+1,99)),0)&gt;0,"نعم","لا"))</f>
        <v/>
      </c>
      <c r="Q99" s="10">
        <f>IF(OR($A99="",$P99="نعم",$M99&lt;&gt;""),"",IF($G99="","الرسالة 1",IF($I99="","المتابعة 1",IF($K99="","الرسالة الأخيرة",""))))</f>
        <v/>
      </c>
      <c r="R99" s="9">
        <f>IF(OR($Q99="",$G99=""),"",IF($I99="",$H99,$J99))</f>
        <v/>
      </c>
      <c r="S99" s="11">
        <f>IF($A99="","",IF(OR($P99="نعم",$M99="طلب عدم المراسلة"),"لا تراسله",IF($G99="","للإرسال",IF($M99="مرتدة","متوقفة",IF($M99&lt;&gt;"","تم الرد",IF($K99&lt;&gt;"","متوقفة",IF($R99&lt;TODAY(),"متأخرة",IF($R99=TODAY(),"مستحقة اليوم","بانتظار الموعد"))))))))</f>
        <v/>
      </c>
      <c r="T99" s="7" t="n"/>
    </row>
    <row r="100">
      <c r="A100" s="4" t="n"/>
      <c r="B100" s="5" t="n"/>
      <c r="C100" s="5" t="n"/>
      <c r="D100" s="6" t="n"/>
      <c r="E100" s="7" t="n"/>
      <c r="F100" s="7" t="n"/>
      <c r="G100" s="8" t="n"/>
      <c r="H100" s="9">
        <f>IF($G100="","",WORKDAY($G100+2,1))</f>
        <v/>
      </c>
      <c r="I100" s="8" t="n"/>
      <c r="J100" s="9">
        <f>IF($G100="","",WORKDAY($G100+9,1))</f>
        <v/>
      </c>
      <c r="K100" s="8" t="n"/>
      <c r="L100" s="8" t="n"/>
      <c r="M100" s="5" t="n"/>
      <c r="N100" s="10">
        <f>IF(OR($L100="",$M100="مرتدة"),"",IF(AND($K100&lt;&gt;"",$K100&lt;=$L100),"الرسالة الأخيرة",IF(AND($I100&lt;&gt;"",$I100&lt;=$L100),"المتابعة 1","الرسالة 1")))</f>
        <v/>
      </c>
      <c r="O100" s="8" t="n"/>
      <c r="P100" s="10">
        <f>IF($C100="","",IF(COUNTIF('عدم المراسلة'!$A$5:$A$304,$C100)+IFERROR(COUNTIF('عدم المراسلة'!$A$5:$A$304,MID($C100,FIND("@",$C100)+1,99)),0)&gt;0,"نعم","لا"))</f>
        <v/>
      </c>
      <c r="Q100" s="10">
        <f>IF(OR($A100="",$P100="نعم",$M100&lt;&gt;""),"",IF($G100="","الرسالة 1",IF($I100="","المتابعة 1",IF($K100="","الرسالة الأخيرة",""))))</f>
        <v/>
      </c>
      <c r="R100" s="9">
        <f>IF(OR($Q100="",$G100=""),"",IF($I100="",$H100,$J100))</f>
        <v/>
      </c>
      <c r="S100" s="11">
        <f>IF($A100="","",IF(OR($P100="نعم",$M100="طلب عدم المراسلة"),"لا تراسله",IF($G100="","للإرسال",IF($M100="مرتدة","متوقفة",IF($M100&lt;&gt;"","تم الرد",IF($K100&lt;&gt;"","متوقفة",IF($R100&lt;TODAY(),"متأخرة",IF($R100=TODAY(),"مستحقة اليوم","بانتظار الموعد"))))))))</f>
        <v/>
      </c>
      <c r="T100" s="7" t="n"/>
    </row>
    <row r="101">
      <c r="A101" s="4" t="n"/>
      <c r="B101" s="5" t="n"/>
      <c r="C101" s="5" t="n"/>
      <c r="D101" s="6" t="n"/>
      <c r="E101" s="7" t="n"/>
      <c r="F101" s="7" t="n"/>
      <c r="G101" s="8" t="n"/>
      <c r="H101" s="9">
        <f>IF($G101="","",WORKDAY($G101+2,1))</f>
        <v/>
      </c>
      <c r="I101" s="8" t="n"/>
      <c r="J101" s="9">
        <f>IF($G101="","",WORKDAY($G101+9,1))</f>
        <v/>
      </c>
      <c r="K101" s="8" t="n"/>
      <c r="L101" s="8" t="n"/>
      <c r="M101" s="5" t="n"/>
      <c r="N101" s="10">
        <f>IF(OR($L101="",$M101="مرتدة"),"",IF(AND($K101&lt;&gt;"",$K101&lt;=$L101),"الرسالة الأخيرة",IF(AND($I101&lt;&gt;"",$I101&lt;=$L101),"المتابعة 1","الرسالة 1")))</f>
        <v/>
      </c>
      <c r="O101" s="8" t="n"/>
      <c r="P101" s="10">
        <f>IF($C101="","",IF(COUNTIF('عدم المراسلة'!$A$5:$A$304,$C101)+IFERROR(COUNTIF('عدم المراسلة'!$A$5:$A$304,MID($C101,FIND("@",$C101)+1,99)),0)&gt;0,"نعم","لا"))</f>
        <v/>
      </c>
      <c r="Q101" s="10">
        <f>IF(OR($A101="",$P101="نعم",$M101&lt;&gt;""),"",IF($G101="","الرسالة 1",IF($I101="","المتابعة 1",IF($K101="","الرسالة الأخيرة",""))))</f>
        <v/>
      </c>
      <c r="R101" s="9">
        <f>IF(OR($Q101="",$G101=""),"",IF($I101="",$H101,$J101))</f>
        <v/>
      </c>
      <c r="S101" s="11">
        <f>IF($A101="","",IF(OR($P101="نعم",$M101="طلب عدم المراسلة"),"لا تراسله",IF($G101="","للإرسال",IF($M101="مرتدة","متوقفة",IF($M101&lt;&gt;"","تم الرد",IF($K101&lt;&gt;"","متوقفة",IF($R101&lt;TODAY(),"متأخرة",IF($R101=TODAY(),"مستحقة اليوم","بانتظار الموعد"))))))))</f>
        <v/>
      </c>
      <c r="T101" s="7" t="n"/>
    </row>
    <row r="102">
      <c r="A102" s="4" t="n"/>
      <c r="B102" s="5" t="n"/>
      <c r="C102" s="5" t="n"/>
      <c r="D102" s="6" t="n"/>
      <c r="E102" s="7" t="n"/>
      <c r="F102" s="7" t="n"/>
      <c r="G102" s="8" t="n"/>
      <c r="H102" s="9">
        <f>IF($G102="","",WORKDAY($G102+2,1))</f>
        <v/>
      </c>
      <c r="I102" s="8" t="n"/>
      <c r="J102" s="9">
        <f>IF($G102="","",WORKDAY($G102+9,1))</f>
        <v/>
      </c>
      <c r="K102" s="8" t="n"/>
      <c r="L102" s="8" t="n"/>
      <c r="M102" s="5" t="n"/>
      <c r="N102" s="10">
        <f>IF(OR($L102="",$M102="مرتدة"),"",IF(AND($K102&lt;&gt;"",$K102&lt;=$L102),"الرسالة الأخيرة",IF(AND($I102&lt;&gt;"",$I102&lt;=$L102),"المتابعة 1","الرسالة 1")))</f>
        <v/>
      </c>
      <c r="O102" s="8" t="n"/>
      <c r="P102" s="10">
        <f>IF($C102="","",IF(COUNTIF('عدم المراسلة'!$A$5:$A$304,$C102)+IFERROR(COUNTIF('عدم المراسلة'!$A$5:$A$304,MID($C102,FIND("@",$C102)+1,99)),0)&gt;0,"نعم","لا"))</f>
        <v/>
      </c>
      <c r="Q102" s="10">
        <f>IF(OR($A102="",$P102="نعم",$M102&lt;&gt;""),"",IF($G102="","الرسالة 1",IF($I102="","المتابعة 1",IF($K102="","الرسالة الأخيرة",""))))</f>
        <v/>
      </c>
      <c r="R102" s="9">
        <f>IF(OR($Q102="",$G102=""),"",IF($I102="",$H102,$J102))</f>
        <v/>
      </c>
      <c r="S102" s="11">
        <f>IF($A102="","",IF(OR($P102="نعم",$M102="طلب عدم المراسلة"),"لا تراسله",IF($G102="","للإرسال",IF($M102="مرتدة","متوقفة",IF($M102&lt;&gt;"","تم الرد",IF($K102&lt;&gt;"","متوقفة",IF($R102&lt;TODAY(),"متأخرة",IF($R102=TODAY(),"مستحقة اليوم","بانتظار الموعد"))))))))</f>
        <v/>
      </c>
      <c r="T102" s="7" t="n"/>
    </row>
    <row r="103">
      <c r="A103" s="4" t="n"/>
      <c r="B103" s="5" t="n"/>
      <c r="C103" s="5" t="n"/>
      <c r="D103" s="6" t="n"/>
      <c r="E103" s="7" t="n"/>
      <c r="F103" s="7" t="n"/>
      <c r="G103" s="8" t="n"/>
      <c r="H103" s="9">
        <f>IF($G103="","",WORKDAY($G103+2,1))</f>
        <v/>
      </c>
      <c r="I103" s="8" t="n"/>
      <c r="J103" s="9">
        <f>IF($G103="","",WORKDAY($G103+9,1))</f>
        <v/>
      </c>
      <c r="K103" s="8" t="n"/>
      <c r="L103" s="8" t="n"/>
      <c r="M103" s="5" t="n"/>
      <c r="N103" s="10">
        <f>IF(OR($L103="",$M103="مرتدة"),"",IF(AND($K103&lt;&gt;"",$K103&lt;=$L103),"الرسالة الأخيرة",IF(AND($I103&lt;&gt;"",$I103&lt;=$L103),"المتابعة 1","الرسالة 1")))</f>
        <v/>
      </c>
      <c r="O103" s="8" t="n"/>
      <c r="P103" s="10">
        <f>IF($C103="","",IF(COUNTIF('عدم المراسلة'!$A$5:$A$304,$C103)+IFERROR(COUNTIF('عدم المراسلة'!$A$5:$A$304,MID($C103,FIND("@",$C103)+1,99)),0)&gt;0,"نعم","لا"))</f>
        <v/>
      </c>
      <c r="Q103" s="10">
        <f>IF(OR($A103="",$P103="نعم",$M103&lt;&gt;""),"",IF($G103="","الرسالة 1",IF($I103="","المتابعة 1",IF($K103="","الرسالة الأخيرة",""))))</f>
        <v/>
      </c>
      <c r="R103" s="9">
        <f>IF(OR($Q103="",$G103=""),"",IF($I103="",$H103,$J103))</f>
        <v/>
      </c>
      <c r="S103" s="11">
        <f>IF($A103="","",IF(OR($P103="نعم",$M103="طلب عدم المراسلة"),"لا تراسله",IF($G103="","للإرسال",IF($M103="مرتدة","متوقفة",IF($M103&lt;&gt;"","تم الرد",IF($K103&lt;&gt;"","متوقفة",IF($R103&lt;TODAY(),"متأخرة",IF($R103=TODAY(),"مستحقة اليوم","بانتظار الموعد"))))))))</f>
        <v/>
      </c>
      <c r="T103" s="7" t="n"/>
    </row>
    <row r="104">
      <c r="A104" s="4" t="n"/>
      <c r="B104" s="5" t="n"/>
      <c r="C104" s="5" t="n"/>
      <c r="D104" s="6" t="n"/>
      <c r="E104" s="7" t="n"/>
      <c r="F104" s="7" t="n"/>
      <c r="G104" s="8" t="n"/>
      <c r="H104" s="9">
        <f>IF($G104="","",WORKDAY($G104+2,1))</f>
        <v/>
      </c>
      <c r="I104" s="8" t="n"/>
      <c r="J104" s="9">
        <f>IF($G104="","",WORKDAY($G104+9,1))</f>
        <v/>
      </c>
      <c r="K104" s="8" t="n"/>
      <c r="L104" s="8" t="n"/>
      <c r="M104" s="5" t="n"/>
      <c r="N104" s="10">
        <f>IF(OR($L104="",$M104="مرتدة"),"",IF(AND($K104&lt;&gt;"",$K104&lt;=$L104),"الرسالة الأخيرة",IF(AND($I104&lt;&gt;"",$I104&lt;=$L104),"المتابعة 1","الرسالة 1")))</f>
        <v/>
      </c>
      <c r="O104" s="8" t="n"/>
      <c r="P104" s="10">
        <f>IF($C104="","",IF(COUNTIF('عدم المراسلة'!$A$5:$A$304,$C104)+IFERROR(COUNTIF('عدم المراسلة'!$A$5:$A$304,MID($C104,FIND("@",$C104)+1,99)),0)&gt;0,"نعم","لا"))</f>
        <v/>
      </c>
      <c r="Q104" s="10">
        <f>IF(OR($A104="",$P104="نعم",$M104&lt;&gt;""),"",IF($G104="","الرسالة 1",IF($I104="","المتابعة 1",IF($K104="","الرسالة الأخيرة",""))))</f>
        <v/>
      </c>
      <c r="R104" s="9">
        <f>IF(OR($Q104="",$G104=""),"",IF($I104="",$H104,$J104))</f>
        <v/>
      </c>
      <c r="S104" s="11">
        <f>IF($A104="","",IF(OR($P104="نعم",$M104="طلب عدم المراسلة"),"لا تراسله",IF($G104="","للإرسال",IF($M104="مرتدة","متوقفة",IF($M104&lt;&gt;"","تم الرد",IF($K104&lt;&gt;"","متوقفة",IF($R104&lt;TODAY(),"متأخرة",IF($R104=TODAY(),"مستحقة اليوم","بانتظار الموعد"))))))))</f>
        <v/>
      </c>
      <c r="T104" s="7" t="n"/>
    </row>
    <row r="105">
      <c r="A105" s="4" t="n"/>
      <c r="B105" s="5" t="n"/>
      <c r="C105" s="5" t="n"/>
      <c r="D105" s="6" t="n"/>
      <c r="E105" s="7" t="n"/>
      <c r="F105" s="7" t="n"/>
      <c r="G105" s="8" t="n"/>
      <c r="H105" s="9">
        <f>IF($G105="","",WORKDAY($G105+2,1))</f>
        <v/>
      </c>
      <c r="I105" s="8" t="n"/>
      <c r="J105" s="9">
        <f>IF($G105="","",WORKDAY($G105+9,1))</f>
        <v/>
      </c>
      <c r="K105" s="8" t="n"/>
      <c r="L105" s="8" t="n"/>
      <c r="M105" s="5" t="n"/>
      <c r="N105" s="10">
        <f>IF(OR($L105="",$M105="مرتدة"),"",IF(AND($K105&lt;&gt;"",$K105&lt;=$L105),"الرسالة الأخيرة",IF(AND($I105&lt;&gt;"",$I105&lt;=$L105),"المتابعة 1","الرسالة 1")))</f>
        <v/>
      </c>
      <c r="O105" s="8" t="n"/>
      <c r="P105" s="10">
        <f>IF($C105="","",IF(COUNTIF('عدم المراسلة'!$A$5:$A$304,$C105)+IFERROR(COUNTIF('عدم المراسلة'!$A$5:$A$304,MID($C105,FIND("@",$C105)+1,99)),0)&gt;0,"نعم","لا"))</f>
        <v/>
      </c>
      <c r="Q105" s="10">
        <f>IF(OR($A105="",$P105="نعم",$M105&lt;&gt;""),"",IF($G105="","الرسالة 1",IF($I105="","المتابعة 1",IF($K105="","الرسالة الأخيرة",""))))</f>
        <v/>
      </c>
      <c r="R105" s="9">
        <f>IF(OR($Q105="",$G105=""),"",IF($I105="",$H105,$J105))</f>
        <v/>
      </c>
      <c r="S105" s="11">
        <f>IF($A105="","",IF(OR($P105="نعم",$M105="طلب عدم المراسلة"),"لا تراسله",IF($G105="","للإرسال",IF($M105="مرتدة","متوقفة",IF($M105&lt;&gt;"","تم الرد",IF($K105&lt;&gt;"","متوقفة",IF($R105&lt;TODAY(),"متأخرة",IF($R105=TODAY(),"مستحقة اليوم","بانتظار الموعد"))))))))</f>
        <v/>
      </c>
      <c r="T105" s="7" t="n"/>
    </row>
    <row r="106">
      <c r="A106" s="4" t="n"/>
      <c r="B106" s="5" t="n"/>
      <c r="C106" s="5" t="n"/>
      <c r="D106" s="6" t="n"/>
      <c r="E106" s="7" t="n"/>
      <c r="F106" s="7" t="n"/>
      <c r="G106" s="8" t="n"/>
      <c r="H106" s="9">
        <f>IF($G106="","",WORKDAY($G106+2,1))</f>
        <v/>
      </c>
      <c r="I106" s="8" t="n"/>
      <c r="J106" s="9">
        <f>IF($G106="","",WORKDAY($G106+9,1))</f>
        <v/>
      </c>
      <c r="K106" s="8" t="n"/>
      <c r="L106" s="8" t="n"/>
      <c r="M106" s="5" t="n"/>
      <c r="N106" s="10">
        <f>IF(OR($L106="",$M106="مرتدة"),"",IF(AND($K106&lt;&gt;"",$K106&lt;=$L106),"الرسالة الأخيرة",IF(AND($I106&lt;&gt;"",$I106&lt;=$L106),"المتابعة 1","الرسالة 1")))</f>
        <v/>
      </c>
      <c r="O106" s="8" t="n"/>
      <c r="P106" s="10">
        <f>IF($C106="","",IF(COUNTIF('عدم المراسلة'!$A$5:$A$304,$C106)+IFERROR(COUNTIF('عدم المراسلة'!$A$5:$A$304,MID($C106,FIND("@",$C106)+1,99)),0)&gt;0,"نعم","لا"))</f>
        <v/>
      </c>
      <c r="Q106" s="10">
        <f>IF(OR($A106="",$P106="نعم",$M106&lt;&gt;""),"",IF($G106="","الرسالة 1",IF($I106="","المتابعة 1",IF($K106="","الرسالة الأخيرة",""))))</f>
        <v/>
      </c>
      <c r="R106" s="9">
        <f>IF(OR($Q106="",$G106=""),"",IF($I106="",$H106,$J106))</f>
        <v/>
      </c>
      <c r="S106" s="11">
        <f>IF($A106="","",IF(OR($P106="نعم",$M106="طلب عدم المراسلة"),"لا تراسله",IF($G106="","للإرسال",IF($M106="مرتدة","متوقفة",IF($M106&lt;&gt;"","تم الرد",IF($K106&lt;&gt;"","متوقفة",IF($R106&lt;TODAY(),"متأخرة",IF($R106=TODAY(),"مستحقة اليوم","بانتظار الموعد"))))))))</f>
        <v/>
      </c>
      <c r="T106" s="7" t="n"/>
    </row>
    <row r="107">
      <c r="A107" s="4" t="n"/>
      <c r="B107" s="5" t="n"/>
      <c r="C107" s="5" t="n"/>
      <c r="D107" s="6" t="n"/>
      <c r="E107" s="7" t="n"/>
      <c r="F107" s="7" t="n"/>
      <c r="G107" s="8" t="n"/>
      <c r="H107" s="9">
        <f>IF($G107="","",WORKDAY($G107+2,1))</f>
        <v/>
      </c>
      <c r="I107" s="8" t="n"/>
      <c r="J107" s="9">
        <f>IF($G107="","",WORKDAY($G107+9,1))</f>
        <v/>
      </c>
      <c r="K107" s="8" t="n"/>
      <c r="L107" s="8" t="n"/>
      <c r="M107" s="5" t="n"/>
      <c r="N107" s="10">
        <f>IF(OR($L107="",$M107="مرتدة"),"",IF(AND($K107&lt;&gt;"",$K107&lt;=$L107),"الرسالة الأخيرة",IF(AND($I107&lt;&gt;"",$I107&lt;=$L107),"المتابعة 1","الرسالة 1")))</f>
        <v/>
      </c>
      <c r="O107" s="8" t="n"/>
      <c r="P107" s="10">
        <f>IF($C107="","",IF(COUNTIF('عدم المراسلة'!$A$5:$A$304,$C107)+IFERROR(COUNTIF('عدم المراسلة'!$A$5:$A$304,MID($C107,FIND("@",$C107)+1,99)),0)&gt;0,"نعم","لا"))</f>
        <v/>
      </c>
      <c r="Q107" s="10">
        <f>IF(OR($A107="",$P107="نعم",$M107&lt;&gt;""),"",IF($G107="","الرسالة 1",IF($I107="","المتابعة 1",IF($K107="","الرسالة الأخيرة",""))))</f>
        <v/>
      </c>
      <c r="R107" s="9">
        <f>IF(OR($Q107="",$G107=""),"",IF($I107="",$H107,$J107))</f>
        <v/>
      </c>
      <c r="S107" s="11">
        <f>IF($A107="","",IF(OR($P107="نعم",$M107="طلب عدم المراسلة"),"لا تراسله",IF($G107="","للإرسال",IF($M107="مرتدة","متوقفة",IF($M107&lt;&gt;"","تم الرد",IF($K107&lt;&gt;"","متوقفة",IF($R107&lt;TODAY(),"متأخرة",IF($R107=TODAY(),"مستحقة اليوم","بانتظار الموعد"))))))))</f>
        <v/>
      </c>
      <c r="T107" s="7" t="n"/>
    </row>
    <row r="108">
      <c r="A108" s="4" t="n"/>
      <c r="B108" s="5" t="n"/>
      <c r="C108" s="5" t="n"/>
      <c r="D108" s="6" t="n"/>
      <c r="E108" s="7" t="n"/>
      <c r="F108" s="7" t="n"/>
      <c r="G108" s="8" t="n"/>
      <c r="H108" s="9">
        <f>IF($G108="","",WORKDAY($G108+2,1))</f>
        <v/>
      </c>
      <c r="I108" s="8" t="n"/>
      <c r="J108" s="9">
        <f>IF($G108="","",WORKDAY($G108+9,1))</f>
        <v/>
      </c>
      <c r="K108" s="8" t="n"/>
      <c r="L108" s="8" t="n"/>
      <c r="M108" s="5" t="n"/>
      <c r="N108" s="10">
        <f>IF(OR($L108="",$M108="مرتدة"),"",IF(AND($K108&lt;&gt;"",$K108&lt;=$L108),"الرسالة الأخيرة",IF(AND($I108&lt;&gt;"",$I108&lt;=$L108),"المتابعة 1","الرسالة 1")))</f>
        <v/>
      </c>
      <c r="O108" s="8" t="n"/>
      <c r="P108" s="10">
        <f>IF($C108="","",IF(COUNTIF('عدم المراسلة'!$A$5:$A$304,$C108)+IFERROR(COUNTIF('عدم المراسلة'!$A$5:$A$304,MID($C108,FIND("@",$C108)+1,99)),0)&gt;0,"نعم","لا"))</f>
        <v/>
      </c>
      <c r="Q108" s="10">
        <f>IF(OR($A108="",$P108="نعم",$M108&lt;&gt;""),"",IF($G108="","الرسالة 1",IF($I108="","المتابعة 1",IF($K108="","الرسالة الأخيرة",""))))</f>
        <v/>
      </c>
      <c r="R108" s="9">
        <f>IF(OR($Q108="",$G108=""),"",IF($I108="",$H108,$J108))</f>
        <v/>
      </c>
      <c r="S108" s="11">
        <f>IF($A108="","",IF(OR($P108="نعم",$M108="طلب عدم المراسلة"),"لا تراسله",IF($G108="","للإرسال",IF($M108="مرتدة","متوقفة",IF($M108&lt;&gt;"","تم الرد",IF($K108&lt;&gt;"","متوقفة",IF($R108&lt;TODAY(),"متأخرة",IF($R108=TODAY(),"مستحقة اليوم","بانتظار الموعد"))))))))</f>
        <v/>
      </c>
      <c r="T108" s="7" t="n"/>
    </row>
    <row r="109">
      <c r="A109" s="4" t="n"/>
      <c r="B109" s="5" t="n"/>
      <c r="C109" s="5" t="n"/>
      <c r="D109" s="6" t="n"/>
      <c r="E109" s="7" t="n"/>
      <c r="F109" s="7" t="n"/>
      <c r="G109" s="8" t="n"/>
      <c r="H109" s="9">
        <f>IF($G109="","",WORKDAY($G109+2,1))</f>
        <v/>
      </c>
      <c r="I109" s="8" t="n"/>
      <c r="J109" s="9">
        <f>IF($G109="","",WORKDAY($G109+9,1))</f>
        <v/>
      </c>
      <c r="K109" s="8" t="n"/>
      <c r="L109" s="8" t="n"/>
      <c r="M109" s="5" t="n"/>
      <c r="N109" s="10">
        <f>IF(OR($L109="",$M109="مرتدة"),"",IF(AND($K109&lt;&gt;"",$K109&lt;=$L109),"الرسالة الأخيرة",IF(AND($I109&lt;&gt;"",$I109&lt;=$L109),"المتابعة 1","الرسالة 1")))</f>
        <v/>
      </c>
      <c r="O109" s="8" t="n"/>
      <c r="P109" s="10">
        <f>IF($C109="","",IF(COUNTIF('عدم المراسلة'!$A$5:$A$304,$C109)+IFERROR(COUNTIF('عدم المراسلة'!$A$5:$A$304,MID($C109,FIND("@",$C109)+1,99)),0)&gt;0,"نعم","لا"))</f>
        <v/>
      </c>
      <c r="Q109" s="10">
        <f>IF(OR($A109="",$P109="نعم",$M109&lt;&gt;""),"",IF($G109="","الرسالة 1",IF($I109="","المتابعة 1",IF($K109="","الرسالة الأخيرة",""))))</f>
        <v/>
      </c>
      <c r="R109" s="9">
        <f>IF(OR($Q109="",$G109=""),"",IF($I109="",$H109,$J109))</f>
        <v/>
      </c>
      <c r="S109" s="11">
        <f>IF($A109="","",IF(OR($P109="نعم",$M109="طلب عدم المراسلة"),"لا تراسله",IF($G109="","للإرسال",IF($M109="مرتدة","متوقفة",IF($M109&lt;&gt;"","تم الرد",IF($K109&lt;&gt;"","متوقفة",IF($R109&lt;TODAY(),"متأخرة",IF($R109=TODAY(),"مستحقة اليوم","بانتظار الموعد"))))))))</f>
        <v/>
      </c>
      <c r="T109" s="7" t="n"/>
    </row>
    <row r="110">
      <c r="A110" s="4" t="n"/>
      <c r="B110" s="5" t="n"/>
      <c r="C110" s="5" t="n"/>
      <c r="D110" s="6" t="n"/>
      <c r="E110" s="7" t="n"/>
      <c r="F110" s="7" t="n"/>
      <c r="G110" s="8" t="n"/>
      <c r="H110" s="9">
        <f>IF($G110="","",WORKDAY($G110+2,1))</f>
        <v/>
      </c>
      <c r="I110" s="8" t="n"/>
      <c r="J110" s="9">
        <f>IF($G110="","",WORKDAY($G110+9,1))</f>
        <v/>
      </c>
      <c r="K110" s="8" t="n"/>
      <c r="L110" s="8" t="n"/>
      <c r="M110" s="5" t="n"/>
      <c r="N110" s="10">
        <f>IF(OR($L110="",$M110="مرتدة"),"",IF(AND($K110&lt;&gt;"",$K110&lt;=$L110),"الرسالة الأخيرة",IF(AND($I110&lt;&gt;"",$I110&lt;=$L110),"المتابعة 1","الرسالة 1")))</f>
        <v/>
      </c>
      <c r="O110" s="8" t="n"/>
      <c r="P110" s="10">
        <f>IF($C110="","",IF(COUNTIF('عدم المراسلة'!$A$5:$A$304,$C110)+IFERROR(COUNTIF('عدم المراسلة'!$A$5:$A$304,MID($C110,FIND("@",$C110)+1,99)),0)&gt;0,"نعم","لا"))</f>
        <v/>
      </c>
      <c r="Q110" s="10">
        <f>IF(OR($A110="",$P110="نعم",$M110&lt;&gt;""),"",IF($G110="","الرسالة 1",IF($I110="","المتابعة 1",IF($K110="","الرسالة الأخيرة",""))))</f>
        <v/>
      </c>
      <c r="R110" s="9">
        <f>IF(OR($Q110="",$G110=""),"",IF($I110="",$H110,$J110))</f>
        <v/>
      </c>
      <c r="S110" s="11">
        <f>IF($A110="","",IF(OR($P110="نعم",$M110="طلب عدم المراسلة"),"لا تراسله",IF($G110="","للإرسال",IF($M110="مرتدة","متوقفة",IF($M110&lt;&gt;"","تم الرد",IF($K110&lt;&gt;"","متوقفة",IF($R110&lt;TODAY(),"متأخرة",IF($R110=TODAY(),"مستحقة اليوم","بانتظار الموعد"))))))))</f>
        <v/>
      </c>
      <c r="T110" s="7" t="n"/>
    </row>
    <row r="111">
      <c r="A111" s="4" t="n"/>
      <c r="B111" s="5" t="n"/>
      <c r="C111" s="5" t="n"/>
      <c r="D111" s="6" t="n"/>
      <c r="E111" s="7" t="n"/>
      <c r="F111" s="7" t="n"/>
      <c r="G111" s="8" t="n"/>
      <c r="H111" s="9">
        <f>IF($G111="","",WORKDAY($G111+2,1))</f>
        <v/>
      </c>
      <c r="I111" s="8" t="n"/>
      <c r="J111" s="9">
        <f>IF($G111="","",WORKDAY($G111+9,1))</f>
        <v/>
      </c>
      <c r="K111" s="8" t="n"/>
      <c r="L111" s="8" t="n"/>
      <c r="M111" s="5" t="n"/>
      <c r="N111" s="10">
        <f>IF(OR($L111="",$M111="مرتدة"),"",IF(AND($K111&lt;&gt;"",$K111&lt;=$L111),"الرسالة الأخيرة",IF(AND($I111&lt;&gt;"",$I111&lt;=$L111),"المتابعة 1","الرسالة 1")))</f>
        <v/>
      </c>
      <c r="O111" s="8" t="n"/>
      <c r="P111" s="10">
        <f>IF($C111="","",IF(COUNTIF('عدم المراسلة'!$A$5:$A$304,$C111)+IFERROR(COUNTIF('عدم المراسلة'!$A$5:$A$304,MID($C111,FIND("@",$C111)+1,99)),0)&gt;0,"نعم","لا"))</f>
        <v/>
      </c>
      <c r="Q111" s="10">
        <f>IF(OR($A111="",$P111="نعم",$M111&lt;&gt;""),"",IF($G111="","الرسالة 1",IF($I111="","المتابعة 1",IF($K111="","الرسالة الأخيرة",""))))</f>
        <v/>
      </c>
      <c r="R111" s="9">
        <f>IF(OR($Q111="",$G111=""),"",IF($I111="",$H111,$J111))</f>
        <v/>
      </c>
      <c r="S111" s="11">
        <f>IF($A111="","",IF(OR($P111="نعم",$M111="طلب عدم المراسلة"),"لا تراسله",IF($G111="","للإرسال",IF($M111="مرتدة","متوقفة",IF($M111&lt;&gt;"","تم الرد",IF($K111&lt;&gt;"","متوقفة",IF($R111&lt;TODAY(),"متأخرة",IF($R111=TODAY(),"مستحقة اليوم","بانتظار الموعد"))))))))</f>
        <v/>
      </c>
      <c r="T111" s="7" t="n"/>
    </row>
    <row r="112">
      <c r="A112" s="4" t="n"/>
      <c r="B112" s="5" t="n"/>
      <c r="C112" s="5" t="n"/>
      <c r="D112" s="6" t="n"/>
      <c r="E112" s="7" t="n"/>
      <c r="F112" s="7" t="n"/>
      <c r="G112" s="8" t="n"/>
      <c r="H112" s="9">
        <f>IF($G112="","",WORKDAY($G112+2,1))</f>
        <v/>
      </c>
      <c r="I112" s="8" t="n"/>
      <c r="J112" s="9">
        <f>IF($G112="","",WORKDAY($G112+9,1))</f>
        <v/>
      </c>
      <c r="K112" s="8" t="n"/>
      <c r="L112" s="8" t="n"/>
      <c r="M112" s="5" t="n"/>
      <c r="N112" s="10">
        <f>IF(OR($L112="",$M112="مرتدة"),"",IF(AND($K112&lt;&gt;"",$K112&lt;=$L112),"الرسالة الأخيرة",IF(AND($I112&lt;&gt;"",$I112&lt;=$L112),"المتابعة 1","الرسالة 1")))</f>
        <v/>
      </c>
      <c r="O112" s="8" t="n"/>
      <c r="P112" s="10">
        <f>IF($C112="","",IF(COUNTIF('عدم المراسلة'!$A$5:$A$304,$C112)+IFERROR(COUNTIF('عدم المراسلة'!$A$5:$A$304,MID($C112,FIND("@",$C112)+1,99)),0)&gt;0,"نعم","لا"))</f>
        <v/>
      </c>
      <c r="Q112" s="10">
        <f>IF(OR($A112="",$P112="نعم",$M112&lt;&gt;""),"",IF($G112="","الرسالة 1",IF($I112="","المتابعة 1",IF($K112="","الرسالة الأخيرة",""))))</f>
        <v/>
      </c>
      <c r="R112" s="9">
        <f>IF(OR($Q112="",$G112=""),"",IF($I112="",$H112,$J112))</f>
        <v/>
      </c>
      <c r="S112" s="11">
        <f>IF($A112="","",IF(OR($P112="نعم",$M112="طلب عدم المراسلة"),"لا تراسله",IF($G112="","للإرسال",IF($M112="مرتدة","متوقفة",IF($M112&lt;&gt;"","تم الرد",IF($K112&lt;&gt;"","متوقفة",IF($R112&lt;TODAY(),"متأخرة",IF($R112=TODAY(),"مستحقة اليوم","بانتظار الموعد"))))))))</f>
        <v/>
      </c>
      <c r="T112" s="7" t="n"/>
    </row>
    <row r="113">
      <c r="A113" s="4" t="n"/>
      <c r="B113" s="5" t="n"/>
      <c r="C113" s="5" t="n"/>
      <c r="D113" s="6" t="n"/>
      <c r="E113" s="7" t="n"/>
      <c r="F113" s="7" t="n"/>
      <c r="G113" s="8" t="n"/>
      <c r="H113" s="9">
        <f>IF($G113="","",WORKDAY($G113+2,1))</f>
        <v/>
      </c>
      <c r="I113" s="8" t="n"/>
      <c r="J113" s="9">
        <f>IF($G113="","",WORKDAY($G113+9,1))</f>
        <v/>
      </c>
      <c r="K113" s="8" t="n"/>
      <c r="L113" s="8" t="n"/>
      <c r="M113" s="5" t="n"/>
      <c r="N113" s="10">
        <f>IF(OR($L113="",$M113="مرتدة"),"",IF(AND($K113&lt;&gt;"",$K113&lt;=$L113),"الرسالة الأخيرة",IF(AND($I113&lt;&gt;"",$I113&lt;=$L113),"المتابعة 1","الرسالة 1")))</f>
        <v/>
      </c>
      <c r="O113" s="8" t="n"/>
      <c r="P113" s="10">
        <f>IF($C113="","",IF(COUNTIF('عدم المراسلة'!$A$5:$A$304,$C113)+IFERROR(COUNTIF('عدم المراسلة'!$A$5:$A$304,MID($C113,FIND("@",$C113)+1,99)),0)&gt;0,"نعم","لا"))</f>
        <v/>
      </c>
      <c r="Q113" s="10">
        <f>IF(OR($A113="",$P113="نعم",$M113&lt;&gt;""),"",IF($G113="","الرسالة 1",IF($I113="","المتابعة 1",IF($K113="","الرسالة الأخيرة",""))))</f>
        <v/>
      </c>
      <c r="R113" s="9">
        <f>IF(OR($Q113="",$G113=""),"",IF($I113="",$H113,$J113))</f>
        <v/>
      </c>
      <c r="S113" s="11">
        <f>IF($A113="","",IF(OR($P113="نعم",$M113="طلب عدم المراسلة"),"لا تراسله",IF($G113="","للإرسال",IF($M113="مرتدة","متوقفة",IF($M113&lt;&gt;"","تم الرد",IF($K113&lt;&gt;"","متوقفة",IF($R113&lt;TODAY(),"متأخرة",IF($R113=TODAY(),"مستحقة اليوم","بانتظار الموعد"))))))))</f>
        <v/>
      </c>
      <c r="T113" s="7" t="n"/>
    </row>
    <row r="114">
      <c r="A114" s="4" t="n"/>
      <c r="B114" s="5" t="n"/>
      <c r="C114" s="5" t="n"/>
      <c r="D114" s="6" t="n"/>
      <c r="E114" s="7" t="n"/>
      <c r="F114" s="7" t="n"/>
      <c r="G114" s="8" t="n"/>
      <c r="H114" s="9">
        <f>IF($G114="","",WORKDAY($G114+2,1))</f>
        <v/>
      </c>
      <c r="I114" s="8" t="n"/>
      <c r="J114" s="9">
        <f>IF($G114="","",WORKDAY($G114+9,1))</f>
        <v/>
      </c>
      <c r="K114" s="8" t="n"/>
      <c r="L114" s="8" t="n"/>
      <c r="M114" s="5" t="n"/>
      <c r="N114" s="10">
        <f>IF(OR($L114="",$M114="مرتدة"),"",IF(AND($K114&lt;&gt;"",$K114&lt;=$L114),"الرسالة الأخيرة",IF(AND($I114&lt;&gt;"",$I114&lt;=$L114),"المتابعة 1","الرسالة 1")))</f>
        <v/>
      </c>
      <c r="O114" s="8" t="n"/>
      <c r="P114" s="10">
        <f>IF($C114="","",IF(COUNTIF('عدم المراسلة'!$A$5:$A$304,$C114)+IFERROR(COUNTIF('عدم المراسلة'!$A$5:$A$304,MID($C114,FIND("@",$C114)+1,99)),0)&gt;0,"نعم","لا"))</f>
        <v/>
      </c>
      <c r="Q114" s="10">
        <f>IF(OR($A114="",$P114="نعم",$M114&lt;&gt;""),"",IF($G114="","الرسالة 1",IF($I114="","المتابعة 1",IF($K114="","الرسالة الأخيرة",""))))</f>
        <v/>
      </c>
      <c r="R114" s="9">
        <f>IF(OR($Q114="",$G114=""),"",IF($I114="",$H114,$J114))</f>
        <v/>
      </c>
      <c r="S114" s="11">
        <f>IF($A114="","",IF(OR($P114="نعم",$M114="طلب عدم المراسلة"),"لا تراسله",IF($G114="","للإرسال",IF($M114="مرتدة","متوقفة",IF($M114&lt;&gt;"","تم الرد",IF($K114&lt;&gt;"","متوقفة",IF($R114&lt;TODAY(),"متأخرة",IF($R114=TODAY(),"مستحقة اليوم","بانتظار الموعد"))))))))</f>
        <v/>
      </c>
      <c r="T114" s="7" t="n"/>
    </row>
    <row r="115">
      <c r="A115" s="4" t="n"/>
      <c r="B115" s="5" t="n"/>
      <c r="C115" s="5" t="n"/>
      <c r="D115" s="6" t="n"/>
      <c r="E115" s="7" t="n"/>
      <c r="F115" s="7" t="n"/>
      <c r="G115" s="8" t="n"/>
      <c r="H115" s="9">
        <f>IF($G115="","",WORKDAY($G115+2,1))</f>
        <v/>
      </c>
      <c r="I115" s="8" t="n"/>
      <c r="J115" s="9">
        <f>IF($G115="","",WORKDAY($G115+9,1))</f>
        <v/>
      </c>
      <c r="K115" s="8" t="n"/>
      <c r="L115" s="8" t="n"/>
      <c r="M115" s="5" t="n"/>
      <c r="N115" s="10">
        <f>IF(OR($L115="",$M115="مرتدة"),"",IF(AND($K115&lt;&gt;"",$K115&lt;=$L115),"الرسالة الأخيرة",IF(AND($I115&lt;&gt;"",$I115&lt;=$L115),"المتابعة 1","الرسالة 1")))</f>
        <v/>
      </c>
      <c r="O115" s="8" t="n"/>
      <c r="P115" s="10">
        <f>IF($C115="","",IF(COUNTIF('عدم المراسلة'!$A$5:$A$304,$C115)+IFERROR(COUNTIF('عدم المراسلة'!$A$5:$A$304,MID($C115,FIND("@",$C115)+1,99)),0)&gt;0,"نعم","لا"))</f>
        <v/>
      </c>
      <c r="Q115" s="10">
        <f>IF(OR($A115="",$P115="نعم",$M115&lt;&gt;""),"",IF($G115="","الرسالة 1",IF($I115="","المتابعة 1",IF($K115="","الرسالة الأخيرة",""))))</f>
        <v/>
      </c>
      <c r="R115" s="9">
        <f>IF(OR($Q115="",$G115=""),"",IF($I115="",$H115,$J115))</f>
        <v/>
      </c>
      <c r="S115" s="11">
        <f>IF($A115="","",IF(OR($P115="نعم",$M115="طلب عدم المراسلة"),"لا تراسله",IF($G115="","للإرسال",IF($M115="مرتدة","متوقفة",IF($M115&lt;&gt;"","تم الرد",IF($K115&lt;&gt;"","متوقفة",IF($R115&lt;TODAY(),"متأخرة",IF($R115=TODAY(),"مستحقة اليوم","بانتظار الموعد"))))))))</f>
        <v/>
      </c>
      <c r="T115" s="7" t="n"/>
    </row>
    <row r="116">
      <c r="A116" s="4" t="n"/>
      <c r="B116" s="5" t="n"/>
      <c r="C116" s="5" t="n"/>
      <c r="D116" s="6" t="n"/>
      <c r="E116" s="7" t="n"/>
      <c r="F116" s="7" t="n"/>
      <c r="G116" s="8" t="n"/>
      <c r="H116" s="9">
        <f>IF($G116="","",WORKDAY($G116+2,1))</f>
        <v/>
      </c>
      <c r="I116" s="8" t="n"/>
      <c r="J116" s="9">
        <f>IF($G116="","",WORKDAY($G116+9,1))</f>
        <v/>
      </c>
      <c r="K116" s="8" t="n"/>
      <c r="L116" s="8" t="n"/>
      <c r="M116" s="5" t="n"/>
      <c r="N116" s="10">
        <f>IF(OR($L116="",$M116="مرتدة"),"",IF(AND($K116&lt;&gt;"",$K116&lt;=$L116),"الرسالة الأخيرة",IF(AND($I116&lt;&gt;"",$I116&lt;=$L116),"المتابعة 1","الرسالة 1")))</f>
        <v/>
      </c>
      <c r="O116" s="8" t="n"/>
      <c r="P116" s="10">
        <f>IF($C116="","",IF(COUNTIF('عدم المراسلة'!$A$5:$A$304,$C116)+IFERROR(COUNTIF('عدم المراسلة'!$A$5:$A$304,MID($C116,FIND("@",$C116)+1,99)),0)&gt;0,"نعم","لا"))</f>
        <v/>
      </c>
      <c r="Q116" s="10">
        <f>IF(OR($A116="",$P116="نعم",$M116&lt;&gt;""),"",IF($G116="","الرسالة 1",IF($I116="","المتابعة 1",IF($K116="","الرسالة الأخيرة",""))))</f>
        <v/>
      </c>
      <c r="R116" s="9">
        <f>IF(OR($Q116="",$G116=""),"",IF($I116="",$H116,$J116))</f>
        <v/>
      </c>
      <c r="S116" s="11">
        <f>IF($A116="","",IF(OR($P116="نعم",$M116="طلب عدم المراسلة"),"لا تراسله",IF($G116="","للإرسال",IF($M116="مرتدة","متوقفة",IF($M116&lt;&gt;"","تم الرد",IF($K116&lt;&gt;"","متوقفة",IF($R116&lt;TODAY(),"متأخرة",IF($R116=TODAY(),"مستحقة اليوم","بانتظار الموعد"))))))))</f>
        <v/>
      </c>
      <c r="T116" s="7" t="n"/>
    </row>
    <row r="117">
      <c r="A117" s="4" t="n"/>
      <c r="B117" s="5" t="n"/>
      <c r="C117" s="5" t="n"/>
      <c r="D117" s="6" t="n"/>
      <c r="E117" s="7" t="n"/>
      <c r="F117" s="7" t="n"/>
      <c r="G117" s="8" t="n"/>
      <c r="H117" s="9">
        <f>IF($G117="","",WORKDAY($G117+2,1))</f>
        <v/>
      </c>
      <c r="I117" s="8" t="n"/>
      <c r="J117" s="9">
        <f>IF($G117="","",WORKDAY($G117+9,1))</f>
        <v/>
      </c>
      <c r="K117" s="8" t="n"/>
      <c r="L117" s="8" t="n"/>
      <c r="M117" s="5" t="n"/>
      <c r="N117" s="10">
        <f>IF(OR($L117="",$M117="مرتدة"),"",IF(AND($K117&lt;&gt;"",$K117&lt;=$L117),"الرسالة الأخيرة",IF(AND($I117&lt;&gt;"",$I117&lt;=$L117),"المتابعة 1","الرسالة 1")))</f>
        <v/>
      </c>
      <c r="O117" s="8" t="n"/>
      <c r="P117" s="10">
        <f>IF($C117="","",IF(COUNTIF('عدم المراسلة'!$A$5:$A$304,$C117)+IFERROR(COUNTIF('عدم المراسلة'!$A$5:$A$304,MID($C117,FIND("@",$C117)+1,99)),0)&gt;0,"نعم","لا"))</f>
        <v/>
      </c>
      <c r="Q117" s="10">
        <f>IF(OR($A117="",$P117="نعم",$M117&lt;&gt;""),"",IF($G117="","الرسالة 1",IF($I117="","المتابعة 1",IF($K117="","الرسالة الأخيرة",""))))</f>
        <v/>
      </c>
      <c r="R117" s="9">
        <f>IF(OR($Q117="",$G117=""),"",IF($I117="",$H117,$J117))</f>
        <v/>
      </c>
      <c r="S117" s="11">
        <f>IF($A117="","",IF(OR($P117="نعم",$M117="طلب عدم المراسلة"),"لا تراسله",IF($G117="","للإرسال",IF($M117="مرتدة","متوقفة",IF($M117&lt;&gt;"","تم الرد",IF($K117&lt;&gt;"","متوقفة",IF($R117&lt;TODAY(),"متأخرة",IF($R117=TODAY(),"مستحقة اليوم","بانتظار الموعد"))))))))</f>
        <v/>
      </c>
      <c r="T117" s="7" t="n"/>
    </row>
    <row r="118">
      <c r="A118" s="4" t="n"/>
      <c r="B118" s="5" t="n"/>
      <c r="C118" s="5" t="n"/>
      <c r="D118" s="6" t="n"/>
      <c r="E118" s="7" t="n"/>
      <c r="F118" s="7" t="n"/>
      <c r="G118" s="8" t="n"/>
      <c r="H118" s="9">
        <f>IF($G118="","",WORKDAY($G118+2,1))</f>
        <v/>
      </c>
      <c r="I118" s="8" t="n"/>
      <c r="J118" s="9">
        <f>IF($G118="","",WORKDAY($G118+9,1))</f>
        <v/>
      </c>
      <c r="K118" s="8" t="n"/>
      <c r="L118" s="8" t="n"/>
      <c r="M118" s="5" t="n"/>
      <c r="N118" s="10">
        <f>IF(OR($L118="",$M118="مرتدة"),"",IF(AND($K118&lt;&gt;"",$K118&lt;=$L118),"الرسالة الأخيرة",IF(AND($I118&lt;&gt;"",$I118&lt;=$L118),"المتابعة 1","الرسالة 1")))</f>
        <v/>
      </c>
      <c r="O118" s="8" t="n"/>
      <c r="P118" s="10">
        <f>IF($C118="","",IF(COUNTIF('عدم المراسلة'!$A$5:$A$304,$C118)+IFERROR(COUNTIF('عدم المراسلة'!$A$5:$A$304,MID($C118,FIND("@",$C118)+1,99)),0)&gt;0,"نعم","لا"))</f>
        <v/>
      </c>
      <c r="Q118" s="10">
        <f>IF(OR($A118="",$P118="نعم",$M118&lt;&gt;""),"",IF($G118="","الرسالة 1",IF($I118="","المتابعة 1",IF($K118="","الرسالة الأخيرة",""))))</f>
        <v/>
      </c>
      <c r="R118" s="9">
        <f>IF(OR($Q118="",$G118=""),"",IF($I118="",$H118,$J118))</f>
        <v/>
      </c>
      <c r="S118" s="11">
        <f>IF($A118="","",IF(OR($P118="نعم",$M118="طلب عدم المراسلة"),"لا تراسله",IF($G118="","للإرسال",IF($M118="مرتدة","متوقفة",IF($M118&lt;&gt;"","تم الرد",IF($K118&lt;&gt;"","متوقفة",IF($R118&lt;TODAY(),"متأخرة",IF($R118=TODAY(),"مستحقة اليوم","بانتظار الموعد"))))))))</f>
        <v/>
      </c>
      <c r="T118" s="7" t="n"/>
    </row>
    <row r="119">
      <c r="A119" s="4" t="n"/>
      <c r="B119" s="5" t="n"/>
      <c r="C119" s="5" t="n"/>
      <c r="D119" s="6" t="n"/>
      <c r="E119" s="7" t="n"/>
      <c r="F119" s="7" t="n"/>
      <c r="G119" s="8" t="n"/>
      <c r="H119" s="9">
        <f>IF($G119="","",WORKDAY($G119+2,1))</f>
        <v/>
      </c>
      <c r="I119" s="8" t="n"/>
      <c r="J119" s="9">
        <f>IF($G119="","",WORKDAY($G119+9,1))</f>
        <v/>
      </c>
      <c r="K119" s="8" t="n"/>
      <c r="L119" s="8" t="n"/>
      <c r="M119" s="5" t="n"/>
      <c r="N119" s="10">
        <f>IF(OR($L119="",$M119="مرتدة"),"",IF(AND($K119&lt;&gt;"",$K119&lt;=$L119),"الرسالة الأخيرة",IF(AND($I119&lt;&gt;"",$I119&lt;=$L119),"المتابعة 1","الرسالة 1")))</f>
        <v/>
      </c>
      <c r="O119" s="8" t="n"/>
      <c r="P119" s="10">
        <f>IF($C119="","",IF(COUNTIF('عدم المراسلة'!$A$5:$A$304,$C119)+IFERROR(COUNTIF('عدم المراسلة'!$A$5:$A$304,MID($C119,FIND("@",$C119)+1,99)),0)&gt;0,"نعم","لا"))</f>
        <v/>
      </c>
      <c r="Q119" s="10">
        <f>IF(OR($A119="",$P119="نعم",$M119&lt;&gt;""),"",IF($G119="","الرسالة 1",IF($I119="","المتابعة 1",IF($K119="","الرسالة الأخيرة",""))))</f>
        <v/>
      </c>
      <c r="R119" s="9">
        <f>IF(OR($Q119="",$G119=""),"",IF($I119="",$H119,$J119))</f>
        <v/>
      </c>
      <c r="S119" s="11">
        <f>IF($A119="","",IF(OR($P119="نعم",$M119="طلب عدم المراسلة"),"لا تراسله",IF($G119="","للإرسال",IF($M119="مرتدة","متوقفة",IF($M119&lt;&gt;"","تم الرد",IF($K119&lt;&gt;"","متوقفة",IF($R119&lt;TODAY(),"متأخرة",IF($R119=TODAY(),"مستحقة اليوم","بانتظار الموعد"))))))))</f>
        <v/>
      </c>
      <c r="T119" s="7" t="n"/>
    </row>
    <row r="120">
      <c r="A120" s="4" t="n"/>
      <c r="B120" s="5" t="n"/>
      <c r="C120" s="5" t="n"/>
      <c r="D120" s="6" t="n"/>
      <c r="E120" s="7" t="n"/>
      <c r="F120" s="7" t="n"/>
      <c r="G120" s="8" t="n"/>
      <c r="H120" s="9">
        <f>IF($G120="","",WORKDAY($G120+2,1))</f>
        <v/>
      </c>
      <c r="I120" s="8" t="n"/>
      <c r="J120" s="9">
        <f>IF($G120="","",WORKDAY($G120+9,1))</f>
        <v/>
      </c>
      <c r="K120" s="8" t="n"/>
      <c r="L120" s="8" t="n"/>
      <c r="M120" s="5" t="n"/>
      <c r="N120" s="10">
        <f>IF(OR($L120="",$M120="مرتدة"),"",IF(AND($K120&lt;&gt;"",$K120&lt;=$L120),"الرسالة الأخيرة",IF(AND($I120&lt;&gt;"",$I120&lt;=$L120),"المتابعة 1","الرسالة 1")))</f>
        <v/>
      </c>
      <c r="O120" s="8" t="n"/>
      <c r="P120" s="10">
        <f>IF($C120="","",IF(COUNTIF('عدم المراسلة'!$A$5:$A$304,$C120)+IFERROR(COUNTIF('عدم المراسلة'!$A$5:$A$304,MID($C120,FIND("@",$C120)+1,99)),0)&gt;0,"نعم","لا"))</f>
        <v/>
      </c>
      <c r="Q120" s="10">
        <f>IF(OR($A120="",$P120="نعم",$M120&lt;&gt;""),"",IF($G120="","الرسالة 1",IF($I120="","المتابعة 1",IF($K120="","الرسالة الأخيرة",""))))</f>
        <v/>
      </c>
      <c r="R120" s="9">
        <f>IF(OR($Q120="",$G120=""),"",IF($I120="",$H120,$J120))</f>
        <v/>
      </c>
      <c r="S120" s="11">
        <f>IF($A120="","",IF(OR($P120="نعم",$M120="طلب عدم المراسلة"),"لا تراسله",IF($G120="","للإرسال",IF($M120="مرتدة","متوقفة",IF($M120&lt;&gt;"","تم الرد",IF($K120&lt;&gt;"","متوقفة",IF($R120&lt;TODAY(),"متأخرة",IF($R120=TODAY(),"مستحقة اليوم","بانتظار الموعد"))))))))</f>
        <v/>
      </c>
      <c r="T120" s="7" t="n"/>
    </row>
    <row r="121">
      <c r="A121" s="4" t="n"/>
      <c r="B121" s="5" t="n"/>
      <c r="C121" s="5" t="n"/>
      <c r="D121" s="6" t="n"/>
      <c r="E121" s="7" t="n"/>
      <c r="F121" s="7" t="n"/>
      <c r="G121" s="8" t="n"/>
      <c r="H121" s="9">
        <f>IF($G121="","",WORKDAY($G121+2,1))</f>
        <v/>
      </c>
      <c r="I121" s="8" t="n"/>
      <c r="J121" s="9">
        <f>IF($G121="","",WORKDAY($G121+9,1))</f>
        <v/>
      </c>
      <c r="K121" s="8" t="n"/>
      <c r="L121" s="8" t="n"/>
      <c r="M121" s="5" t="n"/>
      <c r="N121" s="10">
        <f>IF(OR($L121="",$M121="مرتدة"),"",IF(AND($K121&lt;&gt;"",$K121&lt;=$L121),"الرسالة الأخيرة",IF(AND($I121&lt;&gt;"",$I121&lt;=$L121),"المتابعة 1","الرسالة 1")))</f>
        <v/>
      </c>
      <c r="O121" s="8" t="n"/>
      <c r="P121" s="10">
        <f>IF($C121="","",IF(COUNTIF('عدم المراسلة'!$A$5:$A$304,$C121)+IFERROR(COUNTIF('عدم المراسلة'!$A$5:$A$304,MID($C121,FIND("@",$C121)+1,99)),0)&gt;0,"نعم","لا"))</f>
        <v/>
      </c>
      <c r="Q121" s="10">
        <f>IF(OR($A121="",$P121="نعم",$M121&lt;&gt;""),"",IF($G121="","الرسالة 1",IF($I121="","المتابعة 1",IF($K121="","الرسالة الأخيرة",""))))</f>
        <v/>
      </c>
      <c r="R121" s="9">
        <f>IF(OR($Q121="",$G121=""),"",IF($I121="",$H121,$J121))</f>
        <v/>
      </c>
      <c r="S121" s="11">
        <f>IF($A121="","",IF(OR($P121="نعم",$M121="طلب عدم المراسلة"),"لا تراسله",IF($G121="","للإرسال",IF($M121="مرتدة","متوقفة",IF($M121&lt;&gt;"","تم الرد",IF($K121&lt;&gt;"","متوقفة",IF($R121&lt;TODAY(),"متأخرة",IF($R121=TODAY(),"مستحقة اليوم","بانتظار الموعد"))))))))</f>
        <v/>
      </c>
      <c r="T121" s="7" t="n"/>
    </row>
    <row r="122">
      <c r="A122" s="4" t="n"/>
      <c r="B122" s="5" t="n"/>
      <c r="C122" s="5" t="n"/>
      <c r="D122" s="6" t="n"/>
      <c r="E122" s="7" t="n"/>
      <c r="F122" s="7" t="n"/>
      <c r="G122" s="8" t="n"/>
      <c r="H122" s="9">
        <f>IF($G122="","",WORKDAY($G122+2,1))</f>
        <v/>
      </c>
      <c r="I122" s="8" t="n"/>
      <c r="J122" s="9">
        <f>IF($G122="","",WORKDAY($G122+9,1))</f>
        <v/>
      </c>
      <c r="K122" s="8" t="n"/>
      <c r="L122" s="8" t="n"/>
      <c r="M122" s="5" t="n"/>
      <c r="N122" s="10">
        <f>IF(OR($L122="",$M122="مرتدة"),"",IF(AND($K122&lt;&gt;"",$K122&lt;=$L122),"الرسالة الأخيرة",IF(AND($I122&lt;&gt;"",$I122&lt;=$L122),"المتابعة 1","الرسالة 1")))</f>
        <v/>
      </c>
      <c r="O122" s="8" t="n"/>
      <c r="P122" s="10">
        <f>IF($C122="","",IF(COUNTIF('عدم المراسلة'!$A$5:$A$304,$C122)+IFERROR(COUNTIF('عدم المراسلة'!$A$5:$A$304,MID($C122,FIND("@",$C122)+1,99)),0)&gt;0,"نعم","لا"))</f>
        <v/>
      </c>
      <c r="Q122" s="10">
        <f>IF(OR($A122="",$P122="نعم",$M122&lt;&gt;""),"",IF($G122="","الرسالة 1",IF($I122="","المتابعة 1",IF($K122="","الرسالة الأخيرة",""))))</f>
        <v/>
      </c>
      <c r="R122" s="9">
        <f>IF(OR($Q122="",$G122=""),"",IF($I122="",$H122,$J122))</f>
        <v/>
      </c>
      <c r="S122" s="11">
        <f>IF($A122="","",IF(OR($P122="نعم",$M122="طلب عدم المراسلة"),"لا تراسله",IF($G122="","للإرسال",IF($M122="مرتدة","متوقفة",IF($M122&lt;&gt;"","تم الرد",IF($K122&lt;&gt;"","متوقفة",IF($R122&lt;TODAY(),"متأخرة",IF($R122=TODAY(),"مستحقة اليوم","بانتظار الموعد"))))))))</f>
        <v/>
      </c>
      <c r="T122" s="7" t="n"/>
    </row>
    <row r="123">
      <c r="A123" s="4" t="n"/>
      <c r="B123" s="5" t="n"/>
      <c r="C123" s="5" t="n"/>
      <c r="D123" s="6" t="n"/>
      <c r="E123" s="7" t="n"/>
      <c r="F123" s="7" t="n"/>
      <c r="G123" s="8" t="n"/>
      <c r="H123" s="9">
        <f>IF($G123="","",WORKDAY($G123+2,1))</f>
        <v/>
      </c>
      <c r="I123" s="8" t="n"/>
      <c r="J123" s="9">
        <f>IF($G123="","",WORKDAY($G123+9,1))</f>
        <v/>
      </c>
      <c r="K123" s="8" t="n"/>
      <c r="L123" s="8" t="n"/>
      <c r="M123" s="5" t="n"/>
      <c r="N123" s="10">
        <f>IF(OR($L123="",$M123="مرتدة"),"",IF(AND($K123&lt;&gt;"",$K123&lt;=$L123),"الرسالة الأخيرة",IF(AND($I123&lt;&gt;"",$I123&lt;=$L123),"المتابعة 1","الرسالة 1")))</f>
        <v/>
      </c>
      <c r="O123" s="8" t="n"/>
      <c r="P123" s="10">
        <f>IF($C123="","",IF(COUNTIF('عدم المراسلة'!$A$5:$A$304,$C123)+IFERROR(COUNTIF('عدم المراسلة'!$A$5:$A$304,MID($C123,FIND("@",$C123)+1,99)),0)&gt;0,"نعم","لا"))</f>
        <v/>
      </c>
      <c r="Q123" s="10">
        <f>IF(OR($A123="",$P123="نعم",$M123&lt;&gt;""),"",IF($G123="","الرسالة 1",IF($I123="","المتابعة 1",IF($K123="","الرسالة الأخيرة",""))))</f>
        <v/>
      </c>
      <c r="R123" s="9">
        <f>IF(OR($Q123="",$G123=""),"",IF($I123="",$H123,$J123))</f>
        <v/>
      </c>
      <c r="S123" s="11">
        <f>IF($A123="","",IF(OR($P123="نعم",$M123="طلب عدم المراسلة"),"لا تراسله",IF($G123="","للإرسال",IF($M123="مرتدة","متوقفة",IF($M123&lt;&gt;"","تم الرد",IF($K123&lt;&gt;"","متوقفة",IF($R123&lt;TODAY(),"متأخرة",IF($R123=TODAY(),"مستحقة اليوم","بانتظار الموعد"))))))))</f>
        <v/>
      </c>
      <c r="T123" s="7" t="n"/>
    </row>
    <row r="124">
      <c r="A124" s="4" t="n"/>
      <c r="B124" s="5" t="n"/>
      <c r="C124" s="5" t="n"/>
      <c r="D124" s="6" t="n"/>
      <c r="E124" s="7" t="n"/>
      <c r="F124" s="7" t="n"/>
      <c r="G124" s="8" t="n"/>
      <c r="H124" s="9">
        <f>IF($G124="","",WORKDAY($G124+2,1))</f>
        <v/>
      </c>
      <c r="I124" s="8" t="n"/>
      <c r="J124" s="9">
        <f>IF($G124="","",WORKDAY($G124+9,1))</f>
        <v/>
      </c>
      <c r="K124" s="8" t="n"/>
      <c r="L124" s="8" t="n"/>
      <c r="M124" s="5" t="n"/>
      <c r="N124" s="10">
        <f>IF(OR($L124="",$M124="مرتدة"),"",IF(AND($K124&lt;&gt;"",$K124&lt;=$L124),"الرسالة الأخيرة",IF(AND($I124&lt;&gt;"",$I124&lt;=$L124),"المتابعة 1","الرسالة 1")))</f>
        <v/>
      </c>
      <c r="O124" s="8" t="n"/>
      <c r="P124" s="10">
        <f>IF($C124="","",IF(COUNTIF('عدم المراسلة'!$A$5:$A$304,$C124)+IFERROR(COUNTIF('عدم المراسلة'!$A$5:$A$304,MID($C124,FIND("@",$C124)+1,99)),0)&gt;0,"نعم","لا"))</f>
        <v/>
      </c>
      <c r="Q124" s="10">
        <f>IF(OR($A124="",$P124="نعم",$M124&lt;&gt;""),"",IF($G124="","الرسالة 1",IF($I124="","المتابعة 1",IF($K124="","الرسالة الأخيرة",""))))</f>
        <v/>
      </c>
      <c r="R124" s="9">
        <f>IF(OR($Q124="",$G124=""),"",IF($I124="",$H124,$J124))</f>
        <v/>
      </c>
      <c r="S124" s="11">
        <f>IF($A124="","",IF(OR($P124="نعم",$M124="طلب عدم المراسلة"),"لا تراسله",IF($G124="","للإرسال",IF($M124="مرتدة","متوقفة",IF($M124&lt;&gt;"","تم الرد",IF($K124&lt;&gt;"","متوقفة",IF($R124&lt;TODAY(),"متأخرة",IF($R124=TODAY(),"مستحقة اليوم","بانتظار الموعد"))))))))</f>
        <v/>
      </c>
      <c r="T124" s="7" t="n"/>
    </row>
    <row r="125">
      <c r="A125" s="4" t="n"/>
      <c r="B125" s="5" t="n"/>
      <c r="C125" s="5" t="n"/>
      <c r="D125" s="6" t="n"/>
      <c r="E125" s="7" t="n"/>
      <c r="F125" s="7" t="n"/>
      <c r="G125" s="8" t="n"/>
      <c r="H125" s="9">
        <f>IF($G125="","",WORKDAY($G125+2,1))</f>
        <v/>
      </c>
      <c r="I125" s="8" t="n"/>
      <c r="J125" s="9">
        <f>IF($G125="","",WORKDAY($G125+9,1))</f>
        <v/>
      </c>
      <c r="K125" s="8" t="n"/>
      <c r="L125" s="8" t="n"/>
      <c r="M125" s="5" t="n"/>
      <c r="N125" s="10">
        <f>IF(OR($L125="",$M125="مرتدة"),"",IF(AND($K125&lt;&gt;"",$K125&lt;=$L125),"الرسالة الأخيرة",IF(AND($I125&lt;&gt;"",$I125&lt;=$L125),"المتابعة 1","الرسالة 1")))</f>
        <v/>
      </c>
      <c r="O125" s="8" t="n"/>
      <c r="P125" s="10">
        <f>IF($C125="","",IF(COUNTIF('عدم المراسلة'!$A$5:$A$304,$C125)+IFERROR(COUNTIF('عدم المراسلة'!$A$5:$A$304,MID($C125,FIND("@",$C125)+1,99)),0)&gt;0,"نعم","لا"))</f>
        <v/>
      </c>
      <c r="Q125" s="10">
        <f>IF(OR($A125="",$P125="نعم",$M125&lt;&gt;""),"",IF($G125="","الرسالة 1",IF($I125="","المتابعة 1",IF($K125="","الرسالة الأخيرة",""))))</f>
        <v/>
      </c>
      <c r="R125" s="9">
        <f>IF(OR($Q125="",$G125=""),"",IF($I125="",$H125,$J125))</f>
        <v/>
      </c>
      <c r="S125" s="11">
        <f>IF($A125="","",IF(OR($P125="نعم",$M125="طلب عدم المراسلة"),"لا تراسله",IF($G125="","للإرسال",IF($M125="مرتدة","متوقفة",IF($M125&lt;&gt;"","تم الرد",IF($K125&lt;&gt;"","متوقفة",IF($R125&lt;TODAY(),"متأخرة",IF($R125=TODAY(),"مستحقة اليوم","بانتظار الموعد"))))))))</f>
        <v/>
      </c>
      <c r="T125" s="7" t="n"/>
    </row>
    <row r="126">
      <c r="A126" s="4" t="n"/>
      <c r="B126" s="5" t="n"/>
      <c r="C126" s="5" t="n"/>
      <c r="D126" s="6" t="n"/>
      <c r="E126" s="7" t="n"/>
      <c r="F126" s="7" t="n"/>
      <c r="G126" s="8" t="n"/>
      <c r="H126" s="9">
        <f>IF($G126="","",WORKDAY($G126+2,1))</f>
        <v/>
      </c>
      <c r="I126" s="8" t="n"/>
      <c r="J126" s="9">
        <f>IF($G126="","",WORKDAY($G126+9,1))</f>
        <v/>
      </c>
      <c r="K126" s="8" t="n"/>
      <c r="L126" s="8" t="n"/>
      <c r="M126" s="5" t="n"/>
      <c r="N126" s="10">
        <f>IF(OR($L126="",$M126="مرتدة"),"",IF(AND($K126&lt;&gt;"",$K126&lt;=$L126),"الرسالة الأخيرة",IF(AND($I126&lt;&gt;"",$I126&lt;=$L126),"المتابعة 1","الرسالة 1")))</f>
        <v/>
      </c>
      <c r="O126" s="8" t="n"/>
      <c r="P126" s="10">
        <f>IF($C126="","",IF(COUNTIF('عدم المراسلة'!$A$5:$A$304,$C126)+IFERROR(COUNTIF('عدم المراسلة'!$A$5:$A$304,MID($C126,FIND("@",$C126)+1,99)),0)&gt;0,"نعم","لا"))</f>
        <v/>
      </c>
      <c r="Q126" s="10">
        <f>IF(OR($A126="",$P126="نعم",$M126&lt;&gt;""),"",IF($G126="","الرسالة 1",IF($I126="","المتابعة 1",IF($K126="","الرسالة الأخيرة",""))))</f>
        <v/>
      </c>
      <c r="R126" s="9">
        <f>IF(OR($Q126="",$G126=""),"",IF($I126="",$H126,$J126))</f>
        <v/>
      </c>
      <c r="S126" s="11">
        <f>IF($A126="","",IF(OR($P126="نعم",$M126="طلب عدم المراسلة"),"لا تراسله",IF($G126="","للإرسال",IF($M126="مرتدة","متوقفة",IF($M126&lt;&gt;"","تم الرد",IF($K126&lt;&gt;"","متوقفة",IF($R126&lt;TODAY(),"متأخرة",IF($R126=TODAY(),"مستحقة اليوم","بانتظار الموعد"))))))))</f>
        <v/>
      </c>
      <c r="T126" s="7" t="n"/>
    </row>
    <row r="127">
      <c r="A127" s="4" t="n"/>
      <c r="B127" s="5" t="n"/>
      <c r="C127" s="5" t="n"/>
      <c r="D127" s="6" t="n"/>
      <c r="E127" s="7" t="n"/>
      <c r="F127" s="7" t="n"/>
      <c r="G127" s="8" t="n"/>
      <c r="H127" s="9">
        <f>IF($G127="","",WORKDAY($G127+2,1))</f>
        <v/>
      </c>
      <c r="I127" s="8" t="n"/>
      <c r="J127" s="9">
        <f>IF($G127="","",WORKDAY($G127+9,1))</f>
        <v/>
      </c>
      <c r="K127" s="8" t="n"/>
      <c r="L127" s="8" t="n"/>
      <c r="M127" s="5" t="n"/>
      <c r="N127" s="10">
        <f>IF(OR($L127="",$M127="مرتدة"),"",IF(AND($K127&lt;&gt;"",$K127&lt;=$L127),"الرسالة الأخيرة",IF(AND($I127&lt;&gt;"",$I127&lt;=$L127),"المتابعة 1","الرسالة 1")))</f>
        <v/>
      </c>
      <c r="O127" s="8" t="n"/>
      <c r="P127" s="10">
        <f>IF($C127="","",IF(COUNTIF('عدم المراسلة'!$A$5:$A$304,$C127)+IFERROR(COUNTIF('عدم المراسلة'!$A$5:$A$304,MID($C127,FIND("@",$C127)+1,99)),0)&gt;0,"نعم","لا"))</f>
        <v/>
      </c>
      <c r="Q127" s="10">
        <f>IF(OR($A127="",$P127="نعم",$M127&lt;&gt;""),"",IF($G127="","الرسالة 1",IF($I127="","المتابعة 1",IF($K127="","الرسالة الأخيرة",""))))</f>
        <v/>
      </c>
      <c r="R127" s="9">
        <f>IF(OR($Q127="",$G127=""),"",IF($I127="",$H127,$J127))</f>
        <v/>
      </c>
      <c r="S127" s="11">
        <f>IF($A127="","",IF(OR($P127="نعم",$M127="طلب عدم المراسلة"),"لا تراسله",IF($G127="","للإرسال",IF($M127="مرتدة","متوقفة",IF($M127&lt;&gt;"","تم الرد",IF($K127&lt;&gt;"","متوقفة",IF($R127&lt;TODAY(),"متأخرة",IF($R127=TODAY(),"مستحقة اليوم","بانتظار الموعد"))))))))</f>
        <v/>
      </c>
      <c r="T127" s="7" t="n"/>
    </row>
    <row r="128">
      <c r="A128" s="4" t="n"/>
      <c r="B128" s="5" t="n"/>
      <c r="C128" s="5" t="n"/>
      <c r="D128" s="6" t="n"/>
      <c r="E128" s="7" t="n"/>
      <c r="F128" s="7" t="n"/>
      <c r="G128" s="8" t="n"/>
      <c r="H128" s="9">
        <f>IF($G128="","",WORKDAY($G128+2,1))</f>
        <v/>
      </c>
      <c r="I128" s="8" t="n"/>
      <c r="J128" s="9">
        <f>IF($G128="","",WORKDAY($G128+9,1))</f>
        <v/>
      </c>
      <c r="K128" s="8" t="n"/>
      <c r="L128" s="8" t="n"/>
      <c r="M128" s="5" t="n"/>
      <c r="N128" s="10">
        <f>IF(OR($L128="",$M128="مرتدة"),"",IF(AND($K128&lt;&gt;"",$K128&lt;=$L128),"الرسالة الأخيرة",IF(AND($I128&lt;&gt;"",$I128&lt;=$L128),"المتابعة 1","الرسالة 1")))</f>
        <v/>
      </c>
      <c r="O128" s="8" t="n"/>
      <c r="P128" s="10">
        <f>IF($C128="","",IF(COUNTIF('عدم المراسلة'!$A$5:$A$304,$C128)+IFERROR(COUNTIF('عدم المراسلة'!$A$5:$A$304,MID($C128,FIND("@",$C128)+1,99)),0)&gt;0,"نعم","لا"))</f>
        <v/>
      </c>
      <c r="Q128" s="10">
        <f>IF(OR($A128="",$P128="نعم",$M128&lt;&gt;""),"",IF($G128="","الرسالة 1",IF($I128="","المتابعة 1",IF($K128="","الرسالة الأخيرة",""))))</f>
        <v/>
      </c>
      <c r="R128" s="9">
        <f>IF(OR($Q128="",$G128=""),"",IF($I128="",$H128,$J128))</f>
        <v/>
      </c>
      <c r="S128" s="11">
        <f>IF($A128="","",IF(OR($P128="نعم",$M128="طلب عدم المراسلة"),"لا تراسله",IF($G128="","للإرسال",IF($M128="مرتدة","متوقفة",IF($M128&lt;&gt;"","تم الرد",IF($K128&lt;&gt;"","متوقفة",IF($R128&lt;TODAY(),"متأخرة",IF($R128=TODAY(),"مستحقة اليوم","بانتظار الموعد"))))))))</f>
        <v/>
      </c>
      <c r="T128" s="7" t="n"/>
    </row>
    <row r="129">
      <c r="A129" s="4" t="n"/>
      <c r="B129" s="5" t="n"/>
      <c r="C129" s="5" t="n"/>
      <c r="D129" s="6" t="n"/>
      <c r="E129" s="7" t="n"/>
      <c r="F129" s="7" t="n"/>
      <c r="G129" s="8" t="n"/>
      <c r="H129" s="9">
        <f>IF($G129="","",WORKDAY($G129+2,1))</f>
        <v/>
      </c>
      <c r="I129" s="8" t="n"/>
      <c r="J129" s="9">
        <f>IF($G129="","",WORKDAY($G129+9,1))</f>
        <v/>
      </c>
      <c r="K129" s="8" t="n"/>
      <c r="L129" s="8" t="n"/>
      <c r="M129" s="5" t="n"/>
      <c r="N129" s="10">
        <f>IF(OR($L129="",$M129="مرتدة"),"",IF(AND($K129&lt;&gt;"",$K129&lt;=$L129),"الرسالة الأخيرة",IF(AND($I129&lt;&gt;"",$I129&lt;=$L129),"المتابعة 1","الرسالة 1")))</f>
        <v/>
      </c>
      <c r="O129" s="8" t="n"/>
      <c r="P129" s="10">
        <f>IF($C129="","",IF(COUNTIF('عدم المراسلة'!$A$5:$A$304,$C129)+IFERROR(COUNTIF('عدم المراسلة'!$A$5:$A$304,MID($C129,FIND("@",$C129)+1,99)),0)&gt;0,"نعم","لا"))</f>
        <v/>
      </c>
      <c r="Q129" s="10">
        <f>IF(OR($A129="",$P129="نعم",$M129&lt;&gt;""),"",IF($G129="","الرسالة 1",IF($I129="","المتابعة 1",IF($K129="","الرسالة الأخيرة",""))))</f>
        <v/>
      </c>
      <c r="R129" s="9">
        <f>IF(OR($Q129="",$G129=""),"",IF($I129="",$H129,$J129))</f>
        <v/>
      </c>
      <c r="S129" s="11">
        <f>IF($A129="","",IF(OR($P129="نعم",$M129="طلب عدم المراسلة"),"لا تراسله",IF($G129="","للإرسال",IF($M129="مرتدة","متوقفة",IF($M129&lt;&gt;"","تم الرد",IF($K129&lt;&gt;"","متوقفة",IF($R129&lt;TODAY(),"متأخرة",IF($R129=TODAY(),"مستحقة اليوم","بانتظار الموعد"))))))))</f>
        <v/>
      </c>
      <c r="T129" s="7" t="n"/>
    </row>
    <row r="130">
      <c r="A130" s="4" t="n"/>
      <c r="B130" s="5" t="n"/>
      <c r="C130" s="5" t="n"/>
      <c r="D130" s="6" t="n"/>
      <c r="E130" s="7" t="n"/>
      <c r="F130" s="7" t="n"/>
      <c r="G130" s="8" t="n"/>
      <c r="H130" s="9">
        <f>IF($G130="","",WORKDAY($G130+2,1))</f>
        <v/>
      </c>
      <c r="I130" s="8" t="n"/>
      <c r="J130" s="9">
        <f>IF($G130="","",WORKDAY($G130+9,1))</f>
        <v/>
      </c>
      <c r="K130" s="8" t="n"/>
      <c r="L130" s="8" t="n"/>
      <c r="M130" s="5" t="n"/>
      <c r="N130" s="10">
        <f>IF(OR($L130="",$M130="مرتدة"),"",IF(AND($K130&lt;&gt;"",$K130&lt;=$L130),"الرسالة الأخيرة",IF(AND($I130&lt;&gt;"",$I130&lt;=$L130),"المتابعة 1","الرسالة 1")))</f>
        <v/>
      </c>
      <c r="O130" s="8" t="n"/>
      <c r="P130" s="10">
        <f>IF($C130="","",IF(COUNTIF('عدم المراسلة'!$A$5:$A$304,$C130)+IFERROR(COUNTIF('عدم المراسلة'!$A$5:$A$304,MID($C130,FIND("@",$C130)+1,99)),0)&gt;0,"نعم","لا"))</f>
        <v/>
      </c>
      <c r="Q130" s="10">
        <f>IF(OR($A130="",$P130="نعم",$M130&lt;&gt;""),"",IF($G130="","الرسالة 1",IF($I130="","المتابعة 1",IF($K130="","الرسالة الأخيرة",""))))</f>
        <v/>
      </c>
      <c r="R130" s="9">
        <f>IF(OR($Q130="",$G130=""),"",IF($I130="",$H130,$J130))</f>
        <v/>
      </c>
      <c r="S130" s="11">
        <f>IF($A130="","",IF(OR($P130="نعم",$M130="طلب عدم المراسلة"),"لا تراسله",IF($G130="","للإرسال",IF($M130="مرتدة","متوقفة",IF($M130&lt;&gt;"","تم الرد",IF($K130&lt;&gt;"","متوقفة",IF($R130&lt;TODAY(),"متأخرة",IF($R130=TODAY(),"مستحقة اليوم","بانتظار الموعد"))))))))</f>
        <v/>
      </c>
      <c r="T130" s="7" t="n"/>
    </row>
    <row r="131">
      <c r="A131" s="4" t="n"/>
      <c r="B131" s="5" t="n"/>
      <c r="C131" s="5" t="n"/>
      <c r="D131" s="6" t="n"/>
      <c r="E131" s="7" t="n"/>
      <c r="F131" s="7" t="n"/>
      <c r="G131" s="8" t="n"/>
      <c r="H131" s="9">
        <f>IF($G131="","",WORKDAY($G131+2,1))</f>
        <v/>
      </c>
      <c r="I131" s="8" t="n"/>
      <c r="J131" s="9">
        <f>IF($G131="","",WORKDAY($G131+9,1))</f>
        <v/>
      </c>
      <c r="K131" s="8" t="n"/>
      <c r="L131" s="8" t="n"/>
      <c r="M131" s="5" t="n"/>
      <c r="N131" s="10">
        <f>IF(OR($L131="",$M131="مرتدة"),"",IF(AND($K131&lt;&gt;"",$K131&lt;=$L131),"الرسالة الأخيرة",IF(AND($I131&lt;&gt;"",$I131&lt;=$L131),"المتابعة 1","الرسالة 1")))</f>
        <v/>
      </c>
      <c r="O131" s="8" t="n"/>
      <c r="P131" s="10">
        <f>IF($C131="","",IF(COUNTIF('عدم المراسلة'!$A$5:$A$304,$C131)+IFERROR(COUNTIF('عدم المراسلة'!$A$5:$A$304,MID($C131,FIND("@",$C131)+1,99)),0)&gt;0,"نعم","لا"))</f>
        <v/>
      </c>
      <c r="Q131" s="10">
        <f>IF(OR($A131="",$P131="نعم",$M131&lt;&gt;""),"",IF($G131="","الرسالة 1",IF($I131="","المتابعة 1",IF($K131="","الرسالة الأخيرة",""))))</f>
        <v/>
      </c>
      <c r="R131" s="9">
        <f>IF(OR($Q131="",$G131=""),"",IF($I131="",$H131,$J131))</f>
        <v/>
      </c>
      <c r="S131" s="11">
        <f>IF($A131="","",IF(OR($P131="نعم",$M131="طلب عدم المراسلة"),"لا تراسله",IF($G131="","للإرسال",IF($M131="مرتدة","متوقفة",IF($M131&lt;&gt;"","تم الرد",IF($K131&lt;&gt;"","متوقفة",IF($R131&lt;TODAY(),"متأخرة",IF($R131=TODAY(),"مستحقة اليوم","بانتظار الموعد"))))))))</f>
        <v/>
      </c>
      <c r="T131" s="7" t="n"/>
    </row>
    <row r="132">
      <c r="A132" s="4" t="n"/>
      <c r="B132" s="5" t="n"/>
      <c r="C132" s="5" t="n"/>
      <c r="D132" s="6" t="n"/>
      <c r="E132" s="7" t="n"/>
      <c r="F132" s="7" t="n"/>
      <c r="G132" s="8" t="n"/>
      <c r="H132" s="9">
        <f>IF($G132="","",WORKDAY($G132+2,1))</f>
        <v/>
      </c>
      <c r="I132" s="8" t="n"/>
      <c r="J132" s="9">
        <f>IF($G132="","",WORKDAY($G132+9,1))</f>
        <v/>
      </c>
      <c r="K132" s="8" t="n"/>
      <c r="L132" s="8" t="n"/>
      <c r="M132" s="5" t="n"/>
      <c r="N132" s="10">
        <f>IF(OR($L132="",$M132="مرتدة"),"",IF(AND($K132&lt;&gt;"",$K132&lt;=$L132),"الرسالة الأخيرة",IF(AND($I132&lt;&gt;"",$I132&lt;=$L132),"المتابعة 1","الرسالة 1")))</f>
        <v/>
      </c>
      <c r="O132" s="8" t="n"/>
      <c r="P132" s="10">
        <f>IF($C132="","",IF(COUNTIF('عدم المراسلة'!$A$5:$A$304,$C132)+IFERROR(COUNTIF('عدم المراسلة'!$A$5:$A$304,MID($C132,FIND("@",$C132)+1,99)),0)&gt;0,"نعم","لا"))</f>
        <v/>
      </c>
      <c r="Q132" s="10">
        <f>IF(OR($A132="",$P132="نعم",$M132&lt;&gt;""),"",IF($G132="","الرسالة 1",IF($I132="","المتابعة 1",IF($K132="","الرسالة الأخيرة",""))))</f>
        <v/>
      </c>
      <c r="R132" s="9">
        <f>IF(OR($Q132="",$G132=""),"",IF($I132="",$H132,$J132))</f>
        <v/>
      </c>
      <c r="S132" s="11">
        <f>IF($A132="","",IF(OR($P132="نعم",$M132="طلب عدم المراسلة"),"لا تراسله",IF($G132="","للإرسال",IF($M132="مرتدة","متوقفة",IF($M132&lt;&gt;"","تم الرد",IF($K132&lt;&gt;"","متوقفة",IF($R132&lt;TODAY(),"متأخرة",IF($R132=TODAY(),"مستحقة اليوم","بانتظار الموعد"))))))))</f>
        <v/>
      </c>
      <c r="T132" s="7" t="n"/>
    </row>
    <row r="133">
      <c r="A133" s="4" t="n"/>
      <c r="B133" s="5" t="n"/>
      <c r="C133" s="5" t="n"/>
      <c r="D133" s="6" t="n"/>
      <c r="E133" s="7" t="n"/>
      <c r="F133" s="7" t="n"/>
      <c r="G133" s="8" t="n"/>
      <c r="H133" s="9">
        <f>IF($G133="","",WORKDAY($G133+2,1))</f>
        <v/>
      </c>
      <c r="I133" s="8" t="n"/>
      <c r="J133" s="9">
        <f>IF($G133="","",WORKDAY($G133+9,1))</f>
        <v/>
      </c>
      <c r="K133" s="8" t="n"/>
      <c r="L133" s="8" t="n"/>
      <c r="M133" s="5" t="n"/>
      <c r="N133" s="10">
        <f>IF(OR($L133="",$M133="مرتدة"),"",IF(AND($K133&lt;&gt;"",$K133&lt;=$L133),"الرسالة الأخيرة",IF(AND($I133&lt;&gt;"",$I133&lt;=$L133),"المتابعة 1","الرسالة 1")))</f>
        <v/>
      </c>
      <c r="O133" s="8" t="n"/>
      <c r="P133" s="10">
        <f>IF($C133="","",IF(COUNTIF('عدم المراسلة'!$A$5:$A$304,$C133)+IFERROR(COUNTIF('عدم المراسلة'!$A$5:$A$304,MID($C133,FIND("@",$C133)+1,99)),0)&gt;0,"نعم","لا"))</f>
        <v/>
      </c>
      <c r="Q133" s="10">
        <f>IF(OR($A133="",$P133="نعم",$M133&lt;&gt;""),"",IF($G133="","الرسالة 1",IF($I133="","المتابعة 1",IF($K133="","الرسالة الأخيرة",""))))</f>
        <v/>
      </c>
      <c r="R133" s="9">
        <f>IF(OR($Q133="",$G133=""),"",IF($I133="",$H133,$J133))</f>
        <v/>
      </c>
      <c r="S133" s="11">
        <f>IF($A133="","",IF(OR($P133="نعم",$M133="طلب عدم المراسلة"),"لا تراسله",IF($G133="","للإرسال",IF($M133="مرتدة","متوقفة",IF($M133&lt;&gt;"","تم الرد",IF($K133&lt;&gt;"","متوقفة",IF($R133&lt;TODAY(),"متأخرة",IF($R133=TODAY(),"مستحقة اليوم","بانتظار الموعد"))))))))</f>
        <v/>
      </c>
      <c r="T133" s="7" t="n"/>
    </row>
    <row r="134">
      <c r="A134" s="4" t="n"/>
      <c r="B134" s="5" t="n"/>
      <c r="C134" s="5" t="n"/>
      <c r="D134" s="6" t="n"/>
      <c r="E134" s="7" t="n"/>
      <c r="F134" s="7" t="n"/>
      <c r="G134" s="8" t="n"/>
      <c r="H134" s="9">
        <f>IF($G134="","",WORKDAY($G134+2,1))</f>
        <v/>
      </c>
      <c r="I134" s="8" t="n"/>
      <c r="J134" s="9">
        <f>IF($G134="","",WORKDAY($G134+9,1))</f>
        <v/>
      </c>
      <c r="K134" s="8" t="n"/>
      <c r="L134" s="8" t="n"/>
      <c r="M134" s="5" t="n"/>
      <c r="N134" s="10">
        <f>IF(OR($L134="",$M134="مرتدة"),"",IF(AND($K134&lt;&gt;"",$K134&lt;=$L134),"الرسالة الأخيرة",IF(AND($I134&lt;&gt;"",$I134&lt;=$L134),"المتابعة 1","الرسالة 1")))</f>
        <v/>
      </c>
      <c r="O134" s="8" t="n"/>
      <c r="P134" s="10">
        <f>IF($C134="","",IF(COUNTIF('عدم المراسلة'!$A$5:$A$304,$C134)+IFERROR(COUNTIF('عدم المراسلة'!$A$5:$A$304,MID($C134,FIND("@",$C134)+1,99)),0)&gt;0,"نعم","لا"))</f>
        <v/>
      </c>
      <c r="Q134" s="10">
        <f>IF(OR($A134="",$P134="نعم",$M134&lt;&gt;""),"",IF($G134="","الرسالة 1",IF($I134="","المتابعة 1",IF($K134="","الرسالة الأخيرة",""))))</f>
        <v/>
      </c>
      <c r="R134" s="9">
        <f>IF(OR($Q134="",$G134=""),"",IF($I134="",$H134,$J134))</f>
        <v/>
      </c>
      <c r="S134" s="11">
        <f>IF($A134="","",IF(OR($P134="نعم",$M134="طلب عدم المراسلة"),"لا تراسله",IF($G134="","للإرسال",IF($M134="مرتدة","متوقفة",IF($M134&lt;&gt;"","تم الرد",IF($K134&lt;&gt;"","متوقفة",IF($R134&lt;TODAY(),"متأخرة",IF($R134=TODAY(),"مستحقة اليوم","بانتظار الموعد"))))))))</f>
        <v/>
      </c>
      <c r="T134" s="7" t="n"/>
    </row>
    <row r="135">
      <c r="A135" s="4" t="n"/>
      <c r="B135" s="5" t="n"/>
      <c r="C135" s="5" t="n"/>
      <c r="D135" s="6" t="n"/>
      <c r="E135" s="7" t="n"/>
      <c r="F135" s="7" t="n"/>
      <c r="G135" s="8" t="n"/>
      <c r="H135" s="9">
        <f>IF($G135="","",WORKDAY($G135+2,1))</f>
        <v/>
      </c>
      <c r="I135" s="8" t="n"/>
      <c r="J135" s="9">
        <f>IF($G135="","",WORKDAY($G135+9,1))</f>
        <v/>
      </c>
      <c r="K135" s="8" t="n"/>
      <c r="L135" s="8" t="n"/>
      <c r="M135" s="5" t="n"/>
      <c r="N135" s="10">
        <f>IF(OR($L135="",$M135="مرتدة"),"",IF(AND($K135&lt;&gt;"",$K135&lt;=$L135),"الرسالة الأخيرة",IF(AND($I135&lt;&gt;"",$I135&lt;=$L135),"المتابعة 1","الرسالة 1")))</f>
        <v/>
      </c>
      <c r="O135" s="8" t="n"/>
      <c r="P135" s="10">
        <f>IF($C135="","",IF(COUNTIF('عدم المراسلة'!$A$5:$A$304,$C135)+IFERROR(COUNTIF('عدم المراسلة'!$A$5:$A$304,MID($C135,FIND("@",$C135)+1,99)),0)&gt;0,"نعم","لا"))</f>
        <v/>
      </c>
      <c r="Q135" s="10">
        <f>IF(OR($A135="",$P135="نعم",$M135&lt;&gt;""),"",IF($G135="","الرسالة 1",IF($I135="","المتابعة 1",IF($K135="","الرسالة الأخيرة",""))))</f>
        <v/>
      </c>
      <c r="R135" s="9">
        <f>IF(OR($Q135="",$G135=""),"",IF($I135="",$H135,$J135))</f>
        <v/>
      </c>
      <c r="S135" s="11">
        <f>IF($A135="","",IF(OR($P135="نعم",$M135="طلب عدم المراسلة"),"لا تراسله",IF($G135="","للإرسال",IF($M135="مرتدة","متوقفة",IF($M135&lt;&gt;"","تم الرد",IF($K135&lt;&gt;"","متوقفة",IF($R135&lt;TODAY(),"متأخرة",IF($R135=TODAY(),"مستحقة اليوم","بانتظار الموعد"))))))))</f>
        <v/>
      </c>
      <c r="T135" s="7" t="n"/>
    </row>
    <row r="136">
      <c r="A136" s="4" t="n"/>
      <c r="B136" s="5" t="n"/>
      <c r="C136" s="5" t="n"/>
      <c r="D136" s="6" t="n"/>
      <c r="E136" s="7" t="n"/>
      <c r="F136" s="7" t="n"/>
      <c r="G136" s="8" t="n"/>
      <c r="H136" s="9">
        <f>IF($G136="","",WORKDAY($G136+2,1))</f>
        <v/>
      </c>
      <c r="I136" s="8" t="n"/>
      <c r="J136" s="9">
        <f>IF($G136="","",WORKDAY($G136+9,1))</f>
        <v/>
      </c>
      <c r="K136" s="8" t="n"/>
      <c r="L136" s="8" t="n"/>
      <c r="M136" s="5" t="n"/>
      <c r="N136" s="10">
        <f>IF(OR($L136="",$M136="مرتدة"),"",IF(AND($K136&lt;&gt;"",$K136&lt;=$L136),"الرسالة الأخيرة",IF(AND($I136&lt;&gt;"",$I136&lt;=$L136),"المتابعة 1","الرسالة 1")))</f>
        <v/>
      </c>
      <c r="O136" s="8" t="n"/>
      <c r="P136" s="10">
        <f>IF($C136="","",IF(COUNTIF('عدم المراسلة'!$A$5:$A$304,$C136)+IFERROR(COUNTIF('عدم المراسلة'!$A$5:$A$304,MID($C136,FIND("@",$C136)+1,99)),0)&gt;0,"نعم","لا"))</f>
        <v/>
      </c>
      <c r="Q136" s="10">
        <f>IF(OR($A136="",$P136="نعم",$M136&lt;&gt;""),"",IF($G136="","الرسالة 1",IF($I136="","المتابعة 1",IF($K136="","الرسالة الأخيرة",""))))</f>
        <v/>
      </c>
      <c r="R136" s="9">
        <f>IF(OR($Q136="",$G136=""),"",IF($I136="",$H136,$J136))</f>
        <v/>
      </c>
      <c r="S136" s="11">
        <f>IF($A136="","",IF(OR($P136="نعم",$M136="طلب عدم المراسلة"),"لا تراسله",IF($G136="","للإرسال",IF($M136="مرتدة","متوقفة",IF($M136&lt;&gt;"","تم الرد",IF($K136&lt;&gt;"","متوقفة",IF($R136&lt;TODAY(),"متأخرة",IF($R136=TODAY(),"مستحقة اليوم","بانتظار الموعد"))))))))</f>
        <v/>
      </c>
      <c r="T136" s="7" t="n"/>
    </row>
    <row r="137">
      <c r="A137" s="4" t="n"/>
      <c r="B137" s="5" t="n"/>
      <c r="C137" s="5" t="n"/>
      <c r="D137" s="6" t="n"/>
      <c r="E137" s="7" t="n"/>
      <c r="F137" s="7" t="n"/>
      <c r="G137" s="8" t="n"/>
      <c r="H137" s="9">
        <f>IF($G137="","",WORKDAY($G137+2,1))</f>
        <v/>
      </c>
      <c r="I137" s="8" t="n"/>
      <c r="J137" s="9">
        <f>IF($G137="","",WORKDAY($G137+9,1))</f>
        <v/>
      </c>
      <c r="K137" s="8" t="n"/>
      <c r="L137" s="8" t="n"/>
      <c r="M137" s="5" t="n"/>
      <c r="N137" s="10">
        <f>IF(OR($L137="",$M137="مرتدة"),"",IF(AND($K137&lt;&gt;"",$K137&lt;=$L137),"الرسالة الأخيرة",IF(AND($I137&lt;&gt;"",$I137&lt;=$L137),"المتابعة 1","الرسالة 1")))</f>
        <v/>
      </c>
      <c r="O137" s="8" t="n"/>
      <c r="P137" s="10">
        <f>IF($C137="","",IF(COUNTIF('عدم المراسلة'!$A$5:$A$304,$C137)+IFERROR(COUNTIF('عدم المراسلة'!$A$5:$A$304,MID($C137,FIND("@",$C137)+1,99)),0)&gt;0,"نعم","لا"))</f>
        <v/>
      </c>
      <c r="Q137" s="10">
        <f>IF(OR($A137="",$P137="نعم",$M137&lt;&gt;""),"",IF($G137="","الرسالة 1",IF($I137="","المتابعة 1",IF($K137="","الرسالة الأخيرة",""))))</f>
        <v/>
      </c>
      <c r="R137" s="9">
        <f>IF(OR($Q137="",$G137=""),"",IF($I137="",$H137,$J137))</f>
        <v/>
      </c>
      <c r="S137" s="11">
        <f>IF($A137="","",IF(OR($P137="نعم",$M137="طلب عدم المراسلة"),"لا تراسله",IF($G137="","للإرسال",IF($M137="مرتدة","متوقفة",IF($M137&lt;&gt;"","تم الرد",IF($K137&lt;&gt;"","متوقفة",IF($R137&lt;TODAY(),"متأخرة",IF($R137=TODAY(),"مستحقة اليوم","بانتظار الموعد"))))))))</f>
        <v/>
      </c>
      <c r="T137" s="7" t="n"/>
    </row>
    <row r="138">
      <c r="A138" s="4" t="n"/>
      <c r="B138" s="5" t="n"/>
      <c r="C138" s="5" t="n"/>
      <c r="D138" s="6" t="n"/>
      <c r="E138" s="7" t="n"/>
      <c r="F138" s="7" t="n"/>
      <c r="G138" s="8" t="n"/>
      <c r="H138" s="9">
        <f>IF($G138="","",WORKDAY($G138+2,1))</f>
        <v/>
      </c>
      <c r="I138" s="8" t="n"/>
      <c r="J138" s="9">
        <f>IF($G138="","",WORKDAY($G138+9,1))</f>
        <v/>
      </c>
      <c r="K138" s="8" t="n"/>
      <c r="L138" s="8" t="n"/>
      <c r="M138" s="5" t="n"/>
      <c r="N138" s="10">
        <f>IF(OR($L138="",$M138="مرتدة"),"",IF(AND($K138&lt;&gt;"",$K138&lt;=$L138),"الرسالة الأخيرة",IF(AND($I138&lt;&gt;"",$I138&lt;=$L138),"المتابعة 1","الرسالة 1")))</f>
        <v/>
      </c>
      <c r="O138" s="8" t="n"/>
      <c r="P138" s="10">
        <f>IF($C138="","",IF(COUNTIF('عدم المراسلة'!$A$5:$A$304,$C138)+IFERROR(COUNTIF('عدم المراسلة'!$A$5:$A$304,MID($C138,FIND("@",$C138)+1,99)),0)&gt;0,"نعم","لا"))</f>
        <v/>
      </c>
      <c r="Q138" s="10">
        <f>IF(OR($A138="",$P138="نعم",$M138&lt;&gt;""),"",IF($G138="","الرسالة 1",IF($I138="","المتابعة 1",IF($K138="","الرسالة الأخيرة",""))))</f>
        <v/>
      </c>
      <c r="R138" s="9">
        <f>IF(OR($Q138="",$G138=""),"",IF($I138="",$H138,$J138))</f>
        <v/>
      </c>
      <c r="S138" s="11">
        <f>IF($A138="","",IF(OR($P138="نعم",$M138="طلب عدم المراسلة"),"لا تراسله",IF($G138="","للإرسال",IF($M138="مرتدة","متوقفة",IF($M138&lt;&gt;"","تم الرد",IF($K138&lt;&gt;"","متوقفة",IF($R138&lt;TODAY(),"متأخرة",IF($R138=TODAY(),"مستحقة اليوم","بانتظار الموعد"))))))))</f>
        <v/>
      </c>
      <c r="T138" s="7" t="n"/>
    </row>
    <row r="139">
      <c r="A139" s="4" t="n"/>
      <c r="B139" s="5" t="n"/>
      <c r="C139" s="5" t="n"/>
      <c r="D139" s="6" t="n"/>
      <c r="E139" s="7" t="n"/>
      <c r="F139" s="7" t="n"/>
      <c r="G139" s="8" t="n"/>
      <c r="H139" s="9">
        <f>IF($G139="","",WORKDAY($G139+2,1))</f>
        <v/>
      </c>
      <c r="I139" s="8" t="n"/>
      <c r="J139" s="9">
        <f>IF($G139="","",WORKDAY($G139+9,1))</f>
        <v/>
      </c>
      <c r="K139" s="8" t="n"/>
      <c r="L139" s="8" t="n"/>
      <c r="M139" s="5" t="n"/>
      <c r="N139" s="10">
        <f>IF(OR($L139="",$M139="مرتدة"),"",IF(AND($K139&lt;&gt;"",$K139&lt;=$L139),"الرسالة الأخيرة",IF(AND($I139&lt;&gt;"",$I139&lt;=$L139),"المتابعة 1","الرسالة 1")))</f>
        <v/>
      </c>
      <c r="O139" s="8" t="n"/>
      <c r="P139" s="10">
        <f>IF($C139="","",IF(COUNTIF('عدم المراسلة'!$A$5:$A$304,$C139)+IFERROR(COUNTIF('عدم المراسلة'!$A$5:$A$304,MID($C139,FIND("@",$C139)+1,99)),0)&gt;0,"نعم","لا"))</f>
        <v/>
      </c>
      <c r="Q139" s="10">
        <f>IF(OR($A139="",$P139="نعم",$M139&lt;&gt;""),"",IF($G139="","الرسالة 1",IF($I139="","المتابعة 1",IF($K139="","الرسالة الأخيرة",""))))</f>
        <v/>
      </c>
      <c r="R139" s="9">
        <f>IF(OR($Q139="",$G139=""),"",IF($I139="",$H139,$J139))</f>
        <v/>
      </c>
      <c r="S139" s="11">
        <f>IF($A139="","",IF(OR($P139="نعم",$M139="طلب عدم المراسلة"),"لا تراسله",IF($G139="","للإرسال",IF($M139="مرتدة","متوقفة",IF($M139&lt;&gt;"","تم الرد",IF($K139&lt;&gt;"","متوقفة",IF($R139&lt;TODAY(),"متأخرة",IF($R139=TODAY(),"مستحقة اليوم","بانتظار الموعد"))))))))</f>
        <v/>
      </c>
      <c r="T139" s="7" t="n"/>
    </row>
    <row r="140">
      <c r="A140" s="4" t="n"/>
      <c r="B140" s="5" t="n"/>
      <c r="C140" s="5" t="n"/>
      <c r="D140" s="6" t="n"/>
      <c r="E140" s="7" t="n"/>
      <c r="F140" s="7" t="n"/>
      <c r="G140" s="8" t="n"/>
      <c r="H140" s="9">
        <f>IF($G140="","",WORKDAY($G140+2,1))</f>
        <v/>
      </c>
      <c r="I140" s="8" t="n"/>
      <c r="J140" s="9">
        <f>IF($G140="","",WORKDAY($G140+9,1))</f>
        <v/>
      </c>
      <c r="K140" s="8" t="n"/>
      <c r="L140" s="8" t="n"/>
      <c r="M140" s="5" t="n"/>
      <c r="N140" s="10">
        <f>IF(OR($L140="",$M140="مرتدة"),"",IF(AND($K140&lt;&gt;"",$K140&lt;=$L140),"الرسالة الأخيرة",IF(AND($I140&lt;&gt;"",$I140&lt;=$L140),"المتابعة 1","الرسالة 1")))</f>
        <v/>
      </c>
      <c r="O140" s="8" t="n"/>
      <c r="P140" s="10">
        <f>IF($C140="","",IF(COUNTIF('عدم المراسلة'!$A$5:$A$304,$C140)+IFERROR(COUNTIF('عدم المراسلة'!$A$5:$A$304,MID($C140,FIND("@",$C140)+1,99)),0)&gt;0,"نعم","لا"))</f>
        <v/>
      </c>
      <c r="Q140" s="10">
        <f>IF(OR($A140="",$P140="نعم",$M140&lt;&gt;""),"",IF($G140="","الرسالة 1",IF($I140="","المتابعة 1",IF($K140="","الرسالة الأخيرة",""))))</f>
        <v/>
      </c>
      <c r="R140" s="9">
        <f>IF(OR($Q140="",$G140=""),"",IF($I140="",$H140,$J140))</f>
        <v/>
      </c>
      <c r="S140" s="11">
        <f>IF($A140="","",IF(OR($P140="نعم",$M140="طلب عدم المراسلة"),"لا تراسله",IF($G140="","للإرسال",IF($M140="مرتدة","متوقفة",IF($M140&lt;&gt;"","تم الرد",IF($K140&lt;&gt;"","متوقفة",IF($R140&lt;TODAY(),"متأخرة",IF($R140=TODAY(),"مستحقة اليوم","بانتظار الموعد"))))))))</f>
        <v/>
      </c>
      <c r="T140" s="7" t="n"/>
    </row>
    <row r="141">
      <c r="A141" s="4" t="n"/>
      <c r="B141" s="5" t="n"/>
      <c r="C141" s="5" t="n"/>
      <c r="D141" s="6" t="n"/>
      <c r="E141" s="7" t="n"/>
      <c r="F141" s="7" t="n"/>
      <c r="G141" s="8" t="n"/>
      <c r="H141" s="9">
        <f>IF($G141="","",WORKDAY($G141+2,1))</f>
        <v/>
      </c>
      <c r="I141" s="8" t="n"/>
      <c r="J141" s="9">
        <f>IF($G141="","",WORKDAY($G141+9,1))</f>
        <v/>
      </c>
      <c r="K141" s="8" t="n"/>
      <c r="L141" s="8" t="n"/>
      <c r="M141" s="5" t="n"/>
      <c r="N141" s="10">
        <f>IF(OR($L141="",$M141="مرتدة"),"",IF(AND($K141&lt;&gt;"",$K141&lt;=$L141),"الرسالة الأخيرة",IF(AND($I141&lt;&gt;"",$I141&lt;=$L141),"المتابعة 1","الرسالة 1")))</f>
        <v/>
      </c>
      <c r="O141" s="8" t="n"/>
      <c r="P141" s="10">
        <f>IF($C141="","",IF(COUNTIF('عدم المراسلة'!$A$5:$A$304,$C141)+IFERROR(COUNTIF('عدم المراسلة'!$A$5:$A$304,MID($C141,FIND("@",$C141)+1,99)),0)&gt;0,"نعم","لا"))</f>
        <v/>
      </c>
      <c r="Q141" s="10">
        <f>IF(OR($A141="",$P141="نعم",$M141&lt;&gt;""),"",IF($G141="","الرسالة 1",IF($I141="","المتابعة 1",IF($K141="","الرسالة الأخيرة",""))))</f>
        <v/>
      </c>
      <c r="R141" s="9">
        <f>IF(OR($Q141="",$G141=""),"",IF($I141="",$H141,$J141))</f>
        <v/>
      </c>
      <c r="S141" s="11">
        <f>IF($A141="","",IF(OR($P141="نعم",$M141="طلب عدم المراسلة"),"لا تراسله",IF($G141="","للإرسال",IF($M141="مرتدة","متوقفة",IF($M141&lt;&gt;"","تم الرد",IF($K141&lt;&gt;"","متوقفة",IF($R141&lt;TODAY(),"متأخرة",IF($R141=TODAY(),"مستحقة اليوم","بانتظار الموعد"))))))))</f>
        <v/>
      </c>
      <c r="T141" s="7" t="n"/>
    </row>
    <row r="142">
      <c r="A142" s="4" t="n"/>
      <c r="B142" s="5" t="n"/>
      <c r="C142" s="5" t="n"/>
      <c r="D142" s="6" t="n"/>
      <c r="E142" s="7" t="n"/>
      <c r="F142" s="7" t="n"/>
      <c r="G142" s="8" t="n"/>
      <c r="H142" s="9">
        <f>IF($G142="","",WORKDAY($G142+2,1))</f>
        <v/>
      </c>
      <c r="I142" s="8" t="n"/>
      <c r="J142" s="9">
        <f>IF($G142="","",WORKDAY($G142+9,1))</f>
        <v/>
      </c>
      <c r="K142" s="8" t="n"/>
      <c r="L142" s="8" t="n"/>
      <c r="M142" s="5" t="n"/>
      <c r="N142" s="10">
        <f>IF(OR($L142="",$M142="مرتدة"),"",IF(AND($K142&lt;&gt;"",$K142&lt;=$L142),"الرسالة الأخيرة",IF(AND($I142&lt;&gt;"",$I142&lt;=$L142),"المتابعة 1","الرسالة 1")))</f>
        <v/>
      </c>
      <c r="O142" s="8" t="n"/>
      <c r="P142" s="10">
        <f>IF($C142="","",IF(COUNTIF('عدم المراسلة'!$A$5:$A$304,$C142)+IFERROR(COUNTIF('عدم المراسلة'!$A$5:$A$304,MID($C142,FIND("@",$C142)+1,99)),0)&gt;0,"نعم","لا"))</f>
        <v/>
      </c>
      <c r="Q142" s="10">
        <f>IF(OR($A142="",$P142="نعم",$M142&lt;&gt;""),"",IF($G142="","الرسالة 1",IF($I142="","المتابعة 1",IF($K142="","الرسالة الأخيرة",""))))</f>
        <v/>
      </c>
      <c r="R142" s="9">
        <f>IF(OR($Q142="",$G142=""),"",IF($I142="",$H142,$J142))</f>
        <v/>
      </c>
      <c r="S142" s="11">
        <f>IF($A142="","",IF(OR($P142="نعم",$M142="طلب عدم المراسلة"),"لا تراسله",IF($G142="","للإرسال",IF($M142="مرتدة","متوقفة",IF($M142&lt;&gt;"","تم الرد",IF($K142&lt;&gt;"","متوقفة",IF($R142&lt;TODAY(),"متأخرة",IF($R142=TODAY(),"مستحقة اليوم","بانتظار الموعد"))))))))</f>
        <v/>
      </c>
      <c r="T142" s="7" t="n"/>
    </row>
    <row r="143">
      <c r="A143" s="4" t="n"/>
      <c r="B143" s="5" t="n"/>
      <c r="C143" s="5" t="n"/>
      <c r="D143" s="6" t="n"/>
      <c r="E143" s="7" t="n"/>
      <c r="F143" s="7" t="n"/>
      <c r="G143" s="8" t="n"/>
      <c r="H143" s="9">
        <f>IF($G143="","",WORKDAY($G143+2,1))</f>
        <v/>
      </c>
      <c r="I143" s="8" t="n"/>
      <c r="J143" s="9">
        <f>IF($G143="","",WORKDAY($G143+9,1))</f>
        <v/>
      </c>
      <c r="K143" s="8" t="n"/>
      <c r="L143" s="8" t="n"/>
      <c r="M143" s="5" t="n"/>
      <c r="N143" s="10">
        <f>IF(OR($L143="",$M143="مرتدة"),"",IF(AND($K143&lt;&gt;"",$K143&lt;=$L143),"الرسالة الأخيرة",IF(AND($I143&lt;&gt;"",$I143&lt;=$L143),"المتابعة 1","الرسالة 1")))</f>
        <v/>
      </c>
      <c r="O143" s="8" t="n"/>
      <c r="P143" s="10">
        <f>IF($C143="","",IF(COUNTIF('عدم المراسلة'!$A$5:$A$304,$C143)+IFERROR(COUNTIF('عدم المراسلة'!$A$5:$A$304,MID($C143,FIND("@",$C143)+1,99)),0)&gt;0,"نعم","لا"))</f>
        <v/>
      </c>
      <c r="Q143" s="10">
        <f>IF(OR($A143="",$P143="نعم",$M143&lt;&gt;""),"",IF($G143="","الرسالة 1",IF($I143="","المتابعة 1",IF($K143="","الرسالة الأخيرة",""))))</f>
        <v/>
      </c>
      <c r="R143" s="9">
        <f>IF(OR($Q143="",$G143=""),"",IF($I143="",$H143,$J143))</f>
        <v/>
      </c>
      <c r="S143" s="11">
        <f>IF($A143="","",IF(OR($P143="نعم",$M143="طلب عدم المراسلة"),"لا تراسله",IF($G143="","للإرسال",IF($M143="مرتدة","متوقفة",IF($M143&lt;&gt;"","تم الرد",IF($K143&lt;&gt;"","متوقفة",IF($R143&lt;TODAY(),"متأخرة",IF($R143=TODAY(),"مستحقة اليوم","بانتظار الموعد"))))))))</f>
        <v/>
      </c>
      <c r="T143" s="7" t="n"/>
    </row>
    <row r="144">
      <c r="A144" s="4" t="n"/>
      <c r="B144" s="5" t="n"/>
      <c r="C144" s="5" t="n"/>
      <c r="D144" s="6" t="n"/>
      <c r="E144" s="7" t="n"/>
      <c r="F144" s="7" t="n"/>
      <c r="G144" s="8" t="n"/>
      <c r="H144" s="9">
        <f>IF($G144="","",WORKDAY($G144+2,1))</f>
        <v/>
      </c>
      <c r="I144" s="8" t="n"/>
      <c r="J144" s="9">
        <f>IF($G144="","",WORKDAY($G144+9,1))</f>
        <v/>
      </c>
      <c r="K144" s="8" t="n"/>
      <c r="L144" s="8" t="n"/>
      <c r="M144" s="5" t="n"/>
      <c r="N144" s="10">
        <f>IF(OR($L144="",$M144="مرتدة"),"",IF(AND($K144&lt;&gt;"",$K144&lt;=$L144),"الرسالة الأخيرة",IF(AND($I144&lt;&gt;"",$I144&lt;=$L144),"المتابعة 1","الرسالة 1")))</f>
        <v/>
      </c>
      <c r="O144" s="8" t="n"/>
      <c r="P144" s="10">
        <f>IF($C144="","",IF(COUNTIF('عدم المراسلة'!$A$5:$A$304,$C144)+IFERROR(COUNTIF('عدم المراسلة'!$A$5:$A$304,MID($C144,FIND("@",$C144)+1,99)),0)&gt;0,"نعم","لا"))</f>
        <v/>
      </c>
      <c r="Q144" s="10">
        <f>IF(OR($A144="",$P144="نعم",$M144&lt;&gt;""),"",IF($G144="","الرسالة 1",IF($I144="","المتابعة 1",IF($K144="","الرسالة الأخيرة",""))))</f>
        <v/>
      </c>
      <c r="R144" s="9">
        <f>IF(OR($Q144="",$G144=""),"",IF($I144="",$H144,$J144))</f>
        <v/>
      </c>
      <c r="S144" s="11">
        <f>IF($A144="","",IF(OR($P144="نعم",$M144="طلب عدم المراسلة"),"لا تراسله",IF($G144="","للإرسال",IF($M144="مرتدة","متوقفة",IF($M144&lt;&gt;"","تم الرد",IF($K144&lt;&gt;"","متوقفة",IF($R144&lt;TODAY(),"متأخرة",IF($R144=TODAY(),"مستحقة اليوم","بانتظار الموعد"))))))))</f>
        <v/>
      </c>
      <c r="T144" s="7" t="n"/>
    </row>
    <row r="145">
      <c r="A145" s="4" t="n"/>
      <c r="B145" s="5" t="n"/>
      <c r="C145" s="5" t="n"/>
      <c r="D145" s="6" t="n"/>
      <c r="E145" s="7" t="n"/>
      <c r="F145" s="7" t="n"/>
      <c r="G145" s="8" t="n"/>
      <c r="H145" s="9">
        <f>IF($G145="","",WORKDAY($G145+2,1))</f>
        <v/>
      </c>
      <c r="I145" s="8" t="n"/>
      <c r="J145" s="9">
        <f>IF($G145="","",WORKDAY($G145+9,1))</f>
        <v/>
      </c>
      <c r="K145" s="8" t="n"/>
      <c r="L145" s="8" t="n"/>
      <c r="M145" s="5" t="n"/>
      <c r="N145" s="10">
        <f>IF(OR($L145="",$M145="مرتدة"),"",IF(AND($K145&lt;&gt;"",$K145&lt;=$L145),"الرسالة الأخيرة",IF(AND($I145&lt;&gt;"",$I145&lt;=$L145),"المتابعة 1","الرسالة 1")))</f>
        <v/>
      </c>
      <c r="O145" s="8" t="n"/>
      <c r="P145" s="10">
        <f>IF($C145="","",IF(COUNTIF('عدم المراسلة'!$A$5:$A$304,$C145)+IFERROR(COUNTIF('عدم المراسلة'!$A$5:$A$304,MID($C145,FIND("@",$C145)+1,99)),0)&gt;0,"نعم","لا"))</f>
        <v/>
      </c>
      <c r="Q145" s="10">
        <f>IF(OR($A145="",$P145="نعم",$M145&lt;&gt;""),"",IF($G145="","الرسالة 1",IF($I145="","المتابعة 1",IF($K145="","الرسالة الأخيرة",""))))</f>
        <v/>
      </c>
      <c r="R145" s="9">
        <f>IF(OR($Q145="",$G145=""),"",IF($I145="",$H145,$J145))</f>
        <v/>
      </c>
      <c r="S145" s="11">
        <f>IF($A145="","",IF(OR($P145="نعم",$M145="طلب عدم المراسلة"),"لا تراسله",IF($G145="","للإرسال",IF($M145="مرتدة","متوقفة",IF($M145&lt;&gt;"","تم الرد",IF($K145&lt;&gt;"","متوقفة",IF($R145&lt;TODAY(),"متأخرة",IF($R145=TODAY(),"مستحقة اليوم","بانتظار الموعد"))))))))</f>
        <v/>
      </c>
      <c r="T145" s="7" t="n"/>
    </row>
    <row r="146">
      <c r="A146" s="4" t="n"/>
      <c r="B146" s="5" t="n"/>
      <c r="C146" s="5" t="n"/>
      <c r="D146" s="6" t="n"/>
      <c r="E146" s="7" t="n"/>
      <c r="F146" s="7" t="n"/>
      <c r="G146" s="8" t="n"/>
      <c r="H146" s="9">
        <f>IF($G146="","",WORKDAY($G146+2,1))</f>
        <v/>
      </c>
      <c r="I146" s="8" t="n"/>
      <c r="J146" s="9">
        <f>IF($G146="","",WORKDAY($G146+9,1))</f>
        <v/>
      </c>
      <c r="K146" s="8" t="n"/>
      <c r="L146" s="8" t="n"/>
      <c r="M146" s="5" t="n"/>
      <c r="N146" s="10">
        <f>IF(OR($L146="",$M146="مرتدة"),"",IF(AND($K146&lt;&gt;"",$K146&lt;=$L146),"الرسالة الأخيرة",IF(AND($I146&lt;&gt;"",$I146&lt;=$L146),"المتابعة 1","الرسالة 1")))</f>
        <v/>
      </c>
      <c r="O146" s="8" t="n"/>
      <c r="P146" s="10">
        <f>IF($C146="","",IF(COUNTIF('عدم المراسلة'!$A$5:$A$304,$C146)+IFERROR(COUNTIF('عدم المراسلة'!$A$5:$A$304,MID($C146,FIND("@",$C146)+1,99)),0)&gt;0,"نعم","لا"))</f>
        <v/>
      </c>
      <c r="Q146" s="10">
        <f>IF(OR($A146="",$P146="نعم",$M146&lt;&gt;""),"",IF($G146="","الرسالة 1",IF($I146="","المتابعة 1",IF($K146="","الرسالة الأخيرة",""))))</f>
        <v/>
      </c>
      <c r="R146" s="9">
        <f>IF(OR($Q146="",$G146=""),"",IF($I146="",$H146,$J146))</f>
        <v/>
      </c>
      <c r="S146" s="11">
        <f>IF($A146="","",IF(OR($P146="نعم",$M146="طلب عدم المراسلة"),"لا تراسله",IF($G146="","للإرسال",IF($M146="مرتدة","متوقفة",IF($M146&lt;&gt;"","تم الرد",IF($K146&lt;&gt;"","متوقفة",IF($R146&lt;TODAY(),"متأخرة",IF($R146=TODAY(),"مستحقة اليوم","بانتظار الموعد"))))))))</f>
        <v/>
      </c>
      <c r="T146" s="7" t="n"/>
    </row>
    <row r="147">
      <c r="A147" s="4" t="n"/>
      <c r="B147" s="5" t="n"/>
      <c r="C147" s="5" t="n"/>
      <c r="D147" s="6" t="n"/>
      <c r="E147" s="7" t="n"/>
      <c r="F147" s="7" t="n"/>
      <c r="G147" s="8" t="n"/>
      <c r="H147" s="9">
        <f>IF($G147="","",WORKDAY($G147+2,1))</f>
        <v/>
      </c>
      <c r="I147" s="8" t="n"/>
      <c r="J147" s="9">
        <f>IF($G147="","",WORKDAY($G147+9,1))</f>
        <v/>
      </c>
      <c r="K147" s="8" t="n"/>
      <c r="L147" s="8" t="n"/>
      <c r="M147" s="5" t="n"/>
      <c r="N147" s="10">
        <f>IF(OR($L147="",$M147="مرتدة"),"",IF(AND($K147&lt;&gt;"",$K147&lt;=$L147),"الرسالة الأخيرة",IF(AND($I147&lt;&gt;"",$I147&lt;=$L147),"المتابعة 1","الرسالة 1")))</f>
        <v/>
      </c>
      <c r="O147" s="8" t="n"/>
      <c r="P147" s="10">
        <f>IF($C147="","",IF(COUNTIF('عدم المراسلة'!$A$5:$A$304,$C147)+IFERROR(COUNTIF('عدم المراسلة'!$A$5:$A$304,MID($C147,FIND("@",$C147)+1,99)),0)&gt;0,"نعم","لا"))</f>
        <v/>
      </c>
      <c r="Q147" s="10">
        <f>IF(OR($A147="",$P147="نعم",$M147&lt;&gt;""),"",IF($G147="","الرسالة 1",IF($I147="","المتابعة 1",IF($K147="","الرسالة الأخيرة",""))))</f>
        <v/>
      </c>
      <c r="R147" s="9">
        <f>IF(OR($Q147="",$G147=""),"",IF($I147="",$H147,$J147))</f>
        <v/>
      </c>
      <c r="S147" s="11">
        <f>IF($A147="","",IF(OR($P147="نعم",$M147="طلب عدم المراسلة"),"لا تراسله",IF($G147="","للإرسال",IF($M147="مرتدة","متوقفة",IF($M147&lt;&gt;"","تم الرد",IF($K147&lt;&gt;"","متوقفة",IF($R147&lt;TODAY(),"متأخرة",IF($R147=TODAY(),"مستحقة اليوم","بانتظار الموعد"))))))))</f>
        <v/>
      </c>
      <c r="T147" s="7" t="n"/>
    </row>
    <row r="148">
      <c r="A148" s="4" t="n"/>
      <c r="B148" s="5" t="n"/>
      <c r="C148" s="5" t="n"/>
      <c r="D148" s="6" t="n"/>
      <c r="E148" s="7" t="n"/>
      <c r="F148" s="7" t="n"/>
      <c r="G148" s="8" t="n"/>
      <c r="H148" s="9">
        <f>IF($G148="","",WORKDAY($G148+2,1))</f>
        <v/>
      </c>
      <c r="I148" s="8" t="n"/>
      <c r="J148" s="9">
        <f>IF($G148="","",WORKDAY($G148+9,1))</f>
        <v/>
      </c>
      <c r="K148" s="8" t="n"/>
      <c r="L148" s="8" t="n"/>
      <c r="M148" s="5" t="n"/>
      <c r="N148" s="10">
        <f>IF(OR($L148="",$M148="مرتدة"),"",IF(AND($K148&lt;&gt;"",$K148&lt;=$L148),"الرسالة الأخيرة",IF(AND($I148&lt;&gt;"",$I148&lt;=$L148),"المتابعة 1","الرسالة 1")))</f>
        <v/>
      </c>
      <c r="O148" s="8" t="n"/>
      <c r="P148" s="10">
        <f>IF($C148="","",IF(COUNTIF('عدم المراسلة'!$A$5:$A$304,$C148)+IFERROR(COUNTIF('عدم المراسلة'!$A$5:$A$304,MID($C148,FIND("@",$C148)+1,99)),0)&gt;0,"نعم","لا"))</f>
        <v/>
      </c>
      <c r="Q148" s="10">
        <f>IF(OR($A148="",$P148="نعم",$M148&lt;&gt;""),"",IF($G148="","الرسالة 1",IF($I148="","المتابعة 1",IF($K148="","الرسالة الأخيرة",""))))</f>
        <v/>
      </c>
      <c r="R148" s="9">
        <f>IF(OR($Q148="",$G148=""),"",IF($I148="",$H148,$J148))</f>
        <v/>
      </c>
      <c r="S148" s="11">
        <f>IF($A148="","",IF(OR($P148="نعم",$M148="طلب عدم المراسلة"),"لا تراسله",IF($G148="","للإرسال",IF($M148="مرتدة","متوقفة",IF($M148&lt;&gt;"","تم الرد",IF($K148&lt;&gt;"","متوقفة",IF($R148&lt;TODAY(),"متأخرة",IF($R148=TODAY(),"مستحقة اليوم","بانتظار الموعد"))))))))</f>
        <v/>
      </c>
      <c r="T148" s="7" t="n"/>
    </row>
    <row r="149">
      <c r="A149" s="4" t="n"/>
      <c r="B149" s="5" t="n"/>
      <c r="C149" s="5" t="n"/>
      <c r="D149" s="6" t="n"/>
      <c r="E149" s="7" t="n"/>
      <c r="F149" s="7" t="n"/>
      <c r="G149" s="8" t="n"/>
      <c r="H149" s="9">
        <f>IF($G149="","",WORKDAY($G149+2,1))</f>
        <v/>
      </c>
      <c r="I149" s="8" t="n"/>
      <c r="J149" s="9">
        <f>IF($G149="","",WORKDAY($G149+9,1))</f>
        <v/>
      </c>
      <c r="K149" s="8" t="n"/>
      <c r="L149" s="8" t="n"/>
      <c r="M149" s="5" t="n"/>
      <c r="N149" s="10">
        <f>IF(OR($L149="",$M149="مرتدة"),"",IF(AND($K149&lt;&gt;"",$K149&lt;=$L149),"الرسالة الأخيرة",IF(AND($I149&lt;&gt;"",$I149&lt;=$L149),"المتابعة 1","الرسالة 1")))</f>
        <v/>
      </c>
      <c r="O149" s="8" t="n"/>
      <c r="P149" s="10">
        <f>IF($C149="","",IF(COUNTIF('عدم المراسلة'!$A$5:$A$304,$C149)+IFERROR(COUNTIF('عدم المراسلة'!$A$5:$A$304,MID($C149,FIND("@",$C149)+1,99)),0)&gt;0,"نعم","لا"))</f>
        <v/>
      </c>
      <c r="Q149" s="10">
        <f>IF(OR($A149="",$P149="نعم",$M149&lt;&gt;""),"",IF($G149="","الرسالة 1",IF($I149="","المتابعة 1",IF($K149="","الرسالة الأخيرة",""))))</f>
        <v/>
      </c>
      <c r="R149" s="9">
        <f>IF(OR($Q149="",$G149=""),"",IF($I149="",$H149,$J149))</f>
        <v/>
      </c>
      <c r="S149" s="11">
        <f>IF($A149="","",IF(OR($P149="نعم",$M149="طلب عدم المراسلة"),"لا تراسله",IF($G149="","للإرسال",IF($M149="مرتدة","متوقفة",IF($M149&lt;&gt;"","تم الرد",IF($K149&lt;&gt;"","متوقفة",IF($R149&lt;TODAY(),"متأخرة",IF($R149=TODAY(),"مستحقة اليوم","بانتظار الموعد"))))))))</f>
        <v/>
      </c>
      <c r="T149" s="7" t="n"/>
    </row>
    <row r="150">
      <c r="A150" s="4" t="n"/>
      <c r="B150" s="5" t="n"/>
      <c r="C150" s="5" t="n"/>
      <c r="D150" s="6" t="n"/>
      <c r="E150" s="7" t="n"/>
      <c r="F150" s="7" t="n"/>
      <c r="G150" s="8" t="n"/>
      <c r="H150" s="9">
        <f>IF($G150="","",WORKDAY($G150+2,1))</f>
        <v/>
      </c>
      <c r="I150" s="8" t="n"/>
      <c r="J150" s="9">
        <f>IF($G150="","",WORKDAY($G150+9,1))</f>
        <v/>
      </c>
      <c r="K150" s="8" t="n"/>
      <c r="L150" s="8" t="n"/>
      <c r="M150" s="5" t="n"/>
      <c r="N150" s="10">
        <f>IF(OR($L150="",$M150="مرتدة"),"",IF(AND($K150&lt;&gt;"",$K150&lt;=$L150),"الرسالة الأخيرة",IF(AND($I150&lt;&gt;"",$I150&lt;=$L150),"المتابعة 1","الرسالة 1")))</f>
        <v/>
      </c>
      <c r="O150" s="8" t="n"/>
      <c r="P150" s="10">
        <f>IF($C150="","",IF(COUNTIF('عدم المراسلة'!$A$5:$A$304,$C150)+IFERROR(COUNTIF('عدم المراسلة'!$A$5:$A$304,MID($C150,FIND("@",$C150)+1,99)),0)&gt;0,"نعم","لا"))</f>
        <v/>
      </c>
      <c r="Q150" s="10">
        <f>IF(OR($A150="",$P150="نعم",$M150&lt;&gt;""),"",IF($G150="","الرسالة 1",IF($I150="","المتابعة 1",IF($K150="","الرسالة الأخيرة",""))))</f>
        <v/>
      </c>
      <c r="R150" s="9">
        <f>IF(OR($Q150="",$G150=""),"",IF($I150="",$H150,$J150))</f>
        <v/>
      </c>
      <c r="S150" s="11">
        <f>IF($A150="","",IF(OR($P150="نعم",$M150="طلب عدم المراسلة"),"لا تراسله",IF($G150="","للإرسال",IF($M150="مرتدة","متوقفة",IF($M150&lt;&gt;"","تم الرد",IF($K150&lt;&gt;"","متوقفة",IF($R150&lt;TODAY(),"متأخرة",IF($R150=TODAY(),"مستحقة اليوم","بانتظار الموعد"))))))))</f>
        <v/>
      </c>
      <c r="T150" s="7" t="n"/>
    </row>
    <row r="151">
      <c r="A151" s="4" t="n"/>
      <c r="B151" s="5" t="n"/>
      <c r="C151" s="5" t="n"/>
      <c r="D151" s="6" t="n"/>
      <c r="E151" s="7" t="n"/>
      <c r="F151" s="7" t="n"/>
      <c r="G151" s="8" t="n"/>
      <c r="H151" s="9">
        <f>IF($G151="","",WORKDAY($G151+2,1))</f>
        <v/>
      </c>
      <c r="I151" s="8" t="n"/>
      <c r="J151" s="9">
        <f>IF($G151="","",WORKDAY($G151+9,1))</f>
        <v/>
      </c>
      <c r="K151" s="8" t="n"/>
      <c r="L151" s="8" t="n"/>
      <c r="M151" s="5" t="n"/>
      <c r="N151" s="10">
        <f>IF(OR($L151="",$M151="مرتدة"),"",IF(AND($K151&lt;&gt;"",$K151&lt;=$L151),"الرسالة الأخيرة",IF(AND($I151&lt;&gt;"",$I151&lt;=$L151),"المتابعة 1","الرسالة 1")))</f>
        <v/>
      </c>
      <c r="O151" s="8" t="n"/>
      <c r="P151" s="10">
        <f>IF($C151="","",IF(COUNTIF('عدم المراسلة'!$A$5:$A$304,$C151)+IFERROR(COUNTIF('عدم المراسلة'!$A$5:$A$304,MID($C151,FIND("@",$C151)+1,99)),0)&gt;0,"نعم","لا"))</f>
        <v/>
      </c>
      <c r="Q151" s="10">
        <f>IF(OR($A151="",$P151="نعم",$M151&lt;&gt;""),"",IF($G151="","الرسالة 1",IF($I151="","المتابعة 1",IF($K151="","الرسالة الأخيرة",""))))</f>
        <v/>
      </c>
      <c r="R151" s="9">
        <f>IF(OR($Q151="",$G151=""),"",IF($I151="",$H151,$J151))</f>
        <v/>
      </c>
      <c r="S151" s="11">
        <f>IF($A151="","",IF(OR($P151="نعم",$M151="طلب عدم المراسلة"),"لا تراسله",IF($G151="","للإرسال",IF($M151="مرتدة","متوقفة",IF($M151&lt;&gt;"","تم الرد",IF($K151&lt;&gt;"","متوقفة",IF($R151&lt;TODAY(),"متأخرة",IF($R151=TODAY(),"مستحقة اليوم","بانتظار الموعد"))))))))</f>
        <v/>
      </c>
      <c r="T151" s="7" t="n"/>
    </row>
    <row r="152">
      <c r="A152" s="4" t="n"/>
      <c r="B152" s="5" t="n"/>
      <c r="C152" s="5" t="n"/>
      <c r="D152" s="6" t="n"/>
      <c r="E152" s="7" t="n"/>
      <c r="F152" s="7" t="n"/>
      <c r="G152" s="8" t="n"/>
      <c r="H152" s="9">
        <f>IF($G152="","",WORKDAY($G152+2,1))</f>
        <v/>
      </c>
      <c r="I152" s="8" t="n"/>
      <c r="J152" s="9">
        <f>IF($G152="","",WORKDAY($G152+9,1))</f>
        <v/>
      </c>
      <c r="K152" s="8" t="n"/>
      <c r="L152" s="8" t="n"/>
      <c r="M152" s="5" t="n"/>
      <c r="N152" s="10">
        <f>IF(OR($L152="",$M152="مرتدة"),"",IF(AND($K152&lt;&gt;"",$K152&lt;=$L152),"الرسالة الأخيرة",IF(AND($I152&lt;&gt;"",$I152&lt;=$L152),"المتابعة 1","الرسالة 1")))</f>
        <v/>
      </c>
      <c r="O152" s="8" t="n"/>
      <c r="P152" s="10">
        <f>IF($C152="","",IF(COUNTIF('عدم المراسلة'!$A$5:$A$304,$C152)+IFERROR(COUNTIF('عدم المراسلة'!$A$5:$A$304,MID($C152,FIND("@",$C152)+1,99)),0)&gt;0,"نعم","لا"))</f>
        <v/>
      </c>
      <c r="Q152" s="10">
        <f>IF(OR($A152="",$P152="نعم",$M152&lt;&gt;""),"",IF($G152="","الرسالة 1",IF($I152="","المتابعة 1",IF($K152="","الرسالة الأخيرة",""))))</f>
        <v/>
      </c>
      <c r="R152" s="9">
        <f>IF(OR($Q152="",$G152=""),"",IF($I152="",$H152,$J152))</f>
        <v/>
      </c>
      <c r="S152" s="11">
        <f>IF($A152="","",IF(OR($P152="نعم",$M152="طلب عدم المراسلة"),"لا تراسله",IF($G152="","للإرسال",IF($M152="مرتدة","متوقفة",IF($M152&lt;&gt;"","تم الرد",IF($K152&lt;&gt;"","متوقفة",IF($R152&lt;TODAY(),"متأخرة",IF($R152=TODAY(),"مستحقة اليوم","بانتظار الموعد"))))))))</f>
        <v/>
      </c>
      <c r="T152" s="7" t="n"/>
    </row>
    <row r="153">
      <c r="A153" s="4" t="n"/>
      <c r="B153" s="5" t="n"/>
      <c r="C153" s="5" t="n"/>
      <c r="D153" s="6" t="n"/>
      <c r="E153" s="7" t="n"/>
      <c r="F153" s="7" t="n"/>
      <c r="G153" s="8" t="n"/>
      <c r="H153" s="9">
        <f>IF($G153="","",WORKDAY($G153+2,1))</f>
        <v/>
      </c>
      <c r="I153" s="8" t="n"/>
      <c r="J153" s="9">
        <f>IF($G153="","",WORKDAY($G153+9,1))</f>
        <v/>
      </c>
      <c r="K153" s="8" t="n"/>
      <c r="L153" s="8" t="n"/>
      <c r="M153" s="5" t="n"/>
      <c r="N153" s="10">
        <f>IF(OR($L153="",$M153="مرتدة"),"",IF(AND($K153&lt;&gt;"",$K153&lt;=$L153),"الرسالة الأخيرة",IF(AND($I153&lt;&gt;"",$I153&lt;=$L153),"المتابعة 1","الرسالة 1")))</f>
        <v/>
      </c>
      <c r="O153" s="8" t="n"/>
      <c r="P153" s="10">
        <f>IF($C153="","",IF(COUNTIF('عدم المراسلة'!$A$5:$A$304,$C153)+IFERROR(COUNTIF('عدم المراسلة'!$A$5:$A$304,MID($C153,FIND("@",$C153)+1,99)),0)&gt;0,"نعم","لا"))</f>
        <v/>
      </c>
      <c r="Q153" s="10">
        <f>IF(OR($A153="",$P153="نعم",$M153&lt;&gt;""),"",IF($G153="","الرسالة 1",IF($I153="","المتابعة 1",IF($K153="","الرسالة الأخيرة",""))))</f>
        <v/>
      </c>
      <c r="R153" s="9">
        <f>IF(OR($Q153="",$G153=""),"",IF($I153="",$H153,$J153))</f>
        <v/>
      </c>
      <c r="S153" s="11">
        <f>IF($A153="","",IF(OR($P153="نعم",$M153="طلب عدم المراسلة"),"لا تراسله",IF($G153="","للإرسال",IF($M153="مرتدة","متوقفة",IF($M153&lt;&gt;"","تم الرد",IF($K153&lt;&gt;"","متوقفة",IF($R153&lt;TODAY(),"متأخرة",IF($R153=TODAY(),"مستحقة اليوم","بانتظار الموعد"))))))))</f>
        <v/>
      </c>
      <c r="T153" s="7" t="n"/>
    </row>
    <row r="154">
      <c r="A154" s="4" t="n"/>
      <c r="B154" s="5" t="n"/>
      <c r="C154" s="5" t="n"/>
      <c r="D154" s="6" t="n"/>
      <c r="E154" s="7" t="n"/>
      <c r="F154" s="7" t="n"/>
      <c r="G154" s="8" t="n"/>
      <c r="H154" s="9">
        <f>IF($G154="","",WORKDAY($G154+2,1))</f>
        <v/>
      </c>
      <c r="I154" s="8" t="n"/>
      <c r="J154" s="9">
        <f>IF($G154="","",WORKDAY($G154+9,1))</f>
        <v/>
      </c>
      <c r="K154" s="8" t="n"/>
      <c r="L154" s="8" t="n"/>
      <c r="M154" s="5" t="n"/>
      <c r="N154" s="10">
        <f>IF(OR($L154="",$M154="مرتدة"),"",IF(AND($K154&lt;&gt;"",$K154&lt;=$L154),"الرسالة الأخيرة",IF(AND($I154&lt;&gt;"",$I154&lt;=$L154),"المتابعة 1","الرسالة 1")))</f>
        <v/>
      </c>
      <c r="O154" s="8" t="n"/>
      <c r="P154" s="10">
        <f>IF($C154="","",IF(COUNTIF('عدم المراسلة'!$A$5:$A$304,$C154)+IFERROR(COUNTIF('عدم المراسلة'!$A$5:$A$304,MID($C154,FIND("@",$C154)+1,99)),0)&gt;0,"نعم","لا"))</f>
        <v/>
      </c>
      <c r="Q154" s="10">
        <f>IF(OR($A154="",$P154="نعم",$M154&lt;&gt;""),"",IF($G154="","الرسالة 1",IF($I154="","المتابعة 1",IF($K154="","الرسالة الأخيرة",""))))</f>
        <v/>
      </c>
      <c r="R154" s="9">
        <f>IF(OR($Q154="",$G154=""),"",IF($I154="",$H154,$J154))</f>
        <v/>
      </c>
      <c r="S154" s="11">
        <f>IF($A154="","",IF(OR($P154="نعم",$M154="طلب عدم المراسلة"),"لا تراسله",IF($G154="","للإرسال",IF($M154="مرتدة","متوقفة",IF($M154&lt;&gt;"","تم الرد",IF($K154&lt;&gt;"","متوقفة",IF($R154&lt;TODAY(),"متأخرة",IF($R154=TODAY(),"مستحقة اليوم","بانتظار الموعد"))))))))</f>
        <v/>
      </c>
      <c r="T154" s="7" t="n"/>
    </row>
    <row r="155">
      <c r="A155" s="4" t="n"/>
      <c r="B155" s="5" t="n"/>
      <c r="C155" s="5" t="n"/>
      <c r="D155" s="6" t="n"/>
      <c r="E155" s="7" t="n"/>
      <c r="F155" s="7" t="n"/>
      <c r="G155" s="8" t="n"/>
      <c r="H155" s="9">
        <f>IF($G155="","",WORKDAY($G155+2,1))</f>
        <v/>
      </c>
      <c r="I155" s="8" t="n"/>
      <c r="J155" s="9">
        <f>IF($G155="","",WORKDAY($G155+9,1))</f>
        <v/>
      </c>
      <c r="K155" s="8" t="n"/>
      <c r="L155" s="8" t="n"/>
      <c r="M155" s="5" t="n"/>
      <c r="N155" s="10">
        <f>IF(OR($L155="",$M155="مرتدة"),"",IF(AND($K155&lt;&gt;"",$K155&lt;=$L155),"الرسالة الأخيرة",IF(AND($I155&lt;&gt;"",$I155&lt;=$L155),"المتابعة 1","الرسالة 1")))</f>
        <v/>
      </c>
      <c r="O155" s="8" t="n"/>
      <c r="P155" s="10">
        <f>IF($C155="","",IF(COUNTIF('عدم المراسلة'!$A$5:$A$304,$C155)+IFERROR(COUNTIF('عدم المراسلة'!$A$5:$A$304,MID($C155,FIND("@",$C155)+1,99)),0)&gt;0,"نعم","لا"))</f>
        <v/>
      </c>
      <c r="Q155" s="10">
        <f>IF(OR($A155="",$P155="نعم",$M155&lt;&gt;""),"",IF($G155="","الرسالة 1",IF($I155="","المتابعة 1",IF($K155="","الرسالة الأخيرة",""))))</f>
        <v/>
      </c>
      <c r="R155" s="9">
        <f>IF(OR($Q155="",$G155=""),"",IF($I155="",$H155,$J155))</f>
        <v/>
      </c>
      <c r="S155" s="11">
        <f>IF($A155="","",IF(OR($P155="نعم",$M155="طلب عدم المراسلة"),"لا تراسله",IF($G155="","للإرسال",IF($M155="مرتدة","متوقفة",IF($M155&lt;&gt;"","تم الرد",IF($K155&lt;&gt;"","متوقفة",IF($R155&lt;TODAY(),"متأخرة",IF($R155=TODAY(),"مستحقة اليوم","بانتظار الموعد"))))))))</f>
        <v/>
      </c>
      <c r="T155" s="7" t="n"/>
    </row>
    <row r="156">
      <c r="A156" s="4" t="n"/>
      <c r="B156" s="5" t="n"/>
      <c r="C156" s="5" t="n"/>
      <c r="D156" s="6" t="n"/>
      <c r="E156" s="7" t="n"/>
      <c r="F156" s="7" t="n"/>
      <c r="G156" s="8" t="n"/>
      <c r="H156" s="9">
        <f>IF($G156="","",WORKDAY($G156+2,1))</f>
        <v/>
      </c>
      <c r="I156" s="8" t="n"/>
      <c r="J156" s="9">
        <f>IF($G156="","",WORKDAY($G156+9,1))</f>
        <v/>
      </c>
      <c r="K156" s="8" t="n"/>
      <c r="L156" s="8" t="n"/>
      <c r="M156" s="5" t="n"/>
      <c r="N156" s="10">
        <f>IF(OR($L156="",$M156="مرتدة"),"",IF(AND($K156&lt;&gt;"",$K156&lt;=$L156),"الرسالة الأخيرة",IF(AND($I156&lt;&gt;"",$I156&lt;=$L156),"المتابعة 1","الرسالة 1")))</f>
        <v/>
      </c>
      <c r="O156" s="8" t="n"/>
      <c r="P156" s="10">
        <f>IF($C156="","",IF(COUNTIF('عدم المراسلة'!$A$5:$A$304,$C156)+IFERROR(COUNTIF('عدم المراسلة'!$A$5:$A$304,MID($C156,FIND("@",$C156)+1,99)),0)&gt;0,"نعم","لا"))</f>
        <v/>
      </c>
      <c r="Q156" s="10">
        <f>IF(OR($A156="",$P156="نعم",$M156&lt;&gt;""),"",IF($G156="","الرسالة 1",IF($I156="","المتابعة 1",IF($K156="","الرسالة الأخيرة",""))))</f>
        <v/>
      </c>
      <c r="R156" s="9">
        <f>IF(OR($Q156="",$G156=""),"",IF($I156="",$H156,$J156))</f>
        <v/>
      </c>
      <c r="S156" s="11">
        <f>IF($A156="","",IF(OR($P156="نعم",$M156="طلب عدم المراسلة"),"لا تراسله",IF($G156="","للإرسال",IF($M156="مرتدة","متوقفة",IF($M156&lt;&gt;"","تم الرد",IF($K156&lt;&gt;"","متوقفة",IF($R156&lt;TODAY(),"متأخرة",IF($R156=TODAY(),"مستحقة اليوم","بانتظار الموعد"))))))))</f>
        <v/>
      </c>
      <c r="T156" s="7" t="n"/>
    </row>
    <row r="157">
      <c r="A157" s="4" t="n"/>
      <c r="B157" s="5" t="n"/>
      <c r="C157" s="5" t="n"/>
      <c r="D157" s="6" t="n"/>
      <c r="E157" s="7" t="n"/>
      <c r="F157" s="7" t="n"/>
      <c r="G157" s="8" t="n"/>
      <c r="H157" s="9">
        <f>IF($G157="","",WORKDAY($G157+2,1))</f>
        <v/>
      </c>
      <c r="I157" s="8" t="n"/>
      <c r="J157" s="9">
        <f>IF($G157="","",WORKDAY($G157+9,1))</f>
        <v/>
      </c>
      <c r="K157" s="8" t="n"/>
      <c r="L157" s="8" t="n"/>
      <c r="M157" s="5" t="n"/>
      <c r="N157" s="10">
        <f>IF(OR($L157="",$M157="مرتدة"),"",IF(AND($K157&lt;&gt;"",$K157&lt;=$L157),"الرسالة الأخيرة",IF(AND($I157&lt;&gt;"",$I157&lt;=$L157),"المتابعة 1","الرسالة 1")))</f>
        <v/>
      </c>
      <c r="O157" s="8" t="n"/>
      <c r="P157" s="10">
        <f>IF($C157="","",IF(COUNTIF('عدم المراسلة'!$A$5:$A$304,$C157)+IFERROR(COUNTIF('عدم المراسلة'!$A$5:$A$304,MID($C157,FIND("@",$C157)+1,99)),0)&gt;0,"نعم","لا"))</f>
        <v/>
      </c>
      <c r="Q157" s="10">
        <f>IF(OR($A157="",$P157="نعم",$M157&lt;&gt;""),"",IF($G157="","الرسالة 1",IF($I157="","المتابعة 1",IF($K157="","الرسالة الأخيرة",""))))</f>
        <v/>
      </c>
      <c r="R157" s="9">
        <f>IF(OR($Q157="",$G157=""),"",IF($I157="",$H157,$J157))</f>
        <v/>
      </c>
      <c r="S157" s="11">
        <f>IF($A157="","",IF(OR($P157="نعم",$M157="طلب عدم المراسلة"),"لا تراسله",IF($G157="","للإرسال",IF($M157="مرتدة","متوقفة",IF($M157&lt;&gt;"","تم الرد",IF($K157&lt;&gt;"","متوقفة",IF($R157&lt;TODAY(),"متأخرة",IF($R157=TODAY(),"مستحقة اليوم","بانتظار الموعد"))))))))</f>
        <v/>
      </c>
      <c r="T157" s="7" t="n"/>
    </row>
    <row r="158">
      <c r="A158" s="4" t="n"/>
      <c r="B158" s="5" t="n"/>
      <c r="C158" s="5" t="n"/>
      <c r="D158" s="6" t="n"/>
      <c r="E158" s="7" t="n"/>
      <c r="F158" s="7" t="n"/>
      <c r="G158" s="8" t="n"/>
      <c r="H158" s="9">
        <f>IF($G158="","",WORKDAY($G158+2,1))</f>
        <v/>
      </c>
      <c r="I158" s="8" t="n"/>
      <c r="J158" s="9">
        <f>IF($G158="","",WORKDAY($G158+9,1))</f>
        <v/>
      </c>
      <c r="K158" s="8" t="n"/>
      <c r="L158" s="8" t="n"/>
      <c r="M158" s="5" t="n"/>
      <c r="N158" s="10">
        <f>IF(OR($L158="",$M158="مرتدة"),"",IF(AND($K158&lt;&gt;"",$K158&lt;=$L158),"الرسالة الأخيرة",IF(AND($I158&lt;&gt;"",$I158&lt;=$L158),"المتابعة 1","الرسالة 1")))</f>
        <v/>
      </c>
      <c r="O158" s="8" t="n"/>
      <c r="P158" s="10">
        <f>IF($C158="","",IF(COUNTIF('عدم المراسلة'!$A$5:$A$304,$C158)+IFERROR(COUNTIF('عدم المراسلة'!$A$5:$A$304,MID($C158,FIND("@",$C158)+1,99)),0)&gt;0,"نعم","لا"))</f>
        <v/>
      </c>
      <c r="Q158" s="10">
        <f>IF(OR($A158="",$P158="نعم",$M158&lt;&gt;""),"",IF($G158="","الرسالة 1",IF($I158="","المتابعة 1",IF($K158="","الرسالة الأخيرة",""))))</f>
        <v/>
      </c>
      <c r="R158" s="9">
        <f>IF(OR($Q158="",$G158=""),"",IF($I158="",$H158,$J158))</f>
        <v/>
      </c>
      <c r="S158" s="11">
        <f>IF($A158="","",IF(OR($P158="نعم",$M158="طلب عدم المراسلة"),"لا تراسله",IF($G158="","للإرسال",IF($M158="مرتدة","متوقفة",IF($M158&lt;&gt;"","تم الرد",IF($K158&lt;&gt;"","متوقفة",IF($R158&lt;TODAY(),"متأخرة",IF($R158=TODAY(),"مستحقة اليوم","بانتظار الموعد"))))))))</f>
        <v/>
      </c>
      <c r="T158" s="7" t="n"/>
    </row>
    <row r="159">
      <c r="A159" s="4" t="n"/>
      <c r="B159" s="5" t="n"/>
      <c r="C159" s="5" t="n"/>
      <c r="D159" s="6" t="n"/>
      <c r="E159" s="7" t="n"/>
      <c r="F159" s="7" t="n"/>
      <c r="G159" s="8" t="n"/>
      <c r="H159" s="9">
        <f>IF($G159="","",WORKDAY($G159+2,1))</f>
        <v/>
      </c>
      <c r="I159" s="8" t="n"/>
      <c r="J159" s="9">
        <f>IF($G159="","",WORKDAY($G159+9,1))</f>
        <v/>
      </c>
      <c r="K159" s="8" t="n"/>
      <c r="L159" s="8" t="n"/>
      <c r="M159" s="5" t="n"/>
      <c r="N159" s="10">
        <f>IF(OR($L159="",$M159="مرتدة"),"",IF(AND($K159&lt;&gt;"",$K159&lt;=$L159),"الرسالة الأخيرة",IF(AND($I159&lt;&gt;"",$I159&lt;=$L159),"المتابعة 1","الرسالة 1")))</f>
        <v/>
      </c>
      <c r="O159" s="8" t="n"/>
      <c r="P159" s="10">
        <f>IF($C159="","",IF(COUNTIF('عدم المراسلة'!$A$5:$A$304,$C159)+IFERROR(COUNTIF('عدم المراسلة'!$A$5:$A$304,MID($C159,FIND("@",$C159)+1,99)),0)&gt;0,"نعم","لا"))</f>
        <v/>
      </c>
      <c r="Q159" s="10">
        <f>IF(OR($A159="",$P159="نعم",$M159&lt;&gt;""),"",IF($G159="","الرسالة 1",IF($I159="","المتابعة 1",IF($K159="","الرسالة الأخيرة",""))))</f>
        <v/>
      </c>
      <c r="R159" s="9">
        <f>IF(OR($Q159="",$G159=""),"",IF($I159="",$H159,$J159))</f>
        <v/>
      </c>
      <c r="S159" s="11">
        <f>IF($A159="","",IF(OR($P159="نعم",$M159="طلب عدم المراسلة"),"لا تراسله",IF($G159="","للإرسال",IF($M159="مرتدة","متوقفة",IF($M159&lt;&gt;"","تم الرد",IF($K159&lt;&gt;"","متوقفة",IF($R159&lt;TODAY(),"متأخرة",IF($R159=TODAY(),"مستحقة اليوم","بانتظار الموعد"))))))))</f>
        <v/>
      </c>
      <c r="T159" s="7" t="n"/>
    </row>
    <row r="160">
      <c r="A160" s="4" t="n"/>
      <c r="B160" s="5" t="n"/>
      <c r="C160" s="5" t="n"/>
      <c r="D160" s="6" t="n"/>
      <c r="E160" s="7" t="n"/>
      <c r="F160" s="7" t="n"/>
      <c r="G160" s="8" t="n"/>
      <c r="H160" s="9">
        <f>IF($G160="","",WORKDAY($G160+2,1))</f>
        <v/>
      </c>
      <c r="I160" s="8" t="n"/>
      <c r="J160" s="9">
        <f>IF($G160="","",WORKDAY($G160+9,1))</f>
        <v/>
      </c>
      <c r="K160" s="8" t="n"/>
      <c r="L160" s="8" t="n"/>
      <c r="M160" s="5" t="n"/>
      <c r="N160" s="10">
        <f>IF(OR($L160="",$M160="مرتدة"),"",IF(AND($K160&lt;&gt;"",$K160&lt;=$L160),"الرسالة الأخيرة",IF(AND($I160&lt;&gt;"",$I160&lt;=$L160),"المتابعة 1","الرسالة 1")))</f>
        <v/>
      </c>
      <c r="O160" s="8" t="n"/>
      <c r="P160" s="10">
        <f>IF($C160="","",IF(COUNTIF('عدم المراسلة'!$A$5:$A$304,$C160)+IFERROR(COUNTIF('عدم المراسلة'!$A$5:$A$304,MID($C160,FIND("@",$C160)+1,99)),0)&gt;0,"نعم","لا"))</f>
        <v/>
      </c>
      <c r="Q160" s="10">
        <f>IF(OR($A160="",$P160="نعم",$M160&lt;&gt;""),"",IF($G160="","الرسالة 1",IF($I160="","المتابعة 1",IF($K160="","الرسالة الأخيرة",""))))</f>
        <v/>
      </c>
      <c r="R160" s="9">
        <f>IF(OR($Q160="",$G160=""),"",IF($I160="",$H160,$J160))</f>
        <v/>
      </c>
      <c r="S160" s="11">
        <f>IF($A160="","",IF(OR($P160="نعم",$M160="طلب عدم المراسلة"),"لا تراسله",IF($G160="","للإرسال",IF($M160="مرتدة","متوقفة",IF($M160&lt;&gt;"","تم الرد",IF($K160&lt;&gt;"","متوقفة",IF($R160&lt;TODAY(),"متأخرة",IF($R160=TODAY(),"مستحقة اليوم","بانتظار الموعد"))))))))</f>
        <v/>
      </c>
      <c r="T160" s="7" t="n"/>
    </row>
    <row r="161">
      <c r="A161" s="4" t="n"/>
      <c r="B161" s="5" t="n"/>
      <c r="C161" s="5" t="n"/>
      <c r="D161" s="6" t="n"/>
      <c r="E161" s="7" t="n"/>
      <c r="F161" s="7" t="n"/>
      <c r="G161" s="8" t="n"/>
      <c r="H161" s="9">
        <f>IF($G161="","",WORKDAY($G161+2,1))</f>
        <v/>
      </c>
      <c r="I161" s="8" t="n"/>
      <c r="J161" s="9">
        <f>IF($G161="","",WORKDAY($G161+9,1))</f>
        <v/>
      </c>
      <c r="K161" s="8" t="n"/>
      <c r="L161" s="8" t="n"/>
      <c r="M161" s="5" t="n"/>
      <c r="N161" s="10">
        <f>IF(OR($L161="",$M161="مرتدة"),"",IF(AND($K161&lt;&gt;"",$K161&lt;=$L161),"الرسالة الأخيرة",IF(AND($I161&lt;&gt;"",$I161&lt;=$L161),"المتابعة 1","الرسالة 1")))</f>
        <v/>
      </c>
      <c r="O161" s="8" t="n"/>
      <c r="P161" s="10">
        <f>IF($C161="","",IF(COUNTIF('عدم المراسلة'!$A$5:$A$304,$C161)+IFERROR(COUNTIF('عدم المراسلة'!$A$5:$A$304,MID($C161,FIND("@",$C161)+1,99)),0)&gt;0,"نعم","لا"))</f>
        <v/>
      </c>
      <c r="Q161" s="10">
        <f>IF(OR($A161="",$P161="نعم",$M161&lt;&gt;""),"",IF($G161="","الرسالة 1",IF($I161="","المتابعة 1",IF($K161="","الرسالة الأخيرة",""))))</f>
        <v/>
      </c>
      <c r="R161" s="9">
        <f>IF(OR($Q161="",$G161=""),"",IF($I161="",$H161,$J161))</f>
        <v/>
      </c>
      <c r="S161" s="11">
        <f>IF($A161="","",IF(OR($P161="نعم",$M161="طلب عدم المراسلة"),"لا تراسله",IF($G161="","للإرسال",IF($M161="مرتدة","متوقفة",IF($M161&lt;&gt;"","تم الرد",IF($K161&lt;&gt;"","متوقفة",IF($R161&lt;TODAY(),"متأخرة",IF($R161=TODAY(),"مستحقة اليوم","بانتظار الموعد"))))))))</f>
        <v/>
      </c>
      <c r="T161" s="7" t="n"/>
    </row>
    <row r="162">
      <c r="A162" s="4" t="n"/>
      <c r="B162" s="5" t="n"/>
      <c r="C162" s="5" t="n"/>
      <c r="D162" s="6" t="n"/>
      <c r="E162" s="7" t="n"/>
      <c r="F162" s="7" t="n"/>
      <c r="G162" s="8" t="n"/>
      <c r="H162" s="9">
        <f>IF($G162="","",WORKDAY($G162+2,1))</f>
        <v/>
      </c>
      <c r="I162" s="8" t="n"/>
      <c r="J162" s="9">
        <f>IF($G162="","",WORKDAY($G162+9,1))</f>
        <v/>
      </c>
      <c r="K162" s="8" t="n"/>
      <c r="L162" s="8" t="n"/>
      <c r="M162" s="5" t="n"/>
      <c r="N162" s="10">
        <f>IF(OR($L162="",$M162="مرتدة"),"",IF(AND($K162&lt;&gt;"",$K162&lt;=$L162),"الرسالة الأخيرة",IF(AND($I162&lt;&gt;"",$I162&lt;=$L162),"المتابعة 1","الرسالة 1")))</f>
        <v/>
      </c>
      <c r="O162" s="8" t="n"/>
      <c r="P162" s="10">
        <f>IF($C162="","",IF(COUNTIF('عدم المراسلة'!$A$5:$A$304,$C162)+IFERROR(COUNTIF('عدم المراسلة'!$A$5:$A$304,MID($C162,FIND("@",$C162)+1,99)),0)&gt;0,"نعم","لا"))</f>
        <v/>
      </c>
      <c r="Q162" s="10">
        <f>IF(OR($A162="",$P162="نعم",$M162&lt;&gt;""),"",IF($G162="","الرسالة 1",IF($I162="","المتابعة 1",IF($K162="","الرسالة الأخيرة",""))))</f>
        <v/>
      </c>
      <c r="R162" s="9">
        <f>IF(OR($Q162="",$G162=""),"",IF($I162="",$H162,$J162))</f>
        <v/>
      </c>
      <c r="S162" s="11">
        <f>IF($A162="","",IF(OR($P162="نعم",$M162="طلب عدم المراسلة"),"لا تراسله",IF($G162="","للإرسال",IF($M162="مرتدة","متوقفة",IF($M162&lt;&gt;"","تم الرد",IF($K162&lt;&gt;"","متوقفة",IF($R162&lt;TODAY(),"متأخرة",IF($R162=TODAY(),"مستحقة اليوم","بانتظار الموعد"))))))))</f>
        <v/>
      </c>
      <c r="T162" s="7" t="n"/>
    </row>
    <row r="163">
      <c r="A163" s="4" t="n"/>
      <c r="B163" s="5" t="n"/>
      <c r="C163" s="5" t="n"/>
      <c r="D163" s="6" t="n"/>
      <c r="E163" s="7" t="n"/>
      <c r="F163" s="7" t="n"/>
      <c r="G163" s="8" t="n"/>
      <c r="H163" s="9">
        <f>IF($G163="","",WORKDAY($G163+2,1))</f>
        <v/>
      </c>
      <c r="I163" s="8" t="n"/>
      <c r="J163" s="9">
        <f>IF($G163="","",WORKDAY($G163+9,1))</f>
        <v/>
      </c>
      <c r="K163" s="8" t="n"/>
      <c r="L163" s="8" t="n"/>
      <c r="M163" s="5" t="n"/>
      <c r="N163" s="10">
        <f>IF(OR($L163="",$M163="مرتدة"),"",IF(AND($K163&lt;&gt;"",$K163&lt;=$L163),"الرسالة الأخيرة",IF(AND($I163&lt;&gt;"",$I163&lt;=$L163),"المتابعة 1","الرسالة 1")))</f>
        <v/>
      </c>
      <c r="O163" s="8" t="n"/>
      <c r="P163" s="10">
        <f>IF($C163="","",IF(COUNTIF('عدم المراسلة'!$A$5:$A$304,$C163)+IFERROR(COUNTIF('عدم المراسلة'!$A$5:$A$304,MID($C163,FIND("@",$C163)+1,99)),0)&gt;0,"نعم","لا"))</f>
        <v/>
      </c>
      <c r="Q163" s="10">
        <f>IF(OR($A163="",$P163="نعم",$M163&lt;&gt;""),"",IF($G163="","الرسالة 1",IF($I163="","المتابعة 1",IF($K163="","الرسالة الأخيرة",""))))</f>
        <v/>
      </c>
      <c r="R163" s="9">
        <f>IF(OR($Q163="",$G163=""),"",IF($I163="",$H163,$J163))</f>
        <v/>
      </c>
      <c r="S163" s="11">
        <f>IF($A163="","",IF(OR($P163="نعم",$M163="طلب عدم المراسلة"),"لا تراسله",IF($G163="","للإرسال",IF($M163="مرتدة","متوقفة",IF($M163&lt;&gt;"","تم الرد",IF($K163&lt;&gt;"","متوقفة",IF($R163&lt;TODAY(),"متأخرة",IF($R163=TODAY(),"مستحقة اليوم","بانتظار الموعد"))))))))</f>
        <v/>
      </c>
      <c r="T163" s="7" t="n"/>
    </row>
    <row r="164">
      <c r="A164" s="4" t="n"/>
      <c r="B164" s="5" t="n"/>
      <c r="C164" s="5" t="n"/>
      <c r="D164" s="6" t="n"/>
      <c r="E164" s="7" t="n"/>
      <c r="F164" s="7" t="n"/>
      <c r="G164" s="8" t="n"/>
      <c r="H164" s="9">
        <f>IF($G164="","",WORKDAY($G164+2,1))</f>
        <v/>
      </c>
      <c r="I164" s="8" t="n"/>
      <c r="J164" s="9">
        <f>IF($G164="","",WORKDAY($G164+9,1))</f>
        <v/>
      </c>
      <c r="K164" s="8" t="n"/>
      <c r="L164" s="8" t="n"/>
      <c r="M164" s="5" t="n"/>
      <c r="N164" s="10">
        <f>IF(OR($L164="",$M164="مرتدة"),"",IF(AND($K164&lt;&gt;"",$K164&lt;=$L164),"الرسالة الأخيرة",IF(AND($I164&lt;&gt;"",$I164&lt;=$L164),"المتابعة 1","الرسالة 1")))</f>
        <v/>
      </c>
      <c r="O164" s="8" t="n"/>
      <c r="P164" s="10">
        <f>IF($C164="","",IF(COUNTIF('عدم المراسلة'!$A$5:$A$304,$C164)+IFERROR(COUNTIF('عدم المراسلة'!$A$5:$A$304,MID($C164,FIND("@",$C164)+1,99)),0)&gt;0,"نعم","لا"))</f>
        <v/>
      </c>
      <c r="Q164" s="10">
        <f>IF(OR($A164="",$P164="نعم",$M164&lt;&gt;""),"",IF($G164="","الرسالة 1",IF($I164="","المتابعة 1",IF($K164="","الرسالة الأخيرة",""))))</f>
        <v/>
      </c>
      <c r="R164" s="9">
        <f>IF(OR($Q164="",$G164=""),"",IF($I164="",$H164,$J164))</f>
        <v/>
      </c>
      <c r="S164" s="11">
        <f>IF($A164="","",IF(OR($P164="نعم",$M164="طلب عدم المراسلة"),"لا تراسله",IF($G164="","للإرسال",IF($M164="مرتدة","متوقفة",IF($M164&lt;&gt;"","تم الرد",IF($K164&lt;&gt;"","متوقفة",IF($R164&lt;TODAY(),"متأخرة",IF($R164=TODAY(),"مستحقة اليوم","بانتظار الموعد"))))))))</f>
        <v/>
      </c>
      <c r="T164" s="7" t="n"/>
    </row>
    <row r="165">
      <c r="A165" s="4" t="n"/>
      <c r="B165" s="5" t="n"/>
      <c r="C165" s="5" t="n"/>
      <c r="D165" s="6" t="n"/>
      <c r="E165" s="7" t="n"/>
      <c r="F165" s="7" t="n"/>
      <c r="G165" s="8" t="n"/>
      <c r="H165" s="9">
        <f>IF($G165="","",WORKDAY($G165+2,1))</f>
        <v/>
      </c>
      <c r="I165" s="8" t="n"/>
      <c r="J165" s="9">
        <f>IF($G165="","",WORKDAY($G165+9,1))</f>
        <v/>
      </c>
      <c r="K165" s="8" t="n"/>
      <c r="L165" s="8" t="n"/>
      <c r="M165" s="5" t="n"/>
      <c r="N165" s="10">
        <f>IF(OR($L165="",$M165="مرتدة"),"",IF(AND($K165&lt;&gt;"",$K165&lt;=$L165),"الرسالة الأخيرة",IF(AND($I165&lt;&gt;"",$I165&lt;=$L165),"المتابعة 1","الرسالة 1")))</f>
        <v/>
      </c>
      <c r="O165" s="8" t="n"/>
      <c r="P165" s="10">
        <f>IF($C165="","",IF(COUNTIF('عدم المراسلة'!$A$5:$A$304,$C165)+IFERROR(COUNTIF('عدم المراسلة'!$A$5:$A$304,MID($C165,FIND("@",$C165)+1,99)),0)&gt;0,"نعم","لا"))</f>
        <v/>
      </c>
      <c r="Q165" s="10">
        <f>IF(OR($A165="",$P165="نعم",$M165&lt;&gt;""),"",IF($G165="","الرسالة 1",IF($I165="","المتابعة 1",IF($K165="","الرسالة الأخيرة",""))))</f>
        <v/>
      </c>
      <c r="R165" s="9">
        <f>IF(OR($Q165="",$G165=""),"",IF($I165="",$H165,$J165))</f>
        <v/>
      </c>
      <c r="S165" s="11">
        <f>IF($A165="","",IF(OR($P165="نعم",$M165="طلب عدم المراسلة"),"لا تراسله",IF($G165="","للإرسال",IF($M165="مرتدة","متوقفة",IF($M165&lt;&gt;"","تم الرد",IF($K165&lt;&gt;"","متوقفة",IF($R165&lt;TODAY(),"متأخرة",IF($R165=TODAY(),"مستحقة اليوم","بانتظار الموعد"))))))))</f>
        <v/>
      </c>
      <c r="T165" s="7" t="n"/>
    </row>
    <row r="166">
      <c r="A166" s="4" t="n"/>
      <c r="B166" s="5" t="n"/>
      <c r="C166" s="5" t="n"/>
      <c r="D166" s="6" t="n"/>
      <c r="E166" s="7" t="n"/>
      <c r="F166" s="7" t="n"/>
      <c r="G166" s="8" t="n"/>
      <c r="H166" s="9">
        <f>IF($G166="","",WORKDAY($G166+2,1))</f>
        <v/>
      </c>
      <c r="I166" s="8" t="n"/>
      <c r="J166" s="9">
        <f>IF($G166="","",WORKDAY($G166+9,1))</f>
        <v/>
      </c>
      <c r="K166" s="8" t="n"/>
      <c r="L166" s="8" t="n"/>
      <c r="M166" s="5" t="n"/>
      <c r="N166" s="10">
        <f>IF(OR($L166="",$M166="مرتدة"),"",IF(AND($K166&lt;&gt;"",$K166&lt;=$L166),"الرسالة الأخيرة",IF(AND($I166&lt;&gt;"",$I166&lt;=$L166),"المتابعة 1","الرسالة 1")))</f>
        <v/>
      </c>
      <c r="O166" s="8" t="n"/>
      <c r="P166" s="10">
        <f>IF($C166="","",IF(COUNTIF('عدم المراسلة'!$A$5:$A$304,$C166)+IFERROR(COUNTIF('عدم المراسلة'!$A$5:$A$304,MID($C166,FIND("@",$C166)+1,99)),0)&gt;0,"نعم","لا"))</f>
        <v/>
      </c>
      <c r="Q166" s="10">
        <f>IF(OR($A166="",$P166="نعم",$M166&lt;&gt;""),"",IF($G166="","الرسالة 1",IF($I166="","المتابعة 1",IF($K166="","الرسالة الأخيرة",""))))</f>
        <v/>
      </c>
      <c r="R166" s="9">
        <f>IF(OR($Q166="",$G166=""),"",IF($I166="",$H166,$J166))</f>
        <v/>
      </c>
      <c r="S166" s="11">
        <f>IF($A166="","",IF(OR($P166="نعم",$M166="طلب عدم المراسلة"),"لا تراسله",IF($G166="","للإرسال",IF($M166="مرتدة","متوقفة",IF($M166&lt;&gt;"","تم الرد",IF($K166&lt;&gt;"","متوقفة",IF($R166&lt;TODAY(),"متأخرة",IF($R166=TODAY(),"مستحقة اليوم","بانتظار الموعد"))))))))</f>
        <v/>
      </c>
      <c r="T166" s="7" t="n"/>
    </row>
    <row r="167">
      <c r="A167" s="4" t="n"/>
      <c r="B167" s="5" t="n"/>
      <c r="C167" s="5" t="n"/>
      <c r="D167" s="6" t="n"/>
      <c r="E167" s="7" t="n"/>
      <c r="F167" s="7" t="n"/>
      <c r="G167" s="8" t="n"/>
      <c r="H167" s="9">
        <f>IF($G167="","",WORKDAY($G167+2,1))</f>
        <v/>
      </c>
      <c r="I167" s="8" t="n"/>
      <c r="J167" s="9">
        <f>IF($G167="","",WORKDAY($G167+9,1))</f>
        <v/>
      </c>
      <c r="K167" s="8" t="n"/>
      <c r="L167" s="8" t="n"/>
      <c r="M167" s="5" t="n"/>
      <c r="N167" s="10">
        <f>IF(OR($L167="",$M167="مرتدة"),"",IF(AND($K167&lt;&gt;"",$K167&lt;=$L167),"الرسالة الأخيرة",IF(AND($I167&lt;&gt;"",$I167&lt;=$L167),"المتابعة 1","الرسالة 1")))</f>
        <v/>
      </c>
      <c r="O167" s="8" t="n"/>
      <c r="P167" s="10">
        <f>IF($C167="","",IF(COUNTIF('عدم المراسلة'!$A$5:$A$304,$C167)+IFERROR(COUNTIF('عدم المراسلة'!$A$5:$A$304,MID($C167,FIND("@",$C167)+1,99)),0)&gt;0,"نعم","لا"))</f>
        <v/>
      </c>
      <c r="Q167" s="10">
        <f>IF(OR($A167="",$P167="نعم",$M167&lt;&gt;""),"",IF($G167="","الرسالة 1",IF($I167="","المتابعة 1",IF($K167="","الرسالة الأخيرة",""))))</f>
        <v/>
      </c>
      <c r="R167" s="9">
        <f>IF(OR($Q167="",$G167=""),"",IF($I167="",$H167,$J167))</f>
        <v/>
      </c>
      <c r="S167" s="11">
        <f>IF($A167="","",IF(OR($P167="نعم",$M167="طلب عدم المراسلة"),"لا تراسله",IF($G167="","للإرسال",IF($M167="مرتدة","متوقفة",IF($M167&lt;&gt;"","تم الرد",IF($K167&lt;&gt;"","متوقفة",IF($R167&lt;TODAY(),"متأخرة",IF($R167=TODAY(),"مستحقة اليوم","بانتظار الموعد"))))))))</f>
        <v/>
      </c>
      <c r="T167" s="7" t="n"/>
    </row>
    <row r="168">
      <c r="A168" s="4" t="n"/>
      <c r="B168" s="5" t="n"/>
      <c r="C168" s="5" t="n"/>
      <c r="D168" s="6" t="n"/>
      <c r="E168" s="7" t="n"/>
      <c r="F168" s="7" t="n"/>
      <c r="G168" s="8" t="n"/>
      <c r="H168" s="9">
        <f>IF($G168="","",WORKDAY($G168+2,1))</f>
        <v/>
      </c>
      <c r="I168" s="8" t="n"/>
      <c r="J168" s="9">
        <f>IF($G168="","",WORKDAY($G168+9,1))</f>
        <v/>
      </c>
      <c r="K168" s="8" t="n"/>
      <c r="L168" s="8" t="n"/>
      <c r="M168" s="5" t="n"/>
      <c r="N168" s="10">
        <f>IF(OR($L168="",$M168="مرتدة"),"",IF(AND($K168&lt;&gt;"",$K168&lt;=$L168),"الرسالة الأخيرة",IF(AND($I168&lt;&gt;"",$I168&lt;=$L168),"المتابعة 1","الرسالة 1")))</f>
        <v/>
      </c>
      <c r="O168" s="8" t="n"/>
      <c r="P168" s="10">
        <f>IF($C168="","",IF(COUNTIF('عدم المراسلة'!$A$5:$A$304,$C168)+IFERROR(COUNTIF('عدم المراسلة'!$A$5:$A$304,MID($C168,FIND("@",$C168)+1,99)),0)&gt;0,"نعم","لا"))</f>
        <v/>
      </c>
      <c r="Q168" s="10">
        <f>IF(OR($A168="",$P168="نعم",$M168&lt;&gt;""),"",IF($G168="","الرسالة 1",IF($I168="","المتابعة 1",IF($K168="","الرسالة الأخيرة",""))))</f>
        <v/>
      </c>
      <c r="R168" s="9">
        <f>IF(OR($Q168="",$G168=""),"",IF($I168="",$H168,$J168))</f>
        <v/>
      </c>
      <c r="S168" s="11">
        <f>IF($A168="","",IF(OR($P168="نعم",$M168="طلب عدم المراسلة"),"لا تراسله",IF($G168="","للإرسال",IF($M168="مرتدة","متوقفة",IF($M168&lt;&gt;"","تم الرد",IF($K168&lt;&gt;"","متوقفة",IF($R168&lt;TODAY(),"متأخرة",IF($R168=TODAY(),"مستحقة اليوم","بانتظار الموعد"))))))))</f>
        <v/>
      </c>
      <c r="T168" s="7" t="n"/>
    </row>
    <row r="169">
      <c r="A169" s="4" t="n"/>
      <c r="B169" s="5" t="n"/>
      <c r="C169" s="5" t="n"/>
      <c r="D169" s="6" t="n"/>
      <c r="E169" s="7" t="n"/>
      <c r="F169" s="7" t="n"/>
      <c r="G169" s="8" t="n"/>
      <c r="H169" s="9">
        <f>IF($G169="","",WORKDAY($G169+2,1))</f>
        <v/>
      </c>
      <c r="I169" s="8" t="n"/>
      <c r="J169" s="9">
        <f>IF($G169="","",WORKDAY($G169+9,1))</f>
        <v/>
      </c>
      <c r="K169" s="8" t="n"/>
      <c r="L169" s="8" t="n"/>
      <c r="M169" s="5" t="n"/>
      <c r="N169" s="10">
        <f>IF(OR($L169="",$M169="مرتدة"),"",IF(AND($K169&lt;&gt;"",$K169&lt;=$L169),"الرسالة الأخيرة",IF(AND($I169&lt;&gt;"",$I169&lt;=$L169),"المتابعة 1","الرسالة 1")))</f>
        <v/>
      </c>
      <c r="O169" s="8" t="n"/>
      <c r="P169" s="10">
        <f>IF($C169="","",IF(COUNTIF('عدم المراسلة'!$A$5:$A$304,$C169)+IFERROR(COUNTIF('عدم المراسلة'!$A$5:$A$304,MID($C169,FIND("@",$C169)+1,99)),0)&gt;0,"نعم","لا"))</f>
        <v/>
      </c>
      <c r="Q169" s="10">
        <f>IF(OR($A169="",$P169="نعم",$M169&lt;&gt;""),"",IF($G169="","الرسالة 1",IF($I169="","المتابعة 1",IF($K169="","الرسالة الأخيرة",""))))</f>
        <v/>
      </c>
      <c r="R169" s="9">
        <f>IF(OR($Q169="",$G169=""),"",IF($I169="",$H169,$J169))</f>
        <v/>
      </c>
      <c r="S169" s="11">
        <f>IF($A169="","",IF(OR($P169="نعم",$M169="طلب عدم المراسلة"),"لا تراسله",IF($G169="","للإرسال",IF($M169="مرتدة","متوقفة",IF($M169&lt;&gt;"","تم الرد",IF($K169&lt;&gt;"","متوقفة",IF($R169&lt;TODAY(),"متأخرة",IF($R169=TODAY(),"مستحقة اليوم","بانتظار الموعد"))))))))</f>
        <v/>
      </c>
      <c r="T169" s="7" t="n"/>
    </row>
    <row r="170">
      <c r="A170" s="4" t="n"/>
      <c r="B170" s="5" t="n"/>
      <c r="C170" s="5" t="n"/>
      <c r="D170" s="6" t="n"/>
      <c r="E170" s="7" t="n"/>
      <c r="F170" s="7" t="n"/>
      <c r="G170" s="8" t="n"/>
      <c r="H170" s="9">
        <f>IF($G170="","",WORKDAY($G170+2,1))</f>
        <v/>
      </c>
      <c r="I170" s="8" t="n"/>
      <c r="J170" s="9">
        <f>IF($G170="","",WORKDAY($G170+9,1))</f>
        <v/>
      </c>
      <c r="K170" s="8" t="n"/>
      <c r="L170" s="8" t="n"/>
      <c r="M170" s="5" t="n"/>
      <c r="N170" s="10">
        <f>IF(OR($L170="",$M170="مرتدة"),"",IF(AND($K170&lt;&gt;"",$K170&lt;=$L170),"الرسالة الأخيرة",IF(AND($I170&lt;&gt;"",$I170&lt;=$L170),"المتابعة 1","الرسالة 1")))</f>
        <v/>
      </c>
      <c r="O170" s="8" t="n"/>
      <c r="P170" s="10">
        <f>IF($C170="","",IF(COUNTIF('عدم المراسلة'!$A$5:$A$304,$C170)+IFERROR(COUNTIF('عدم المراسلة'!$A$5:$A$304,MID($C170,FIND("@",$C170)+1,99)),0)&gt;0,"نعم","لا"))</f>
        <v/>
      </c>
      <c r="Q170" s="10">
        <f>IF(OR($A170="",$P170="نعم",$M170&lt;&gt;""),"",IF($G170="","الرسالة 1",IF($I170="","المتابعة 1",IF($K170="","الرسالة الأخيرة",""))))</f>
        <v/>
      </c>
      <c r="R170" s="9">
        <f>IF(OR($Q170="",$G170=""),"",IF($I170="",$H170,$J170))</f>
        <v/>
      </c>
      <c r="S170" s="11">
        <f>IF($A170="","",IF(OR($P170="نعم",$M170="طلب عدم المراسلة"),"لا تراسله",IF($G170="","للإرسال",IF($M170="مرتدة","متوقفة",IF($M170&lt;&gt;"","تم الرد",IF($K170&lt;&gt;"","متوقفة",IF($R170&lt;TODAY(),"متأخرة",IF($R170=TODAY(),"مستحقة اليوم","بانتظار الموعد"))))))))</f>
        <v/>
      </c>
      <c r="T170" s="7" t="n"/>
    </row>
    <row r="171">
      <c r="A171" s="4" t="n"/>
      <c r="B171" s="5" t="n"/>
      <c r="C171" s="5" t="n"/>
      <c r="D171" s="6" t="n"/>
      <c r="E171" s="7" t="n"/>
      <c r="F171" s="7" t="n"/>
      <c r="G171" s="8" t="n"/>
      <c r="H171" s="9">
        <f>IF($G171="","",WORKDAY($G171+2,1))</f>
        <v/>
      </c>
      <c r="I171" s="8" t="n"/>
      <c r="J171" s="9">
        <f>IF($G171="","",WORKDAY($G171+9,1))</f>
        <v/>
      </c>
      <c r="K171" s="8" t="n"/>
      <c r="L171" s="8" t="n"/>
      <c r="M171" s="5" t="n"/>
      <c r="N171" s="10">
        <f>IF(OR($L171="",$M171="مرتدة"),"",IF(AND($K171&lt;&gt;"",$K171&lt;=$L171),"الرسالة الأخيرة",IF(AND($I171&lt;&gt;"",$I171&lt;=$L171),"المتابعة 1","الرسالة 1")))</f>
        <v/>
      </c>
      <c r="O171" s="8" t="n"/>
      <c r="P171" s="10">
        <f>IF($C171="","",IF(COUNTIF('عدم المراسلة'!$A$5:$A$304,$C171)+IFERROR(COUNTIF('عدم المراسلة'!$A$5:$A$304,MID($C171,FIND("@",$C171)+1,99)),0)&gt;0,"نعم","لا"))</f>
        <v/>
      </c>
      <c r="Q171" s="10">
        <f>IF(OR($A171="",$P171="نعم",$M171&lt;&gt;""),"",IF($G171="","الرسالة 1",IF($I171="","المتابعة 1",IF($K171="","الرسالة الأخيرة",""))))</f>
        <v/>
      </c>
      <c r="R171" s="9">
        <f>IF(OR($Q171="",$G171=""),"",IF($I171="",$H171,$J171))</f>
        <v/>
      </c>
      <c r="S171" s="11">
        <f>IF($A171="","",IF(OR($P171="نعم",$M171="طلب عدم المراسلة"),"لا تراسله",IF($G171="","للإرسال",IF($M171="مرتدة","متوقفة",IF($M171&lt;&gt;"","تم الرد",IF($K171&lt;&gt;"","متوقفة",IF($R171&lt;TODAY(),"متأخرة",IF($R171=TODAY(),"مستحقة اليوم","بانتظار الموعد"))))))))</f>
        <v/>
      </c>
      <c r="T171" s="7" t="n"/>
    </row>
    <row r="172">
      <c r="A172" s="4" t="n"/>
      <c r="B172" s="5" t="n"/>
      <c r="C172" s="5" t="n"/>
      <c r="D172" s="6" t="n"/>
      <c r="E172" s="7" t="n"/>
      <c r="F172" s="7" t="n"/>
      <c r="G172" s="8" t="n"/>
      <c r="H172" s="9">
        <f>IF($G172="","",WORKDAY($G172+2,1))</f>
        <v/>
      </c>
      <c r="I172" s="8" t="n"/>
      <c r="J172" s="9">
        <f>IF($G172="","",WORKDAY($G172+9,1))</f>
        <v/>
      </c>
      <c r="K172" s="8" t="n"/>
      <c r="L172" s="8" t="n"/>
      <c r="M172" s="5" t="n"/>
      <c r="N172" s="10">
        <f>IF(OR($L172="",$M172="مرتدة"),"",IF(AND($K172&lt;&gt;"",$K172&lt;=$L172),"الرسالة الأخيرة",IF(AND($I172&lt;&gt;"",$I172&lt;=$L172),"المتابعة 1","الرسالة 1")))</f>
        <v/>
      </c>
      <c r="O172" s="8" t="n"/>
      <c r="P172" s="10">
        <f>IF($C172="","",IF(COUNTIF('عدم المراسلة'!$A$5:$A$304,$C172)+IFERROR(COUNTIF('عدم المراسلة'!$A$5:$A$304,MID($C172,FIND("@",$C172)+1,99)),0)&gt;0,"نعم","لا"))</f>
        <v/>
      </c>
      <c r="Q172" s="10">
        <f>IF(OR($A172="",$P172="نعم",$M172&lt;&gt;""),"",IF($G172="","الرسالة 1",IF($I172="","المتابعة 1",IF($K172="","الرسالة الأخيرة",""))))</f>
        <v/>
      </c>
      <c r="R172" s="9">
        <f>IF(OR($Q172="",$G172=""),"",IF($I172="",$H172,$J172))</f>
        <v/>
      </c>
      <c r="S172" s="11">
        <f>IF($A172="","",IF(OR($P172="نعم",$M172="طلب عدم المراسلة"),"لا تراسله",IF($G172="","للإرسال",IF($M172="مرتدة","متوقفة",IF($M172&lt;&gt;"","تم الرد",IF($K172&lt;&gt;"","متوقفة",IF($R172&lt;TODAY(),"متأخرة",IF($R172=TODAY(),"مستحقة اليوم","بانتظار الموعد"))))))))</f>
        <v/>
      </c>
      <c r="T172" s="7" t="n"/>
    </row>
    <row r="173">
      <c r="A173" s="4" t="n"/>
      <c r="B173" s="5" t="n"/>
      <c r="C173" s="5" t="n"/>
      <c r="D173" s="6" t="n"/>
      <c r="E173" s="7" t="n"/>
      <c r="F173" s="7" t="n"/>
      <c r="G173" s="8" t="n"/>
      <c r="H173" s="9">
        <f>IF($G173="","",WORKDAY($G173+2,1))</f>
        <v/>
      </c>
      <c r="I173" s="8" t="n"/>
      <c r="J173" s="9">
        <f>IF($G173="","",WORKDAY($G173+9,1))</f>
        <v/>
      </c>
      <c r="K173" s="8" t="n"/>
      <c r="L173" s="8" t="n"/>
      <c r="M173" s="5" t="n"/>
      <c r="N173" s="10">
        <f>IF(OR($L173="",$M173="مرتدة"),"",IF(AND($K173&lt;&gt;"",$K173&lt;=$L173),"الرسالة الأخيرة",IF(AND($I173&lt;&gt;"",$I173&lt;=$L173),"المتابعة 1","الرسالة 1")))</f>
        <v/>
      </c>
      <c r="O173" s="8" t="n"/>
      <c r="P173" s="10">
        <f>IF($C173="","",IF(COUNTIF('عدم المراسلة'!$A$5:$A$304,$C173)+IFERROR(COUNTIF('عدم المراسلة'!$A$5:$A$304,MID($C173,FIND("@",$C173)+1,99)),0)&gt;0,"نعم","لا"))</f>
        <v/>
      </c>
      <c r="Q173" s="10">
        <f>IF(OR($A173="",$P173="نعم",$M173&lt;&gt;""),"",IF($G173="","الرسالة 1",IF($I173="","المتابعة 1",IF($K173="","الرسالة الأخيرة",""))))</f>
        <v/>
      </c>
      <c r="R173" s="9">
        <f>IF(OR($Q173="",$G173=""),"",IF($I173="",$H173,$J173))</f>
        <v/>
      </c>
      <c r="S173" s="11">
        <f>IF($A173="","",IF(OR($P173="نعم",$M173="طلب عدم المراسلة"),"لا تراسله",IF($G173="","للإرسال",IF($M173="مرتدة","متوقفة",IF($M173&lt;&gt;"","تم الرد",IF($K173&lt;&gt;"","متوقفة",IF($R173&lt;TODAY(),"متأخرة",IF($R173=TODAY(),"مستحقة اليوم","بانتظار الموعد"))))))))</f>
        <v/>
      </c>
      <c r="T173" s="7" t="n"/>
    </row>
    <row r="174">
      <c r="A174" s="4" t="n"/>
      <c r="B174" s="5" t="n"/>
      <c r="C174" s="5" t="n"/>
      <c r="D174" s="6" t="n"/>
      <c r="E174" s="7" t="n"/>
      <c r="F174" s="7" t="n"/>
      <c r="G174" s="8" t="n"/>
      <c r="H174" s="9">
        <f>IF($G174="","",WORKDAY($G174+2,1))</f>
        <v/>
      </c>
      <c r="I174" s="8" t="n"/>
      <c r="J174" s="9">
        <f>IF($G174="","",WORKDAY($G174+9,1))</f>
        <v/>
      </c>
      <c r="K174" s="8" t="n"/>
      <c r="L174" s="8" t="n"/>
      <c r="M174" s="5" t="n"/>
      <c r="N174" s="10">
        <f>IF(OR($L174="",$M174="مرتدة"),"",IF(AND($K174&lt;&gt;"",$K174&lt;=$L174),"الرسالة الأخيرة",IF(AND($I174&lt;&gt;"",$I174&lt;=$L174),"المتابعة 1","الرسالة 1")))</f>
        <v/>
      </c>
      <c r="O174" s="8" t="n"/>
      <c r="P174" s="10">
        <f>IF($C174="","",IF(COUNTIF('عدم المراسلة'!$A$5:$A$304,$C174)+IFERROR(COUNTIF('عدم المراسلة'!$A$5:$A$304,MID($C174,FIND("@",$C174)+1,99)),0)&gt;0,"نعم","لا"))</f>
        <v/>
      </c>
      <c r="Q174" s="10">
        <f>IF(OR($A174="",$P174="نعم",$M174&lt;&gt;""),"",IF($G174="","الرسالة 1",IF($I174="","المتابعة 1",IF($K174="","الرسالة الأخيرة",""))))</f>
        <v/>
      </c>
      <c r="R174" s="9">
        <f>IF(OR($Q174="",$G174=""),"",IF($I174="",$H174,$J174))</f>
        <v/>
      </c>
      <c r="S174" s="11">
        <f>IF($A174="","",IF(OR($P174="نعم",$M174="طلب عدم المراسلة"),"لا تراسله",IF($G174="","للإرسال",IF($M174="مرتدة","متوقفة",IF($M174&lt;&gt;"","تم الرد",IF($K174&lt;&gt;"","متوقفة",IF($R174&lt;TODAY(),"متأخرة",IF($R174=TODAY(),"مستحقة اليوم","بانتظار الموعد"))))))))</f>
        <v/>
      </c>
      <c r="T174" s="7" t="n"/>
    </row>
    <row r="175">
      <c r="A175" s="4" t="n"/>
      <c r="B175" s="5" t="n"/>
      <c r="C175" s="5" t="n"/>
      <c r="D175" s="6" t="n"/>
      <c r="E175" s="7" t="n"/>
      <c r="F175" s="7" t="n"/>
      <c r="G175" s="8" t="n"/>
      <c r="H175" s="9">
        <f>IF($G175="","",WORKDAY($G175+2,1))</f>
        <v/>
      </c>
      <c r="I175" s="8" t="n"/>
      <c r="J175" s="9">
        <f>IF($G175="","",WORKDAY($G175+9,1))</f>
        <v/>
      </c>
      <c r="K175" s="8" t="n"/>
      <c r="L175" s="8" t="n"/>
      <c r="M175" s="5" t="n"/>
      <c r="N175" s="10">
        <f>IF(OR($L175="",$M175="مرتدة"),"",IF(AND($K175&lt;&gt;"",$K175&lt;=$L175),"الرسالة الأخيرة",IF(AND($I175&lt;&gt;"",$I175&lt;=$L175),"المتابعة 1","الرسالة 1")))</f>
        <v/>
      </c>
      <c r="O175" s="8" t="n"/>
      <c r="P175" s="10">
        <f>IF($C175="","",IF(COUNTIF('عدم المراسلة'!$A$5:$A$304,$C175)+IFERROR(COUNTIF('عدم المراسلة'!$A$5:$A$304,MID($C175,FIND("@",$C175)+1,99)),0)&gt;0,"نعم","لا"))</f>
        <v/>
      </c>
      <c r="Q175" s="10">
        <f>IF(OR($A175="",$P175="نعم",$M175&lt;&gt;""),"",IF($G175="","الرسالة 1",IF($I175="","المتابعة 1",IF($K175="","الرسالة الأخيرة",""))))</f>
        <v/>
      </c>
      <c r="R175" s="9">
        <f>IF(OR($Q175="",$G175=""),"",IF($I175="",$H175,$J175))</f>
        <v/>
      </c>
      <c r="S175" s="11">
        <f>IF($A175="","",IF(OR($P175="نعم",$M175="طلب عدم المراسلة"),"لا تراسله",IF($G175="","للإرسال",IF($M175="مرتدة","متوقفة",IF($M175&lt;&gt;"","تم الرد",IF($K175&lt;&gt;"","متوقفة",IF($R175&lt;TODAY(),"متأخرة",IF($R175=TODAY(),"مستحقة اليوم","بانتظار الموعد"))))))))</f>
        <v/>
      </c>
      <c r="T175" s="7" t="n"/>
    </row>
    <row r="176">
      <c r="A176" s="4" t="n"/>
      <c r="B176" s="5" t="n"/>
      <c r="C176" s="5" t="n"/>
      <c r="D176" s="6" t="n"/>
      <c r="E176" s="7" t="n"/>
      <c r="F176" s="7" t="n"/>
      <c r="G176" s="8" t="n"/>
      <c r="H176" s="9">
        <f>IF($G176="","",WORKDAY($G176+2,1))</f>
        <v/>
      </c>
      <c r="I176" s="8" t="n"/>
      <c r="J176" s="9">
        <f>IF($G176="","",WORKDAY($G176+9,1))</f>
        <v/>
      </c>
      <c r="K176" s="8" t="n"/>
      <c r="L176" s="8" t="n"/>
      <c r="M176" s="5" t="n"/>
      <c r="N176" s="10">
        <f>IF(OR($L176="",$M176="مرتدة"),"",IF(AND($K176&lt;&gt;"",$K176&lt;=$L176),"الرسالة الأخيرة",IF(AND($I176&lt;&gt;"",$I176&lt;=$L176),"المتابعة 1","الرسالة 1")))</f>
        <v/>
      </c>
      <c r="O176" s="8" t="n"/>
      <c r="P176" s="10">
        <f>IF($C176="","",IF(COUNTIF('عدم المراسلة'!$A$5:$A$304,$C176)+IFERROR(COUNTIF('عدم المراسلة'!$A$5:$A$304,MID($C176,FIND("@",$C176)+1,99)),0)&gt;0,"نعم","لا"))</f>
        <v/>
      </c>
      <c r="Q176" s="10">
        <f>IF(OR($A176="",$P176="نعم",$M176&lt;&gt;""),"",IF($G176="","الرسالة 1",IF($I176="","المتابعة 1",IF($K176="","الرسالة الأخيرة",""))))</f>
        <v/>
      </c>
      <c r="R176" s="9">
        <f>IF(OR($Q176="",$G176=""),"",IF($I176="",$H176,$J176))</f>
        <v/>
      </c>
      <c r="S176" s="11">
        <f>IF($A176="","",IF(OR($P176="نعم",$M176="طلب عدم المراسلة"),"لا تراسله",IF($G176="","للإرسال",IF($M176="مرتدة","متوقفة",IF($M176&lt;&gt;"","تم الرد",IF($K176&lt;&gt;"","متوقفة",IF($R176&lt;TODAY(),"متأخرة",IF($R176=TODAY(),"مستحقة اليوم","بانتظار الموعد"))))))))</f>
        <v/>
      </c>
      <c r="T176" s="7" t="n"/>
    </row>
    <row r="177">
      <c r="A177" s="4" t="n"/>
      <c r="B177" s="5" t="n"/>
      <c r="C177" s="5" t="n"/>
      <c r="D177" s="6" t="n"/>
      <c r="E177" s="7" t="n"/>
      <c r="F177" s="7" t="n"/>
      <c r="G177" s="8" t="n"/>
      <c r="H177" s="9">
        <f>IF($G177="","",WORKDAY($G177+2,1))</f>
        <v/>
      </c>
      <c r="I177" s="8" t="n"/>
      <c r="J177" s="9">
        <f>IF($G177="","",WORKDAY($G177+9,1))</f>
        <v/>
      </c>
      <c r="K177" s="8" t="n"/>
      <c r="L177" s="8" t="n"/>
      <c r="M177" s="5" t="n"/>
      <c r="N177" s="10">
        <f>IF(OR($L177="",$M177="مرتدة"),"",IF(AND($K177&lt;&gt;"",$K177&lt;=$L177),"الرسالة الأخيرة",IF(AND($I177&lt;&gt;"",$I177&lt;=$L177),"المتابعة 1","الرسالة 1")))</f>
        <v/>
      </c>
      <c r="O177" s="8" t="n"/>
      <c r="P177" s="10">
        <f>IF($C177="","",IF(COUNTIF('عدم المراسلة'!$A$5:$A$304,$C177)+IFERROR(COUNTIF('عدم المراسلة'!$A$5:$A$304,MID($C177,FIND("@",$C177)+1,99)),0)&gt;0,"نعم","لا"))</f>
        <v/>
      </c>
      <c r="Q177" s="10">
        <f>IF(OR($A177="",$P177="نعم",$M177&lt;&gt;""),"",IF($G177="","الرسالة 1",IF($I177="","المتابعة 1",IF($K177="","الرسالة الأخيرة",""))))</f>
        <v/>
      </c>
      <c r="R177" s="9">
        <f>IF(OR($Q177="",$G177=""),"",IF($I177="",$H177,$J177))</f>
        <v/>
      </c>
      <c r="S177" s="11">
        <f>IF($A177="","",IF(OR($P177="نعم",$M177="طلب عدم المراسلة"),"لا تراسله",IF($G177="","للإرسال",IF($M177="مرتدة","متوقفة",IF($M177&lt;&gt;"","تم الرد",IF($K177&lt;&gt;"","متوقفة",IF($R177&lt;TODAY(),"متأخرة",IF($R177=TODAY(),"مستحقة اليوم","بانتظار الموعد"))))))))</f>
        <v/>
      </c>
      <c r="T177" s="7" t="n"/>
    </row>
    <row r="178">
      <c r="A178" s="4" t="n"/>
      <c r="B178" s="5" t="n"/>
      <c r="C178" s="5" t="n"/>
      <c r="D178" s="6" t="n"/>
      <c r="E178" s="7" t="n"/>
      <c r="F178" s="7" t="n"/>
      <c r="G178" s="8" t="n"/>
      <c r="H178" s="9">
        <f>IF($G178="","",WORKDAY($G178+2,1))</f>
        <v/>
      </c>
      <c r="I178" s="8" t="n"/>
      <c r="J178" s="9">
        <f>IF($G178="","",WORKDAY($G178+9,1))</f>
        <v/>
      </c>
      <c r="K178" s="8" t="n"/>
      <c r="L178" s="8" t="n"/>
      <c r="M178" s="5" t="n"/>
      <c r="N178" s="10">
        <f>IF(OR($L178="",$M178="مرتدة"),"",IF(AND($K178&lt;&gt;"",$K178&lt;=$L178),"الرسالة الأخيرة",IF(AND($I178&lt;&gt;"",$I178&lt;=$L178),"المتابعة 1","الرسالة 1")))</f>
        <v/>
      </c>
      <c r="O178" s="8" t="n"/>
      <c r="P178" s="10">
        <f>IF($C178="","",IF(COUNTIF('عدم المراسلة'!$A$5:$A$304,$C178)+IFERROR(COUNTIF('عدم المراسلة'!$A$5:$A$304,MID($C178,FIND("@",$C178)+1,99)),0)&gt;0,"نعم","لا"))</f>
        <v/>
      </c>
      <c r="Q178" s="10">
        <f>IF(OR($A178="",$P178="نعم",$M178&lt;&gt;""),"",IF($G178="","الرسالة 1",IF($I178="","المتابعة 1",IF($K178="","الرسالة الأخيرة",""))))</f>
        <v/>
      </c>
      <c r="R178" s="9">
        <f>IF(OR($Q178="",$G178=""),"",IF($I178="",$H178,$J178))</f>
        <v/>
      </c>
      <c r="S178" s="11">
        <f>IF($A178="","",IF(OR($P178="نعم",$M178="طلب عدم المراسلة"),"لا تراسله",IF($G178="","للإرسال",IF($M178="مرتدة","متوقفة",IF($M178&lt;&gt;"","تم الرد",IF($K178&lt;&gt;"","متوقفة",IF($R178&lt;TODAY(),"متأخرة",IF($R178=TODAY(),"مستحقة اليوم","بانتظار الموعد"))))))))</f>
        <v/>
      </c>
      <c r="T178" s="7" t="n"/>
    </row>
    <row r="179">
      <c r="A179" s="4" t="n"/>
      <c r="B179" s="5" t="n"/>
      <c r="C179" s="5" t="n"/>
      <c r="D179" s="6" t="n"/>
      <c r="E179" s="7" t="n"/>
      <c r="F179" s="7" t="n"/>
      <c r="G179" s="8" t="n"/>
      <c r="H179" s="9">
        <f>IF($G179="","",WORKDAY($G179+2,1))</f>
        <v/>
      </c>
      <c r="I179" s="8" t="n"/>
      <c r="J179" s="9">
        <f>IF($G179="","",WORKDAY($G179+9,1))</f>
        <v/>
      </c>
      <c r="K179" s="8" t="n"/>
      <c r="L179" s="8" t="n"/>
      <c r="M179" s="5" t="n"/>
      <c r="N179" s="10">
        <f>IF(OR($L179="",$M179="مرتدة"),"",IF(AND($K179&lt;&gt;"",$K179&lt;=$L179),"الرسالة الأخيرة",IF(AND($I179&lt;&gt;"",$I179&lt;=$L179),"المتابعة 1","الرسالة 1")))</f>
        <v/>
      </c>
      <c r="O179" s="8" t="n"/>
      <c r="P179" s="10">
        <f>IF($C179="","",IF(COUNTIF('عدم المراسلة'!$A$5:$A$304,$C179)+IFERROR(COUNTIF('عدم المراسلة'!$A$5:$A$304,MID($C179,FIND("@",$C179)+1,99)),0)&gt;0,"نعم","لا"))</f>
        <v/>
      </c>
      <c r="Q179" s="10">
        <f>IF(OR($A179="",$P179="نعم",$M179&lt;&gt;""),"",IF($G179="","الرسالة 1",IF($I179="","المتابعة 1",IF($K179="","الرسالة الأخيرة",""))))</f>
        <v/>
      </c>
      <c r="R179" s="9">
        <f>IF(OR($Q179="",$G179=""),"",IF($I179="",$H179,$J179))</f>
        <v/>
      </c>
      <c r="S179" s="11">
        <f>IF($A179="","",IF(OR($P179="نعم",$M179="طلب عدم المراسلة"),"لا تراسله",IF($G179="","للإرسال",IF($M179="مرتدة","متوقفة",IF($M179&lt;&gt;"","تم الرد",IF($K179&lt;&gt;"","متوقفة",IF($R179&lt;TODAY(),"متأخرة",IF($R179=TODAY(),"مستحقة اليوم","بانتظار الموعد"))))))))</f>
        <v/>
      </c>
      <c r="T179" s="7" t="n"/>
    </row>
    <row r="180">
      <c r="A180" s="4" t="n"/>
      <c r="B180" s="5" t="n"/>
      <c r="C180" s="5" t="n"/>
      <c r="D180" s="6" t="n"/>
      <c r="E180" s="7" t="n"/>
      <c r="F180" s="7" t="n"/>
      <c r="G180" s="8" t="n"/>
      <c r="H180" s="9">
        <f>IF($G180="","",WORKDAY($G180+2,1))</f>
        <v/>
      </c>
      <c r="I180" s="8" t="n"/>
      <c r="J180" s="9">
        <f>IF($G180="","",WORKDAY($G180+9,1))</f>
        <v/>
      </c>
      <c r="K180" s="8" t="n"/>
      <c r="L180" s="8" t="n"/>
      <c r="M180" s="5" t="n"/>
      <c r="N180" s="10">
        <f>IF(OR($L180="",$M180="مرتدة"),"",IF(AND($K180&lt;&gt;"",$K180&lt;=$L180),"الرسالة الأخيرة",IF(AND($I180&lt;&gt;"",$I180&lt;=$L180),"المتابعة 1","الرسالة 1")))</f>
        <v/>
      </c>
      <c r="O180" s="8" t="n"/>
      <c r="P180" s="10">
        <f>IF($C180="","",IF(COUNTIF('عدم المراسلة'!$A$5:$A$304,$C180)+IFERROR(COUNTIF('عدم المراسلة'!$A$5:$A$304,MID($C180,FIND("@",$C180)+1,99)),0)&gt;0,"نعم","لا"))</f>
        <v/>
      </c>
      <c r="Q180" s="10">
        <f>IF(OR($A180="",$P180="نعم",$M180&lt;&gt;""),"",IF($G180="","الرسالة 1",IF($I180="","المتابعة 1",IF($K180="","الرسالة الأخيرة",""))))</f>
        <v/>
      </c>
      <c r="R180" s="9">
        <f>IF(OR($Q180="",$G180=""),"",IF($I180="",$H180,$J180))</f>
        <v/>
      </c>
      <c r="S180" s="11">
        <f>IF($A180="","",IF(OR($P180="نعم",$M180="طلب عدم المراسلة"),"لا تراسله",IF($G180="","للإرسال",IF($M180="مرتدة","متوقفة",IF($M180&lt;&gt;"","تم الرد",IF($K180&lt;&gt;"","متوقفة",IF($R180&lt;TODAY(),"متأخرة",IF($R180=TODAY(),"مستحقة اليوم","بانتظار الموعد"))))))))</f>
        <v/>
      </c>
      <c r="T180" s="7" t="n"/>
    </row>
    <row r="181">
      <c r="A181" s="4" t="n"/>
      <c r="B181" s="5" t="n"/>
      <c r="C181" s="5" t="n"/>
      <c r="D181" s="6" t="n"/>
      <c r="E181" s="7" t="n"/>
      <c r="F181" s="7" t="n"/>
      <c r="G181" s="8" t="n"/>
      <c r="H181" s="9">
        <f>IF($G181="","",WORKDAY($G181+2,1))</f>
        <v/>
      </c>
      <c r="I181" s="8" t="n"/>
      <c r="J181" s="9">
        <f>IF($G181="","",WORKDAY($G181+9,1))</f>
        <v/>
      </c>
      <c r="K181" s="8" t="n"/>
      <c r="L181" s="8" t="n"/>
      <c r="M181" s="5" t="n"/>
      <c r="N181" s="10">
        <f>IF(OR($L181="",$M181="مرتدة"),"",IF(AND($K181&lt;&gt;"",$K181&lt;=$L181),"الرسالة الأخيرة",IF(AND($I181&lt;&gt;"",$I181&lt;=$L181),"المتابعة 1","الرسالة 1")))</f>
        <v/>
      </c>
      <c r="O181" s="8" t="n"/>
      <c r="P181" s="10">
        <f>IF($C181="","",IF(COUNTIF('عدم المراسلة'!$A$5:$A$304,$C181)+IFERROR(COUNTIF('عدم المراسلة'!$A$5:$A$304,MID($C181,FIND("@",$C181)+1,99)),0)&gt;0,"نعم","لا"))</f>
        <v/>
      </c>
      <c r="Q181" s="10">
        <f>IF(OR($A181="",$P181="نعم",$M181&lt;&gt;""),"",IF($G181="","الرسالة 1",IF($I181="","المتابعة 1",IF($K181="","الرسالة الأخيرة",""))))</f>
        <v/>
      </c>
      <c r="R181" s="9">
        <f>IF(OR($Q181="",$G181=""),"",IF($I181="",$H181,$J181))</f>
        <v/>
      </c>
      <c r="S181" s="11">
        <f>IF($A181="","",IF(OR($P181="نعم",$M181="طلب عدم المراسلة"),"لا تراسله",IF($G181="","للإرسال",IF($M181="مرتدة","متوقفة",IF($M181&lt;&gt;"","تم الرد",IF($K181&lt;&gt;"","متوقفة",IF($R181&lt;TODAY(),"متأخرة",IF($R181=TODAY(),"مستحقة اليوم","بانتظار الموعد"))))))))</f>
        <v/>
      </c>
      <c r="T181" s="7" t="n"/>
    </row>
    <row r="182">
      <c r="A182" s="4" t="n"/>
      <c r="B182" s="5" t="n"/>
      <c r="C182" s="5" t="n"/>
      <c r="D182" s="6" t="n"/>
      <c r="E182" s="7" t="n"/>
      <c r="F182" s="7" t="n"/>
      <c r="G182" s="8" t="n"/>
      <c r="H182" s="9">
        <f>IF($G182="","",WORKDAY($G182+2,1))</f>
        <v/>
      </c>
      <c r="I182" s="8" t="n"/>
      <c r="J182" s="9">
        <f>IF($G182="","",WORKDAY($G182+9,1))</f>
        <v/>
      </c>
      <c r="K182" s="8" t="n"/>
      <c r="L182" s="8" t="n"/>
      <c r="M182" s="5" t="n"/>
      <c r="N182" s="10">
        <f>IF(OR($L182="",$M182="مرتدة"),"",IF(AND($K182&lt;&gt;"",$K182&lt;=$L182),"الرسالة الأخيرة",IF(AND($I182&lt;&gt;"",$I182&lt;=$L182),"المتابعة 1","الرسالة 1")))</f>
        <v/>
      </c>
      <c r="O182" s="8" t="n"/>
      <c r="P182" s="10">
        <f>IF($C182="","",IF(COUNTIF('عدم المراسلة'!$A$5:$A$304,$C182)+IFERROR(COUNTIF('عدم المراسلة'!$A$5:$A$304,MID($C182,FIND("@",$C182)+1,99)),0)&gt;0,"نعم","لا"))</f>
        <v/>
      </c>
      <c r="Q182" s="10">
        <f>IF(OR($A182="",$P182="نعم",$M182&lt;&gt;""),"",IF($G182="","الرسالة 1",IF($I182="","المتابعة 1",IF($K182="","الرسالة الأخيرة",""))))</f>
        <v/>
      </c>
      <c r="R182" s="9">
        <f>IF(OR($Q182="",$G182=""),"",IF($I182="",$H182,$J182))</f>
        <v/>
      </c>
      <c r="S182" s="11">
        <f>IF($A182="","",IF(OR($P182="نعم",$M182="طلب عدم المراسلة"),"لا تراسله",IF($G182="","للإرسال",IF($M182="مرتدة","متوقفة",IF($M182&lt;&gt;"","تم الرد",IF($K182&lt;&gt;"","متوقفة",IF($R182&lt;TODAY(),"متأخرة",IF($R182=TODAY(),"مستحقة اليوم","بانتظار الموعد"))))))))</f>
        <v/>
      </c>
      <c r="T182" s="7" t="n"/>
    </row>
    <row r="183">
      <c r="A183" s="4" t="n"/>
      <c r="B183" s="5" t="n"/>
      <c r="C183" s="5" t="n"/>
      <c r="D183" s="6" t="n"/>
      <c r="E183" s="7" t="n"/>
      <c r="F183" s="7" t="n"/>
      <c r="G183" s="8" t="n"/>
      <c r="H183" s="9">
        <f>IF($G183="","",WORKDAY($G183+2,1))</f>
        <v/>
      </c>
      <c r="I183" s="8" t="n"/>
      <c r="J183" s="9">
        <f>IF($G183="","",WORKDAY($G183+9,1))</f>
        <v/>
      </c>
      <c r="K183" s="8" t="n"/>
      <c r="L183" s="8" t="n"/>
      <c r="M183" s="5" t="n"/>
      <c r="N183" s="10">
        <f>IF(OR($L183="",$M183="مرتدة"),"",IF(AND($K183&lt;&gt;"",$K183&lt;=$L183),"الرسالة الأخيرة",IF(AND($I183&lt;&gt;"",$I183&lt;=$L183),"المتابعة 1","الرسالة 1")))</f>
        <v/>
      </c>
      <c r="O183" s="8" t="n"/>
      <c r="P183" s="10">
        <f>IF($C183="","",IF(COUNTIF('عدم المراسلة'!$A$5:$A$304,$C183)+IFERROR(COUNTIF('عدم المراسلة'!$A$5:$A$304,MID($C183,FIND("@",$C183)+1,99)),0)&gt;0,"نعم","لا"))</f>
        <v/>
      </c>
      <c r="Q183" s="10">
        <f>IF(OR($A183="",$P183="نعم",$M183&lt;&gt;""),"",IF($G183="","الرسالة 1",IF($I183="","المتابعة 1",IF($K183="","الرسالة الأخيرة",""))))</f>
        <v/>
      </c>
      <c r="R183" s="9">
        <f>IF(OR($Q183="",$G183=""),"",IF($I183="",$H183,$J183))</f>
        <v/>
      </c>
      <c r="S183" s="11">
        <f>IF($A183="","",IF(OR($P183="نعم",$M183="طلب عدم المراسلة"),"لا تراسله",IF($G183="","للإرسال",IF($M183="مرتدة","متوقفة",IF($M183&lt;&gt;"","تم الرد",IF($K183&lt;&gt;"","متوقفة",IF($R183&lt;TODAY(),"متأخرة",IF($R183=TODAY(),"مستحقة اليوم","بانتظار الموعد"))))))))</f>
        <v/>
      </c>
      <c r="T183" s="7" t="n"/>
    </row>
    <row r="184">
      <c r="A184" s="4" t="n"/>
      <c r="B184" s="5" t="n"/>
      <c r="C184" s="5" t="n"/>
      <c r="D184" s="6" t="n"/>
      <c r="E184" s="7" t="n"/>
      <c r="F184" s="7" t="n"/>
      <c r="G184" s="8" t="n"/>
      <c r="H184" s="9">
        <f>IF($G184="","",WORKDAY($G184+2,1))</f>
        <v/>
      </c>
      <c r="I184" s="8" t="n"/>
      <c r="J184" s="9">
        <f>IF($G184="","",WORKDAY($G184+9,1))</f>
        <v/>
      </c>
      <c r="K184" s="8" t="n"/>
      <c r="L184" s="8" t="n"/>
      <c r="M184" s="5" t="n"/>
      <c r="N184" s="10">
        <f>IF(OR($L184="",$M184="مرتدة"),"",IF(AND($K184&lt;&gt;"",$K184&lt;=$L184),"الرسالة الأخيرة",IF(AND($I184&lt;&gt;"",$I184&lt;=$L184),"المتابعة 1","الرسالة 1")))</f>
        <v/>
      </c>
      <c r="O184" s="8" t="n"/>
      <c r="P184" s="10">
        <f>IF($C184="","",IF(COUNTIF('عدم المراسلة'!$A$5:$A$304,$C184)+IFERROR(COUNTIF('عدم المراسلة'!$A$5:$A$304,MID($C184,FIND("@",$C184)+1,99)),0)&gt;0,"نعم","لا"))</f>
        <v/>
      </c>
      <c r="Q184" s="10">
        <f>IF(OR($A184="",$P184="نعم",$M184&lt;&gt;""),"",IF($G184="","الرسالة 1",IF($I184="","المتابعة 1",IF($K184="","الرسالة الأخيرة",""))))</f>
        <v/>
      </c>
      <c r="R184" s="9">
        <f>IF(OR($Q184="",$G184=""),"",IF($I184="",$H184,$J184))</f>
        <v/>
      </c>
      <c r="S184" s="11">
        <f>IF($A184="","",IF(OR($P184="نعم",$M184="طلب عدم المراسلة"),"لا تراسله",IF($G184="","للإرسال",IF($M184="مرتدة","متوقفة",IF($M184&lt;&gt;"","تم الرد",IF($K184&lt;&gt;"","متوقفة",IF($R184&lt;TODAY(),"متأخرة",IF($R184=TODAY(),"مستحقة اليوم","بانتظار الموعد"))))))))</f>
        <v/>
      </c>
      <c r="T184" s="7" t="n"/>
    </row>
    <row r="185">
      <c r="A185" s="4" t="n"/>
      <c r="B185" s="5" t="n"/>
      <c r="C185" s="5" t="n"/>
      <c r="D185" s="6" t="n"/>
      <c r="E185" s="7" t="n"/>
      <c r="F185" s="7" t="n"/>
      <c r="G185" s="8" t="n"/>
      <c r="H185" s="9">
        <f>IF($G185="","",WORKDAY($G185+2,1))</f>
        <v/>
      </c>
      <c r="I185" s="8" t="n"/>
      <c r="J185" s="9">
        <f>IF($G185="","",WORKDAY($G185+9,1))</f>
        <v/>
      </c>
      <c r="K185" s="8" t="n"/>
      <c r="L185" s="8" t="n"/>
      <c r="M185" s="5" t="n"/>
      <c r="N185" s="10">
        <f>IF(OR($L185="",$M185="مرتدة"),"",IF(AND($K185&lt;&gt;"",$K185&lt;=$L185),"الرسالة الأخيرة",IF(AND($I185&lt;&gt;"",$I185&lt;=$L185),"المتابعة 1","الرسالة 1")))</f>
        <v/>
      </c>
      <c r="O185" s="8" t="n"/>
      <c r="P185" s="10">
        <f>IF($C185="","",IF(COUNTIF('عدم المراسلة'!$A$5:$A$304,$C185)+IFERROR(COUNTIF('عدم المراسلة'!$A$5:$A$304,MID($C185,FIND("@",$C185)+1,99)),0)&gt;0,"نعم","لا"))</f>
        <v/>
      </c>
      <c r="Q185" s="10">
        <f>IF(OR($A185="",$P185="نعم",$M185&lt;&gt;""),"",IF($G185="","الرسالة 1",IF($I185="","المتابعة 1",IF($K185="","الرسالة الأخيرة",""))))</f>
        <v/>
      </c>
      <c r="R185" s="9">
        <f>IF(OR($Q185="",$G185=""),"",IF($I185="",$H185,$J185))</f>
        <v/>
      </c>
      <c r="S185" s="11">
        <f>IF($A185="","",IF(OR($P185="نعم",$M185="طلب عدم المراسلة"),"لا تراسله",IF($G185="","للإرسال",IF($M185="مرتدة","متوقفة",IF($M185&lt;&gt;"","تم الرد",IF($K185&lt;&gt;"","متوقفة",IF($R185&lt;TODAY(),"متأخرة",IF($R185=TODAY(),"مستحقة اليوم","بانتظار الموعد"))))))))</f>
        <v/>
      </c>
      <c r="T185" s="7" t="n"/>
    </row>
    <row r="186">
      <c r="A186" s="4" t="n"/>
      <c r="B186" s="5" t="n"/>
      <c r="C186" s="5" t="n"/>
      <c r="D186" s="6" t="n"/>
      <c r="E186" s="7" t="n"/>
      <c r="F186" s="7" t="n"/>
      <c r="G186" s="8" t="n"/>
      <c r="H186" s="9">
        <f>IF($G186="","",WORKDAY($G186+2,1))</f>
        <v/>
      </c>
      <c r="I186" s="8" t="n"/>
      <c r="J186" s="9">
        <f>IF($G186="","",WORKDAY($G186+9,1))</f>
        <v/>
      </c>
      <c r="K186" s="8" t="n"/>
      <c r="L186" s="8" t="n"/>
      <c r="M186" s="5" t="n"/>
      <c r="N186" s="10">
        <f>IF(OR($L186="",$M186="مرتدة"),"",IF(AND($K186&lt;&gt;"",$K186&lt;=$L186),"الرسالة الأخيرة",IF(AND($I186&lt;&gt;"",$I186&lt;=$L186),"المتابعة 1","الرسالة 1")))</f>
        <v/>
      </c>
      <c r="O186" s="8" t="n"/>
      <c r="P186" s="10">
        <f>IF($C186="","",IF(COUNTIF('عدم المراسلة'!$A$5:$A$304,$C186)+IFERROR(COUNTIF('عدم المراسلة'!$A$5:$A$304,MID($C186,FIND("@",$C186)+1,99)),0)&gt;0,"نعم","لا"))</f>
        <v/>
      </c>
      <c r="Q186" s="10">
        <f>IF(OR($A186="",$P186="نعم",$M186&lt;&gt;""),"",IF($G186="","الرسالة 1",IF($I186="","المتابعة 1",IF($K186="","الرسالة الأخيرة",""))))</f>
        <v/>
      </c>
      <c r="R186" s="9">
        <f>IF(OR($Q186="",$G186=""),"",IF($I186="",$H186,$J186))</f>
        <v/>
      </c>
      <c r="S186" s="11">
        <f>IF($A186="","",IF(OR($P186="نعم",$M186="طلب عدم المراسلة"),"لا تراسله",IF($G186="","للإرسال",IF($M186="مرتدة","متوقفة",IF($M186&lt;&gt;"","تم الرد",IF($K186&lt;&gt;"","متوقفة",IF($R186&lt;TODAY(),"متأخرة",IF($R186=TODAY(),"مستحقة اليوم","بانتظار الموعد"))))))))</f>
        <v/>
      </c>
      <c r="T186" s="7" t="n"/>
    </row>
    <row r="187">
      <c r="A187" s="4" t="n"/>
      <c r="B187" s="5" t="n"/>
      <c r="C187" s="5" t="n"/>
      <c r="D187" s="6" t="n"/>
      <c r="E187" s="7" t="n"/>
      <c r="F187" s="7" t="n"/>
      <c r="G187" s="8" t="n"/>
      <c r="H187" s="9">
        <f>IF($G187="","",WORKDAY($G187+2,1))</f>
        <v/>
      </c>
      <c r="I187" s="8" t="n"/>
      <c r="J187" s="9">
        <f>IF($G187="","",WORKDAY($G187+9,1))</f>
        <v/>
      </c>
      <c r="K187" s="8" t="n"/>
      <c r="L187" s="8" t="n"/>
      <c r="M187" s="5" t="n"/>
      <c r="N187" s="10">
        <f>IF(OR($L187="",$M187="مرتدة"),"",IF(AND($K187&lt;&gt;"",$K187&lt;=$L187),"الرسالة الأخيرة",IF(AND($I187&lt;&gt;"",$I187&lt;=$L187),"المتابعة 1","الرسالة 1")))</f>
        <v/>
      </c>
      <c r="O187" s="8" t="n"/>
      <c r="P187" s="10">
        <f>IF($C187="","",IF(COUNTIF('عدم المراسلة'!$A$5:$A$304,$C187)+IFERROR(COUNTIF('عدم المراسلة'!$A$5:$A$304,MID($C187,FIND("@",$C187)+1,99)),0)&gt;0,"نعم","لا"))</f>
        <v/>
      </c>
      <c r="Q187" s="10">
        <f>IF(OR($A187="",$P187="نعم",$M187&lt;&gt;""),"",IF($G187="","الرسالة 1",IF($I187="","المتابعة 1",IF($K187="","الرسالة الأخيرة",""))))</f>
        <v/>
      </c>
      <c r="R187" s="9">
        <f>IF(OR($Q187="",$G187=""),"",IF($I187="",$H187,$J187))</f>
        <v/>
      </c>
      <c r="S187" s="11">
        <f>IF($A187="","",IF(OR($P187="نعم",$M187="طلب عدم المراسلة"),"لا تراسله",IF($G187="","للإرسال",IF($M187="مرتدة","متوقفة",IF($M187&lt;&gt;"","تم الرد",IF($K187&lt;&gt;"","متوقفة",IF($R187&lt;TODAY(),"متأخرة",IF($R187=TODAY(),"مستحقة اليوم","بانتظار الموعد"))))))))</f>
        <v/>
      </c>
      <c r="T187" s="7" t="n"/>
    </row>
    <row r="188">
      <c r="A188" s="4" t="n"/>
      <c r="B188" s="5" t="n"/>
      <c r="C188" s="5" t="n"/>
      <c r="D188" s="6" t="n"/>
      <c r="E188" s="7" t="n"/>
      <c r="F188" s="7" t="n"/>
      <c r="G188" s="8" t="n"/>
      <c r="H188" s="9">
        <f>IF($G188="","",WORKDAY($G188+2,1))</f>
        <v/>
      </c>
      <c r="I188" s="8" t="n"/>
      <c r="J188" s="9">
        <f>IF($G188="","",WORKDAY($G188+9,1))</f>
        <v/>
      </c>
      <c r="K188" s="8" t="n"/>
      <c r="L188" s="8" t="n"/>
      <c r="M188" s="5" t="n"/>
      <c r="N188" s="10">
        <f>IF(OR($L188="",$M188="مرتدة"),"",IF(AND($K188&lt;&gt;"",$K188&lt;=$L188),"الرسالة الأخيرة",IF(AND($I188&lt;&gt;"",$I188&lt;=$L188),"المتابعة 1","الرسالة 1")))</f>
        <v/>
      </c>
      <c r="O188" s="8" t="n"/>
      <c r="P188" s="10">
        <f>IF($C188="","",IF(COUNTIF('عدم المراسلة'!$A$5:$A$304,$C188)+IFERROR(COUNTIF('عدم المراسلة'!$A$5:$A$304,MID($C188,FIND("@",$C188)+1,99)),0)&gt;0,"نعم","لا"))</f>
        <v/>
      </c>
      <c r="Q188" s="10">
        <f>IF(OR($A188="",$P188="نعم",$M188&lt;&gt;""),"",IF($G188="","الرسالة 1",IF($I188="","المتابعة 1",IF($K188="","الرسالة الأخيرة",""))))</f>
        <v/>
      </c>
      <c r="R188" s="9">
        <f>IF(OR($Q188="",$G188=""),"",IF($I188="",$H188,$J188))</f>
        <v/>
      </c>
      <c r="S188" s="11">
        <f>IF($A188="","",IF(OR($P188="نعم",$M188="طلب عدم المراسلة"),"لا تراسله",IF($G188="","للإرسال",IF($M188="مرتدة","متوقفة",IF($M188&lt;&gt;"","تم الرد",IF($K188&lt;&gt;"","متوقفة",IF($R188&lt;TODAY(),"متأخرة",IF($R188=TODAY(),"مستحقة اليوم","بانتظار الموعد"))))))))</f>
        <v/>
      </c>
      <c r="T188" s="7" t="n"/>
    </row>
    <row r="189">
      <c r="A189" s="4" t="n"/>
      <c r="B189" s="5" t="n"/>
      <c r="C189" s="5" t="n"/>
      <c r="D189" s="6" t="n"/>
      <c r="E189" s="7" t="n"/>
      <c r="F189" s="7" t="n"/>
      <c r="G189" s="8" t="n"/>
      <c r="H189" s="9">
        <f>IF($G189="","",WORKDAY($G189+2,1))</f>
        <v/>
      </c>
      <c r="I189" s="8" t="n"/>
      <c r="J189" s="9">
        <f>IF($G189="","",WORKDAY($G189+9,1))</f>
        <v/>
      </c>
      <c r="K189" s="8" t="n"/>
      <c r="L189" s="8" t="n"/>
      <c r="M189" s="5" t="n"/>
      <c r="N189" s="10">
        <f>IF(OR($L189="",$M189="مرتدة"),"",IF(AND($K189&lt;&gt;"",$K189&lt;=$L189),"الرسالة الأخيرة",IF(AND($I189&lt;&gt;"",$I189&lt;=$L189),"المتابعة 1","الرسالة 1")))</f>
        <v/>
      </c>
      <c r="O189" s="8" t="n"/>
      <c r="P189" s="10">
        <f>IF($C189="","",IF(COUNTIF('عدم المراسلة'!$A$5:$A$304,$C189)+IFERROR(COUNTIF('عدم المراسلة'!$A$5:$A$304,MID($C189,FIND("@",$C189)+1,99)),0)&gt;0,"نعم","لا"))</f>
        <v/>
      </c>
      <c r="Q189" s="10">
        <f>IF(OR($A189="",$P189="نعم",$M189&lt;&gt;""),"",IF($G189="","الرسالة 1",IF($I189="","المتابعة 1",IF($K189="","الرسالة الأخيرة",""))))</f>
        <v/>
      </c>
      <c r="R189" s="9">
        <f>IF(OR($Q189="",$G189=""),"",IF($I189="",$H189,$J189))</f>
        <v/>
      </c>
      <c r="S189" s="11">
        <f>IF($A189="","",IF(OR($P189="نعم",$M189="طلب عدم المراسلة"),"لا تراسله",IF($G189="","للإرسال",IF($M189="مرتدة","متوقفة",IF($M189&lt;&gt;"","تم الرد",IF($K189&lt;&gt;"","متوقفة",IF($R189&lt;TODAY(),"متأخرة",IF($R189=TODAY(),"مستحقة اليوم","بانتظار الموعد"))))))))</f>
        <v/>
      </c>
      <c r="T189" s="7" t="n"/>
    </row>
    <row r="190">
      <c r="A190" s="4" t="n"/>
      <c r="B190" s="5" t="n"/>
      <c r="C190" s="5" t="n"/>
      <c r="D190" s="6" t="n"/>
      <c r="E190" s="7" t="n"/>
      <c r="F190" s="7" t="n"/>
      <c r="G190" s="8" t="n"/>
      <c r="H190" s="9">
        <f>IF($G190="","",WORKDAY($G190+2,1))</f>
        <v/>
      </c>
      <c r="I190" s="8" t="n"/>
      <c r="J190" s="9">
        <f>IF($G190="","",WORKDAY($G190+9,1))</f>
        <v/>
      </c>
      <c r="K190" s="8" t="n"/>
      <c r="L190" s="8" t="n"/>
      <c r="M190" s="5" t="n"/>
      <c r="N190" s="10">
        <f>IF(OR($L190="",$M190="مرتدة"),"",IF(AND($K190&lt;&gt;"",$K190&lt;=$L190),"الرسالة الأخيرة",IF(AND($I190&lt;&gt;"",$I190&lt;=$L190),"المتابعة 1","الرسالة 1")))</f>
        <v/>
      </c>
      <c r="O190" s="8" t="n"/>
      <c r="P190" s="10">
        <f>IF($C190="","",IF(COUNTIF('عدم المراسلة'!$A$5:$A$304,$C190)+IFERROR(COUNTIF('عدم المراسلة'!$A$5:$A$304,MID($C190,FIND("@",$C190)+1,99)),0)&gt;0,"نعم","لا"))</f>
        <v/>
      </c>
      <c r="Q190" s="10">
        <f>IF(OR($A190="",$P190="نعم",$M190&lt;&gt;""),"",IF($G190="","الرسالة 1",IF($I190="","المتابعة 1",IF($K190="","الرسالة الأخيرة",""))))</f>
        <v/>
      </c>
      <c r="R190" s="9">
        <f>IF(OR($Q190="",$G190=""),"",IF($I190="",$H190,$J190))</f>
        <v/>
      </c>
      <c r="S190" s="11">
        <f>IF($A190="","",IF(OR($P190="نعم",$M190="طلب عدم المراسلة"),"لا تراسله",IF($G190="","للإرسال",IF($M190="مرتدة","متوقفة",IF($M190&lt;&gt;"","تم الرد",IF($K190&lt;&gt;"","متوقفة",IF($R190&lt;TODAY(),"متأخرة",IF($R190=TODAY(),"مستحقة اليوم","بانتظار الموعد"))))))))</f>
        <v/>
      </c>
      <c r="T190" s="7" t="n"/>
    </row>
    <row r="191">
      <c r="A191" s="4" t="n"/>
      <c r="B191" s="5" t="n"/>
      <c r="C191" s="5" t="n"/>
      <c r="D191" s="6" t="n"/>
      <c r="E191" s="7" t="n"/>
      <c r="F191" s="7" t="n"/>
      <c r="G191" s="8" t="n"/>
      <c r="H191" s="9">
        <f>IF($G191="","",WORKDAY($G191+2,1))</f>
        <v/>
      </c>
      <c r="I191" s="8" t="n"/>
      <c r="J191" s="9">
        <f>IF($G191="","",WORKDAY($G191+9,1))</f>
        <v/>
      </c>
      <c r="K191" s="8" t="n"/>
      <c r="L191" s="8" t="n"/>
      <c r="M191" s="5" t="n"/>
      <c r="N191" s="10">
        <f>IF(OR($L191="",$M191="مرتدة"),"",IF(AND($K191&lt;&gt;"",$K191&lt;=$L191),"الرسالة الأخيرة",IF(AND($I191&lt;&gt;"",$I191&lt;=$L191),"المتابعة 1","الرسالة 1")))</f>
        <v/>
      </c>
      <c r="O191" s="8" t="n"/>
      <c r="P191" s="10">
        <f>IF($C191="","",IF(COUNTIF('عدم المراسلة'!$A$5:$A$304,$C191)+IFERROR(COUNTIF('عدم المراسلة'!$A$5:$A$304,MID($C191,FIND("@",$C191)+1,99)),0)&gt;0,"نعم","لا"))</f>
        <v/>
      </c>
      <c r="Q191" s="10">
        <f>IF(OR($A191="",$P191="نعم",$M191&lt;&gt;""),"",IF($G191="","الرسالة 1",IF($I191="","المتابعة 1",IF($K191="","الرسالة الأخيرة",""))))</f>
        <v/>
      </c>
      <c r="R191" s="9">
        <f>IF(OR($Q191="",$G191=""),"",IF($I191="",$H191,$J191))</f>
        <v/>
      </c>
      <c r="S191" s="11">
        <f>IF($A191="","",IF(OR($P191="نعم",$M191="طلب عدم المراسلة"),"لا تراسله",IF($G191="","للإرسال",IF($M191="مرتدة","متوقفة",IF($M191&lt;&gt;"","تم الرد",IF($K191&lt;&gt;"","متوقفة",IF($R191&lt;TODAY(),"متأخرة",IF($R191=TODAY(),"مستحقة اليوم","بانتظار الموعد"))))))))</f>
        <v/>
      </c>
      <c r="T191" s="7" t="n"/>
    </row>
    <row r="192">
      <c r="A192" s="4" t="n"/>
      <c r="B192" s="5" t="n"/>
      <c r="C192" s="5" t="n"/>
      <c r="D192" s="6" t="n"/>
      <c r="E192" s="7" t="n"/>
      <c r="F192" s="7" t="n"/>
      <c r="G192" s="8" t="n"/>
      <c r="H192" s="9">
        <f>IF($G192="","",WORKDAY($G192+2,1))</f>
        <v/>
      </c>
      <c r="I192" s="8" t="n"/>
      <c r="J192" s="9">
        <f>IF($G192="","",WORKDAY($G192+9,1))</f>
        <v/>
      </c>
      <c r="K192" s="8" t="n"/>
      <c r="L192" s="8" t="n"/>
      <c r="M192" s="5" t="n"/>
      <c r="N192" s="10">
        <f>IF(OR($L192="",$M192="مرتدة"),"",IF(AND($K192&lt;&gt;"",$K192&lt;=$L192),"الرسالة الأخيرة",IF(AND($I192&lt;&gt;"",$I192&lt;=$L192),"المتابعة 1","الرسالة 1")))</f>
        <v/>
      </c>
      <c r="O192" s="8" t="n"/>
      <c r="P192" s="10">
        <f>IF($C192="","",IF(COUNTIF('عدم المراسلة'!$A$5:$A$304,$C192)+IFERROR(COUNTIF('عدم المراسلة'!$A$5:$A$304,MID($C192,FIND("@",$C192)+1,99)),0)&gt;0,"نعم","لا"))</f>
        <v/>
      </c>
      <c r="Q192" s="10">
        <f>IF(OR($A192="",$P192="نعم",$M192&lt;&gt;""),"",IF($G192="","الرسالة 1",IF($I192="","المتابعة 1",IF($K192="","الرسالة الأخيرة",""))))</f>
        <v/>
      </c>
      <c r="R192" s="9">
        <f>IF(OR($Q192="",$G192=""),"",IF($I192="",$H192,$J192))</f>
        <v/>
      </c>
      <c r="S192" s="11">
        <f>IF($A192="","",IF(OR($P192="نعم",$M192="طلب عدم المراسلة"),"لا تراسله",IF($G192="","للإرسال",IF($M192="مرتدة","متوقفة",IF($M192&lt;&gt;"","تم الرد",IF($K192&lt;&gt;"","متوقفة",IF($R192&lt;TODAY(),"متأخرة",IF($R192=TODAY(),"مستحقة اليوم","بانتظار الموعد"))))))))</f>
        <v/>
      </c>
      <c r="T192" s="7" t="n"/>
    </row>
    <row r="193">
      <c r="A193" s="4" t="n"/>
      <c r="B193" s="5" t="n"/>
      <c r="C193" s="5" t="n"/>
      <c r="D193" s="6" t="n"/>
      <c r="E193" s="7" t="n"/>
      <c r="F193" s="7" t="n"/>
      <c r="G193" s="8" t="n"/>
      <c r="H193" s="9">
        <f>IF($G193="","",WORKDAY($G193+2,1))</f>
        <v/>
      </c>
      <c r="I193" s="8" t="n"/>
      <c r="J193" s="9">
        <f>IF($G193="","",WORKDAY($G193+9,1))</f>
        <v/>
      </c>
      <c r="K193" s="8" t="n"/>
      <c r="L193" s="8" t="n"/>
      <c r="M193" s="5" t="n"/>
      <c r="N193" s="10">
        <f>IF(OR($L193="",$M193="مرتدة"),"",IF(AND($K193&lt;&gt;"",$K193&lt;=$L193),"الرسالة الأخيرة",IF(AND($I193&lt;&gt;"",$I193&lt;=$L193),"المتابعة 1","الرسالة 1")))</f>
        <v/>
      </c>
      <c r="O193" s="8" t="n"/>
      <c r="P193" s="10">
        <f>IF($C193="","",IF(COUNTIF('عدم المراسلة'!$A$5:$A$304,$C193)+IFERROR(COUNTIF('عدم المراسلة'!$A$5:$A$304,MID($C193,FIND("@",$C193)+1,99)),0)&gt;0,"نعم","لا"))</f>
        <v/>
      </c>
      <c r="Q193" s="10">
        <f>IF(OR($A193="",$P193="نعم",$M193&lt;&gt;""),"",IF($G193="","الرسالة 1",IF($I193="","المتابعة 1",IF($K193="","الرسالة الأخيرة",""))))</f>
        <v/>
      </c>
      <c r="R193" s="9">
        <f>IF(OR($Q193="",$G193=""),"",IF($I193="",$H193,$J193))</f>
        <v/>
      </c>
      <c r="S193" s="11">
        <f>IF($A193="","",IF(OR($P193="نعم",$M193="طلب عدم المراسلة"),"لا تراسله",IF($G193="","للإرسال",IF($M193="مرتدة","متوقفة",IF($M193&lt;&gt;"","تم الرد",IF($K193&lt;&gt;"","متوقفة",IF($R193&lt;TODAY(),"متأخرة",IF($R193=TODAY(),"مستحقة اليوم","بانتظار الموعد"))))))))</f>
        <v/>
      </c>
      <c r="T193" s="7" t="n"/>
    </row>
    <row r="194">
      <c r="A194" s="4" t="n"/>
      <c r="B194" s="5" t="n"/>
      <c r="C194" s="5" t="n"/>
      <c r="D194" s="6" t="n"/>
      <c r="E194" s="7" t="n"/>
      <c r="F194" s="7" t="n"/>
      <c r="G194" s="8" t="n"/>
      <c r="H194" s="9">
        <f>IF($G194="","",WORKDAY($G194+2,1))</f>
        <v/>
      </c>
      <c r="I194" s="8" t="n"/>
      <c r="J194" s="9">
        <f>IF($G194="","",WORKDAY($G194+9,1))</f>
        <v/>
      </c>
      <c r="K194" s="8" t="n"/>
      <c r="L194" s="8" t="n"/>
      <c r="M194" s="5" t="n"/>
      <c r="N194" s="10">
        <f>IF(OR($L194="",$M194="مرتدة"),"",IF(AND($K194&lt;&gt;"",$K194&lt;=$L194),"الرسالة الأخيرة",IF(AND($I194&lt;&gt;"",$I194&lt;=$L194),"المتابعة 1","الرسالة 1")))</f>
        <v/>
      </c>
      <c r="O194" s="8" t="n"/>
      <c r="P194" s="10">
        <f>IF($C194="","",IF(COUNTIF('عدم المراسلة'!$A$5:$A$304,$C194)+IFERROR(COUNTIF('عدم المراسلة'!$A$5:$A$304,MID($C194,FIND("@",$C194)+1,99)),0)&gt;0,"نعم","لا"))</f>
        <v/>
      </c>
      <c r="Q194" s="10">
        <f>IF(OR($A194="",$P194="نعم",$M194&lt;&gt;""),"",IF($G194="","الرسالة 1",IF($I194="","المتابعة 1",IF($K194="","الرسالة الأخيرة",""))))</f>
        <v/>
      </c>
      <c r="R194" s="9">
        <f>IF(OR($Q194="",$G194=""),"",IF($I194="",$H194,$J194))</f>
        <v/>
      </c>
      <c r="S194" s="11">
        <f>IF($A194="","",IF(OR($P194="نعم",$M194="طلب عدم المراسلة"),"لا تراسله",IF($G194="","للإرسال",IF($M194="مرتدة","متوقفة",IF($M194&lt;&gt;"","تم الرد",IF($K194&lt;&gt;"","متوقفة",IF($R194&lt;TODAY(),"متأخرة",IF($R194=TODAY(),"مستحقة اليوم","بانتظار الموعد"))))))))</f>
        <v/>
      </c>
      <c r="T194" s="7" t="n"/>
    </row>
    <row r="195">
      <c r="A195" s="4" t="n"/>
      <c r="B195" s="5" t="n"/>
      <c r="C195" s="5" t="n"/>
      <c r="D195" s="6" t="n"/>
      <c r="E195" s="7" t="n"/>
      <c r="F195" s="7" t="n"/>
      <c r="G195" s="8" t="n"/>
      <c r="H195" s="9">
        <f>IF($G195="","",WORKDAY($G195+2,1))</f>
        <v/>
      </c>
      <c r="I195" s="8" t="n"/>
      <c r="J195" s="9">
        <f>IF($G195="","",WORKDAY($G195+9,1))</f>
        <v/>
      </c>
      <c r="K195" s="8" t="n"/>
      <c r="L195" s="8" t="n"/>
      <c r="M195" s="5" t="n"/>
      <c r="N195" s="10">
        <f>IF(OR($L195="",$M195="مرتدة"),"",IF(AND($K195&lt;&gt;"",$K195&lt;=$L195),"الرسالة الأخيرة",IF(AND($I195&lt;&gt;"",$I195&lt;=$L195),"المتابعة 1","الرسالة 1")))</f>
        <v/>
      </c>
      <c r="O195" s="8" t="n"/>
      <c r="P195" s="10">
        <f>IF($C195="","",IF(COUNTIF('عدم المراسلة'!$A$5:$A$304,$C195)+IFERROR(COUNTIF('عدم المراسلة'!$A$5:$A$304,MID($C195,FIND("@",$C195)+1,99)),0)&gt;0,"نعم","لا"))</f>
        <v/>
      </c>
      <c r="Q195" s="10">
        <f>IF(OR($A195="",$P195="نعم",$M195&lt;&gt;""),"",IF($G195="","الرسالة 1",IF($I195="","المتابعة 1",IF($K195="","الرسالة الأخيرة",""))))</f>
        <v/>
      </c>
      <c r="R195" s="9">
        <f>IF(OR($Q195="",$G195=""),"",IF($I195="",$H195,$J195))</f>
        <v/>
      </c>
      <c r="S195" s="11">
        <f>IF($A195="","",IF(OR($P195="نعم",$M195="طلب عدم المراسلة"),"لا تراسله",IF($G195="","للإرسال",IF($M195="مرتدة","متوقفة",IF($M195&lt;&gt;"","تم الرد",IF($K195&lt;&gt;"","متوقفة",IF($R195&lt;TODAY(),"متأخرة",IF($R195=TODAY(),"مستحقة اليوم","بانتظار الموعد"))))))))</f>
        <v/>
      </c>
      <c r="T195" s="7" t="n"/>
    </row>
    <row r="196">
      <c r="A196" s="4" t="n"/>
      <c r="B196" s="5" t="n"/>
      <c r="C196" s="5" t="n"/>
      <c r="D196" s="6" t="n"/>
      <c r="E196" s="7" t="n"/>
      <c r="F196" s="7" t="n"/>
      <c r="G196" s="8" t="n"/>
      <c r="H196" s="9">
        <f>IF($G196="","",WORKDAY($G196+2,1))</f>
        <v/>
      </c>
      <c r="I196" s="8" t="n"/>
      <c r="J196" s="9">
        <f>IF($G196="","",WORKDAY($G196+9,1))</f>
        <v/>
      </c>
      <c r="K196" s="8" t="n"/>
      <c r="L196" s="8" t="n"/>
      <c r="M196" s="5" t="n"/>
      <c r="N196" s="10">
        <f>IF(OR($L196="",$M196="مرتدة"),"",IF(AND($K196&lt;&gt;"",$K196&lt;=$L196),"الرسالة الأخيرة",IF(AND($I196&lt;&gt;"",$I196&lt;=$L196),"المتابعة 1","الرسالة 1")))</f>
        <v/>
      </c>
      <c r="O196" s="8" t="n"/>
      <c r="P196" s="10">
        <f>IF($C196="","",IF(COUNTIF('عدم المراسلة'!$A$5:$A$304,$C196)+IFERROR(COUNTIF('عدم المراسلة'!$A$5:$A$304,MID($C196,FIND("@",$C196)+1,99)),0)&gt;0,"نعم","لا"))</f>
        <v/>
      </c>
      <c r="Q196" s="10">
        <f>IF(OR($A196="",$P196="نعم",$M196&lt;&gt;""),"",IF($G196="","الرسالة 1",IF($I196="","المتابعة 1",IF($K196="","الرسالة الأخيرة",""))))</f>
        <v/>
      </c>
      <c r="R196" s="9">
        <f>IF(OR($Q196="",$G196=""),"",IF($I196="",$H196,$J196))</f>
        <v/>
      </c>
      <c r="S196" s="11">
        <f>IF($A196="","",IF(OR($P196="نعم",$M196="طلب عدم المراسلة"),"لا تراسله",IF($G196="","للإرسال",IF($M196="مرتدة","متوقفة",IF($M196&lt;&gt;"","تم الرد",IF($K196&lt;&gt;"","متوقفة",IF($R196&lt;TODAY(),"متأخرة",IF($R196=TODAY(),"مستحقة اليوم","بانتظار الموعد"))))))))</f>
        <v/>
      </c>
      <c r="T196" s="7" t="n"/>
    </row>
    <row r="197">
      <c r="A197" s="4" t="n"/>
      <c r="B197" s="5" t="n"/>
      <c r="C197" s="5" t="n"/>
      <c r="D197" s="6" t="n"/>
      <c r="E197" s="7" t="n"/>
      <c r="F197" s="7" t="n"/>
      <c r="G197" s="8" t="n"/>
      <c r="H197" s="9">
        <f>IF($G197="","",WORKDAY($G197+2,1))</f>
        <v/>
      </c>
      <c r="I197" s="8" t="n"/>
      <c r="J197" s="9">
        <f>IF($G197="","",WORKDAY($G197+9,1))</f>
        <v/>
      </c>
      <c r="K197" s="8" t="n"/>
      <c r="L197" s="8" t="n"/>
      <c r="M197" s="5" t="n"/>
      <c r="N197" s="10">
        <f>IF(OR($L197="",$M197="مرتدة"),"",IF(AND($K197&lt;&gt;"",$K197&lt;=$L197),"الرسالة الأخيرة",IF(AND($I197&lt;&gt;"",$I197&lt;=$L197),"المتابعة 1","الرسالة 1")))</f>
        <v/>
      </c>
      <c r="O197" s="8" t="n"/>
      <c r="P197" s="10">
        <f>IF($C197="","",IF(COUNTIF('عدم المراسلة'!$A$5:$A$304,$C197)+IFERROR(COUNTIF('عدم المراسلة'!$A$5:$A$304,MID($C197,FIND("@",$C197)+1,99)),0)&gt;0,"نعم","لا"))</f>
        <v/>
      </c>
      <c r="Q197" s="10">
        <f>IF(OR($A197="",$P197="نعم",$M197&lt;&gt;""),"",IF($G197="","الرسالة 1",IF($I197="","المتابعة 1",IF($K197="","الرسالة الأخيرة",""))))</f>
        <v/>
      </c>
      <c r="R197" s="9">
        <f>IF(OR($Q197="",$G197=""),"",IF($I197="",$H197,$J197))</f>
        <v/>
      </c>
      <c r="S197" s="11">
        <f>IF($A197="","",IF(OR($P197="نعم",$M197="طلب عدم المراسلة"),"لا تراسله",IF($G197="","للإرسال",IF($M197="مرتدة","متوقفة",IF($M197&lt;&gt;"","تم الرد",IF($K197&lt;&gt;"","متوقفة",IF($R197&lt;TODAY(),"متأخرة",IF($R197=TODAY(),"مستحقة اليوم","بانتظار الموعد"))))))))</f>
        <v/>
      </c>
      <c r="T197" s="7" t="n"/>
    </row>
    <row r="198">
      <c r="A198" s="4" t="n"/>
      <c r="B198" s="5" t="n"/>
      <c r="C198" s="5" t="n"/>
      <c r="D198" s="6" t="n"/>
      <c r="E198" s="7" t="n"/>
      <c r="F198" s="7" t="n"/>
      <c r="G198" s="8" t="n"/>
      <c r="H198" s="9">
        <f>IF($G198="","",WORKDAY($G198+2,1))</f>
        <v/>
      </c>
      <c r="I198" s="8" t="n"/>
      <c r="J198" s="9">
        <f>IF($G198="","",WORKDAY($G198+9,1))</f>
        <v/>
      </c>
      <c r="K198" s="8" t="n"/>
      <c r="L198" s="8" t="n"/>
      <c r="M198" s="5" t="n"/>
      <c r="N198" s="10">
        <f>IF(OR($L198="",$M198="مرتدة"),"",IF(AND($K198&lt;&gt;"",$K198&lt;=$L198),"الرسالة الأخيرة",IF(AND($I198&lt;&gt;"",$I198&lt;=$L198),"المتابعة 1","الرسالة 1")))</f>
        <v/>
      </c>
      <c r="O198" s="8" t="n"/>
      <c r="P198" s="10">
        <f>IF($C198="","",IF(COUNTIF('عدم المراسلة'!$A$5:$A$304,$C198)+IFERROR(COUNTIF('عدم المراسلة'!$A$5:$A$304,MID($C198,FIND("@",$C198)+1,99)),0)&gt;0,"نعم","لا"))</f>
        <v/>
      </c>
      <c r="Q198" s="10">
        <f>IF(OR($A198="",$P198="نعم",$M198&lt;&gt;""),"",IF($G198="","الرسالة 1",IF($I198="","المتابعة 1",IF($K198="","الرسالة الأخيرة",""))))</f>
        <v/>
      </c>
      <c r="R198" s="9">
        <f>IF(OR($Q198="",$G198=""),"",IF($I198="",$H198,$J198))</f>
        <v/>
      </c>
      <c r="S198" s="11">
        <f>IF($A198="","",IF(OR($P198="نعم",$M198="طلب عدم المراسلة"),"لا تراسله",IF($G198="","للإرسال",IF($M198="مرتدة","متوقفة",IF($M198&lt;&gt;"","تم الرد",IF($K198&lt;&gt;"","متوقفة",IF($R198&lt;TODAY(),"متأخرة",IF($R198=TODAY(),"مستحقة اليوم","بانتظار الموعد"))))))))</f>
        <v/>
      </c>
      <c r="T198" s="7" t="n"/>
    </row>
    <row r="199">
      <c r="A199" s="4" t="n"/>
      <c r="B199" s="5" t="n"/>
      <c r="C199" s="5" t="n"/>
      <c r="D199" s="6" t="n"/>
      <c r="E199" s="7" t="n"/>
      <c r="F199" s="7" t="n"/>
      <c r="G199" s="8" t="n"/>
      <c r="H199" s="9">
        <f>IF($G199="","",WORKDAY($G199+2,1))</f>
        <v/>
      </c>
      <c r="I199" s="8" t="n"/>
      <c r="J199" s="9">
        <f>IF($G199="","",WORKDAY($G199+9,1))</f>
        <v/>
      </c>
      <c r="K199" s="8" t="n"/>
      <c r="L199" s="8" t="n"/>
      <c r="M199" s="5" t="n"/>
      <c r="N199" s="10">
        <f>IF(OR($L199="",$M199="مرتدة"),"",IF(AND($K199&lt;&gt;"",$K199&lt;=$L199),"الرسالة الأخيرة",IF(AND($I199&lt;&gt;"",$I199&lt;=$L199),"المتابعة 1","الرسالة 1")))</f>
        <v/>
      </c>
      <c r="O199" s="8" t="n"/>
      <c r="P199" s="10">
        <f>IF($C199="","",IF(COUNTIF('عدم المراسلة'!$A$5:$A$304,$C199)+IFERROR(COUNTIF('عدم المراسلة'!$A$5:$A$304,MID($C199,FIND("@",$C199)+1,99)),0)&gt;0,"نعم","لا"))</f>
        <v/>
      </c>
      <c r="Q199" s="10">
        <f>IF(OR($A199="",$P199="نعم",$M199&lt;&gt;""),"",IF($G199="","الرسالة 1",IF($I199="","المتابعة 1",IF($K199="","الرسالة الأخيرة",""))))</f>
        <v/>
      </c>
      <c r="R199" s="9">
        <f>IF(OR($Q199="",$G199=""),"",IF($I199="",$H199,$J199))</f>
        <v/>
      </c>
      <c r="S199" s="11">
        <f>IF($A199="","",IF(OR($P199="نعم",$M199="طلب عدم المراسلة"),"لا تراسله",IF($G199="","للإرسال",IF($M199="مرتدة","متوقفة",IF($M199&lt;&gt;"","تم الرد",IF($K199&lt;&gt;"","متوقفة",IF($R199&lt;TODAY(),"متأخرة",IF($R199=TODAY(),"مستحقة اليوم","بانتظار الموعد"))))))))</f>
        <v/>
      </c>
      <c r="T199" s="7" t="n"/>
    </row>
    <row r="200">
      <c r="A200" s="4" t="n"/>
      <c r="B200" s="5" t="n"/>
      <c r="C200" s="5" t="n"/>
      <c r="D200" s="6" t="n"/>
      <c r="E200" s="7" t="n"/>
      <c r="F200" s="7" t="n"/>
      <c r="G200" s="8" t="n"/>
      <c r="H200" s="9">
        <f>IF($G200="","",WORKDAY($G200+2,1))</f>
        <v/>
      </c>
      <c r="I200" s="8" t="n"/>
      <c r="J200" s="9">
        <f>IF($G200="","",WORKDAY($G200+9,1))</f>
        <v/>
      </c>
      <c r="K200" s="8" t="n"/>
      <c r="L200" s="8" t="n"/>
      <c r="M200" s="5" t="n"/>
      <c r="N200" s="10">
        <f>IF(OR($L200="",$M200="مرتدة"),"",IF(AND($K200&lt;&gt;"",$K200&lt;=$L200),"الرسالة الأخيرة",IF(AND($I200&lt;&gt;"",$I200&lt;=$L200),"المتابعة 1","الرسالة 1")))</f>
        <v/>
      </c>
      <c r="O200" s="8" t="n"/>
      <c r="P200" s="10">
        <f>IF($C200="","",IF(COUNTIF('عدم المراسلة'!$A$5:$A$304,$C200)+IFERROR(COUNTIF('عدم المراسلة'!$A$5:$A$304,MID($C200,FIND("@",$C200)+1,99)),0)&gt;0,"نعم","لا"))</f>
        <v/>
      </c>
      <c r="Q200" s="10">
        <f>IF(OR($A200="",$P200="نعم",$M200&lt;&gt;""),"",IF($G200="","الرسالة 1",IF($I200="","المتابعة 1",IF($K200="","الرسالة الأخيرة",""))))</f>
        <v/>
      </c>
      <c r="R200" s="9">
        <f>IF(OR($Q200="",$G200=""),"",IF($I200="",$H200,$J200))</f>
        <v/>
      </c>
      <c r="S200" s="11">
        <f>IF($A200="","",IF(OR($P200="نعم",$M200="طلب عدم المراسلة"),"لا تراسله",IF($G200="","للإرسال",IF($M200="مرتدة","متوقفة",IF($M200&lt;&gt;"","تم الرد",IF($K200&lt;&gt;"","متوقفة",IF($R200&lt;TODAY(),"متأخرة",IF($R200=TODAY(),"مستحقة اليوم","بانتظار الموعد"))))))))</f>
        <v/>
      </c>
      <c r="T200" s="7" t="n"/>
    </row>
    <row r="201">
      <c r="A201" s="4" t="n"/>
      <c r="B201" s="5" t="n"/>
      <c r="C201" s="5" t="n"/>
      <c r="D201" s="6" t="n"/>
      <c r="E201" s="7" t="n"/>
      <c r="F201" s="7" t="n"/>
      <c r="G201" s="8" t="n"/>
      <c r="H201" s="9">
        <f>IF($G201="","",WORKDAY($G201+2,1))</f>
        <v/>
      </c>
      <c r="I201" s="8" t="n"/>
      <c r="J201" s="9">
        <f>IF($G201="","",WORKDAY($G201+9,1))</f>
        <v/>
      </c>
      <c r="K201" s="8" t="n"/>
      <c r="L201" s="8" t="n"/>
      <c r="M201" s="5" t="n"/>
      <c r="N201" s="10">
        <f>IF(OR($L201="",$M201="مرتدة"),"",IF(AND($K201&lt;&gt;"",$K201&lt;=$L201),"الرسالة الأخيرة",IF(AND($I201&lt;&gt;"",$I201&lt;=$L201),"المتابعة 1","الرسالة 1")))</f>
        <v/>
      </c>
      <c r="O201" s="8" t="n"/>
      <c r="P201" s="10">
        <f>IF($C201="","",IF(COUNTIF('عدم المراسلة'!$A$5:$A$304,$C201)+IFERROR(COUNTIF('عدم المراسلة'!$A$5:$A$304,MID($C201,FIND("@",$C201)+1,99)),0)&gt;0,"نعم","لا"))</f>
        <v/>
      </c>
      <c r="Q201" s="10">
        <f>IF(OR($A201="",$P201="نعم",$M201&lt;&gt;""),"",IF($G201="","الرسالة 1",IF($I201="","المتابعة 1",IF($K201="","الرسالة الأخيرة",""))))</f>
        <v/>
      </c>
      <c r="R201" s="9">
        <f>IF(OR($Q201="",$G201=""),"",IF($I201="",$H201,$J201))</f>
        <v/>
      </c>
      <c r="S201" s="11">
        <f>IF($A201="","",IF(OR($P201="نعم",$M201="طلب عدم المراسلة"),"لا تراسله",IF($G201="","للإرسال",IF($M201="مرتدة","متوقفة",IF($M201&lt;&gt;"","تم الرد",IF($K201&lt;&gt;"","متوقفة",IF($R201&lt;TODAY(),"متأخرة",IF($R201=TODAY(),"مستحقة اليوم","بانتظار الموعد"))))))))</f>
        <v/>
      </c>
      <c r="T201" s="7" t="n"/>
    </row>
    <row r="202">
      <c r="A202" s="4" t="n"/>
      <c r="B202" s="5" t="n"/>
      <c r="C202" s="5" t="n"/>
      <c r="D202" s="6" t="n"/>
      <c r="E202" s="7" t="n"/>
      <c r="F202" s="7" t="n"/>
      <c r="G202" s="8" t="n"/>
      <c r="H202" s="9">
        <f>IF($G202="","",WORKDAY($G202+2,1))</f>
        <v/>
      </c>
      <c r="I202" s="8" t="n"/>
      <c r="J202" s="9">
        <f>IF($G202="","",WORKDAY($G202+9,1))</f>
        <v/>
      </c>
      <c r="K202" s="8" t="n"/>
      <c r="L202" s="8" t="n"/>
      <c r="M202" s="5" t="n"/>
      <c r="N202" s="10">
        <f>IF(OR($L202="",$M202="مرتدة"),"",IF(AND($K202&lt;&gt;"",$K202&lt;=$L202),"الرسالة الأخيرة",IF(AND($I202&lt;&gt;"",$I202&lt;=$L202),"المتابعة 1","الرسالة 1")))</f>
        <v/>
      </c>
      <c r="O202" s="8" t="n"/>
      <c r="P202" s="10">
        <f>IF($C202="","",IF(COUNTIF('عدم المراسلة'!$A$5:$A$304,$C202)+IFERROR(COUNTIF('عدم المراسلة'!$A$5:$A$304,MID($C202,FIND("@",$C202)+1,99)),0)&gt;0,"نعم","لا"))</f>
        <v/>
      </c>
      <c r="Q202" s="10">
        <f>IF(OR($A202="",$P202="نعم",$M202&lt;&gt;""),"",IF($G202="","الرسالة 1",IF($I202="","المتابعة 1",IF($K202="","الرسالة الأخيرة",""))))</f>
        <v/>
      </c>
      <c r="R202" s="9">
        <f>IF(OR($Q202="",$G202=""),"",IF($I202="",$H202,$J202))</f>
        <v/>
      </c>
      <c r="S202" s="11">
        <f>IF($A202="","",IF(OR($P202="نعم",$M202="طلب عدم المراسلة"),"لا تراسله",IF($G202="","للإرسال",IF($M202="مرتدة","متوقفة",IF($M202&lt;&gt;"","تم الرد",IF($K202&lt;&gt;"","متوقفة",IF($R202&lt;TODAY(),"متأخرة",IF($R202=TODAY(),"مستحقة اليوم","بانتظار الموعد"))))))))</f>
        <v/>
      </c>
      <c r="T202" s="7" t="n"/>
    </row>
    <row r="203">
      <c r="A203" s="4" t="n"/>
      <c r="B203" s="5" t="n"/>
      <c r="C203" s="5" t="n"/>
      <c r="D203" s="6" t="n"/>
      <c r="E203" s="7" t="n"/>
      <c r="F203" s="7" t="n"/>
      <c r="G203" s="8" t="n"/>
      <c r="H203" s="9">
        <f>IF($G203="","",WORKDAY($G203+2,1))</f>
        <v/>
      </c>
      <c r="I203" s="8" t="n"/>
      <c r="J203" s="9">
        <f>IF($G203="","",WORKDAY($G203+9,1))</f>
        <v/>
      </c>
      <c r="K203" s="8" t="n"/>
      <c r="L203" s="8" t="n"/>
      <c r="M203" s="5" t="n"/>
      <c r="N203" s="10">
        <f>IF(OR($L203="",$M203="مرتدة"),"",IF(AND($K203&lt;&gt;"",$K203&lt;=$L203),"الرسالة الأخيرة",IF(AND($I203&lt;&gt;"",$I203&lt;=$L203),"المتابعة 1","الرسالة 1")))</f>
        <v/>
      </c>
      <c r="O203" s="8" t="n"/>
      <c r="P203" s="10">
        <f>IF($C203="","",IF(COUNTIF('عدم المراسلة'!$A$5:$A$304,$C203)+IFERROR(COUNTIF('عدم المراسلة'!$A$5:$A$304,MID($C203,FIND("@",$C203)+1,99)),0)&gt;0,"نعم","لا"))</f>
        <v/>
      </c>
      <c r="Q203" s="10">
        <f>IF(OR($A203="",$P203="نعم",$M203&lt;&gt;""),"",IF($G203="","الرسالة 1",IF($I203="","المتابعة 1",IF($K203="","الرسالة الأخيرة",""))))</f>
        <v/>
      </c>
      <c r="R203" s="9">
        <f>IF(OR($Q203="",$G203=""),"",IF($I203="",$H203,$J203))</f>
        <v/>
      </c>
      <c r="S203" s="11">
        <f>IF($A203="","",IF(OR($P203="نعم",$M203="طلب عدم المراسلة"),"لا تراسله",IF($G203="","للإرسال",IF($M203="مرتدة","متوقفة",IF($M203&lt;&gt;"","تم الرد",IF($K203&lt;&gt;"","متوقفة",IF($R203&lt;TODAY(),"متأخرة",IF($R203=TODAY(),"مستحقة اليوم","بانتظار الموعد"))))))))</f>
        <v/>
      </c>
      <c r="T203" s="7" t="n"/>
    </row>
    <row r="204">
      <c r="A204" s="4" t="n"/>
      <c r="B204" s="5" t="n"/>
      <c r="C204" s="5" t="n"/>
      <c r="D204" s="6" t="n"/>
      <c r="E204" s="7" t="n"/>
      <c r="F204" s="7" t="n"/>
      <c r="G204" s="8" t="n"/>
      <c r="H204" s="9">
        <f>IF($G204="","",WORKDAY($G204+2,1))</f>
        <v/>
      </c>
      <c r="I204" s="8" t="n"/>
      <c r="J204" s="9">
        <f>IF($G204="","",WORKDAY($G204+9,1))</f>
        <v/>
      </c>
      <c r="K204" s="8" t="n"/>
      <c r="L204" s="8" t="n"/>
      <c r="M204" s="5" t="n"/>
      <c r="N204" s="10">
        <f>IF(OR($L204="",$M204="مرتدة"),"",IF(AND($K204&lt;&gt;"",$K204&lt;=$L204),"الرسالة الأخيرة",IF(AND($I204&lt;&gt;"",$I204&lt;=$L204),"المتابعة 1","الرسالة 1")))</f>
        <v/>
      </c>
      <c r="O204" s="8" t="n"/>
      <c r="P204" s="10">
        <f>IF($C204="","",IF(COUNTIF('عدم المراسلة'!$A$5:$A$304,$C204)+IFERROR(COUNTIF('عدم المراسلة'!$A$5:$A$304,MID($C204,FIND("@",$C204)+1,99)),0)&gt;0,"نعم","لا"))</f>
        <v/>
      </c>
      <c r="Q204" s="10">
        <f>IF(OR($A204="",$P204="نعم",$M204&lt;&gt;""),"",IF($G204="","الرسالة 1",IF($I204="","المتابعة 1",IF($K204="","الرسالة الأخيرة",""))))</f>
        <v/>
      </c>
      <c r="R204" s="9">
        <f>IF(OR($Q204="",$G204=""),"",IF($I204="",$H204,$J204))</f>
        <v/>
      </c>
      <c r="S204" s="11">
        <f>IF($A204="","",IF(OR($P204="نعم",$M204="طلب عدم المراسلة"),"لا تراسله",IF($G204="","للإرسال",IF($M204="مرتدة","متوقفة",IF($M204&lt;&gt;"","تم الرد",IF($K204&lt;&gt;"","متوقفة",IF($R204&lt;TODAY(),"متأخرة",IF($R204=TODAY(),"مستحقة اليوم","بانتظار الموعد"))))))))</f>
        <v/>
      </c>
      <c r="T204" s="7" t="n"/>
    </row>
  </sheetData>
  <autoFilter ref="A4:T204"/>
  <conditionalFormatting sqref="S5:S204">
    <cfRule type="expression" priority="1" dxfId="0">
      <formula>S5="متأخرة"</formula>
    </cfRule>
    <cfRule type="expression" priority="2" dxfId="1">
      <formula>S5="مستحقة اليوم"</formula>
    </cfRule>
    <cfRule type="expression" priority="3" dxfId="2">
      <formula>S5="بانتظار الموعد"</formula>
    </cfRule>
    <cfRule type="expression" priority="4" dxfId="3">
      <formula>S5="للإرسال"</formula>
    </cfRule>
    <cfRule type="expression" priority="5" dxfId="4">
      <formula>S5="تم الرد"</formula>
    </cfRule>
    <cfRule type="expression" priority="6" dxfId="5">
      <formula>S5="متوقفة"</formula>
    </cfRule>
    <cfRule type="expression" priority="7" dxfId="6">
      <formula>S5="لا تراسله"</formula>
    </cfRule>
  </conditionalFormatting>
  <conditionalFormatting sqref="P5:P204">
    <cfRule type="expression" priority="8" dxfId="0">
      <formula>P5="نعم"</formula>
    </cfRule>
  </conditionalFormatting>
  <dataValidations count="3">
    <dataValidation sqref="D5:D204" showDropDown="0" showInputMessage="0" showErrorMessage="0" allowBlank="1" type="list">
      <formula1>='القوائم'!$A$5:$A$14</formula1>
    </dataValidation>
    <dataValidation sqref="E5:E204" showDropDown="0" showInputMessage="0" showErrorMessage="0" allowBlank="1" type="list">
      <formula1>='القوائم'!$B$5:$B$10</formula1>
    </dataValidation>
    <dataValidation sqref="M5:M204" showDropDown="0" showInputMessage="0" showErrorMessage="0" allowBlank="1" type="list">
      <formula1>='القوائم'!$C$5:$C$12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3" customWidth="1" min="3" max="3"/>
    <col width="18" customWidth="1" min="4" max="4"/>
    <col width="13" customWidth="1" min="5" max="5"/>
    <col width="16" customWidth="1" min="6" max="6"/>
  </cols>
  <sheetData>
    <row r="1">
      <c r="A1" s="1" t="inlineStr">
        <is>
          <t>قائمة عدم المراسلة</t>
        </is>
      </c>
    </row>
    <row r="2">
      <c r="A2" s="2" t="inlineStr">
        <is>
          <t>كل عنوان أو نطاق طلب أصحابه عدم مراسلتهم. راجعها قبل كل رسالة 1. أدخل النطاق من دون @ لحظر شركة كاملة.</t>
        </is>
      </c>
    </row>
    <row r="4" ht="34" customHeight="1">
      <c r="A4" s="3" t="inlineStr">
        <is>
          <t>البريد الإلكتروني أو النطاق</t>
        </is>
      </c>
      <c r="B4" s="3" t="inlineStr">
        <is>
          <t>الشركة</t>
        </is>
      </c>
      <c r="C4" s="3" t="inlineStr">
        <is>
          <t>تاريخ الاستلام</t>
        </is>
      </c>
      <c r="D4" s="3" t="inlineStr">
        <is>
          <t>الطريقة</t>
        </is>
      </c>
      <c r="E4" s="3" t="inlineStr">
        <is>
          <t>تاريخ الحذف</t>
        </is>
      </c>
      <c r="F4" s="3" t="inlineStr">
        <is>
          <t>خلال 10 أيام عمل</t>
        </is>
      </c>
    </row>
    <row r="5">
      <c r="A5" s="7" t="inlineStr">
        <is>
          <t>gingerrow.example</t>
        </is>
      </c>
      <c r="B5" s="7" t="inlineStr">
        <is>
          <t>Ginger Row Bakery</t>
        </is>
      </c>
      <c r="C5" s="12">
        <f>TODAY()-9</f>
        <v/>
      </c>
      <c r="D5" s="7" t="inlineStr">
        <is>
          <t>رد بالبريد</t>
        </is>
      </c>
      <c r="E5" s="12">
        <f>TODAY()-9</f>
        <v/>
      </c>
      <c r="F5" s="13">
        <f>IF(OR($A5="",$C5=""),"",IF($E5="",IF(NETWORKDAYS($C5,TODAY())-1&gt;10,"لا","قيد الانتظار"),IF(NETWORKDAYS($C5,$E5)-1&lt;=10,"نعم","لا")))</f>
        <v/>
      </c>
    </row>
    <row r="6">
      <c r="A6" s="7" t="inlineStr">
        <is>
          <t>ops@millworksdeli.example</t>
        </is>
      </c>
      <c r="B6" s="7" t="inlineStr">
        <is>
          <t>Millworks Deli</t>
        </is>
      </c>
      <c r="C6" s="12">
        <f>TODAY()-41</f>
        <v/>
      </c>
      <c r="D6" s="7" t="inlineStr">
        <is>
          <t>مكالمة هاتفية</t>
        </is>
      </c>
      <c r="E6" s="12">
        <f>TODAY()-40</f>
        <v/>
      </c>
      <c r="F6" s="13">
        <f>IF(OR($A6="",$C6=""),"",IF($E6="",IF(NETWORKDAYS($C6,TODAY())-1&gt;10,"لا","قيد الانتظار"),IF(NETWORKDAYS($C6,$E6)-1&lt;=10,"نعم","لا")))</f>
        <v/>
      </c>
    </row>
    <row r="7">
      <c r="A7" s="7" t="n"/>
      <c r="B7" s="7" t="n"/>
      <c r="C7" s="12" t="n"/>
      <c r="D7" s="7" t="n"/>
      <c r="E7" s="12" t="n"/>
      <c r="F7" s="13">
        <f>IF(OR($A7="",$C7=""),"",IF($E7="",IF(NETWORKDAYS($C7,TODAY())-1&gt;10,"لا","قيد الانتظار"),IF(NETWORKDAYS($C7,$E7)-1&lt;=10,"نعم","لا")))</f>
        <v/>
      </c>
    </row>
    <row r="8">
      <c r="A8" s="7" t="n"/>
      <c r="B8" s="7" t="n"/>
      <c r="C8" s="12" t="n"/>
      <c r="D8" s="7" t="n"/>
      <c r="E8" s="12" t="n"/>
      <c r="F8" s="13">
        <f>IF(OR($A8="",$C8=""),"",IF($E8="",IF(NETWORKDAYS($C8,TODAY())-1&gt;10,"لا","قيد الانتظار"),IF(NETWORKDAYS($C8,$E8)-1&lt;=10,"نعم","لا")))</f>
        <v/>
      </c>
    </row>
    <row r="9">
      <c r="A9" s="7" t="n"/>
      <c r="B9" s="7" t="n"/>
      <c r="C9" s="12" t="n"/>
      <c r="D9" s="7" t="n"/>
      <c r="E9" s="12" t="n"/>
      <c r="F9" s="13">
        <f>IF(OR($A9="",$C9=""),"",IF($E9="",IF(NETWORKDAYS($C9,TODAY())-1&gt;10,"لا","قيد الانتظار"),IF(NETWORKDAYS($C9,$E9)-1&lt;=10,"نعم","لا")))</f>
        <v/>
      </c>
    </row>
    <row r="10">
      <c r="A10" s="7" t="n"/>
      <c r="B10" s="7" t="n"/>
      <c r="C10" s="12" t="n"/>
      <c r="D10" s="7" t="n"/>
      <c r="E10" s="12" t="n"/>
      <c r="F10" s="13">
        <f>IF(OR($A10="",$C10=""),"",IF($E10="",IF(NETWORKDAYS($C10,TODAY())-1&gt;10,"لا","قيد الانتظار"),IF(NETWORKDAYS($C10,$E10)-1&lt;=10,"نعم","لا")))</f>
        <v/>
      </c>
    </row>
    <row r="11">
      <c r="A11" s="7" t="n"/>
      <c r="B11" s="7" t="n"/>
      <c r="C11" s="12" t="n"/>
      <c r="D11" s="7" t="n"/>
      <c r="E11" s="12" t="n"/>
      <c r="F11" s="13">
        <f>IF(OR($A11="",$C11=""),"",IF($E11="",IF(NETWORKDAYS($C11,TODAY())-1&gt;10,"لا","قيد الانتظار"),IF(NETWORKDAYS($C11,$E11)-1&lt;=10,"نعم","لا")))</f>
        <v/>
      </c>
    </row>
    <row r="12">
      <c r="A12" s="7" t="n"/>
      <c r="B12" s="7" t="n"/>
      <c r="C12" s="12" t="n"/>
      <c r="D12" s="7" t="n"/>
      <c r="E12" s="12" t="n"/>
      <c r="F12" s="13">
        <f>IF(OR($A12="",$C12=""),"",IF($E12="",IF(NETWORKDAYS($C12,TODAY())-1&gt;10,"لا","قيد الانتظار"),IF(NETWORKDAYS($C12,$E12)-1&lt;=10,"نعم","لا")))</f>
        <v/>
      </c>
    </row>
    <row r="13">
      <c r="A13" s="7" t="n"/>
      <c r="B13" s="7" t="n"/>
      <c r="C13" s="12" t="n"/>
      <c r="D13" s="7" t="n"/>
      <c r="E13" s="12" t="n"/>
      <c r="F13" s="13">
        <f>IF(OR($A13="",$C13=""),"",IF($E13="",IF(NETWORKDAYS($C13,TODAY())-1&gt;10,"لا","قيد الانتظار"),IF(NETWORKDAYS($C13,$E13)-1&lt;=10,"نعم","لا")))</f>
        <v/>
      </c>
    </row>
    <row r="14">
      <c r="A14" s="7" t="n"/>
      <c r="B14" s="7" t="n"/>
      <c r="C14" s="12" t="n"/>
      <c r="D14" s="7" t="n"/>
      <c r="E14" s="12" t="n"/>
      <c r="F14" s="13">
        <f>IF(OR($A14="",$C14=""),"",IF($E14="",IF(NETWORKDAYS($C14,TODAY())-1&gt;10,"لا","قيد الانتظار"),IF(NETWORKDAYS($C14,$E14)-1&lt;=10,"نعم","لا")))</f>
        <v/>
      </c>
    </row>
    <row r="15">
      <c r="A15" s="7" t="n"/>
      <c r="B15" s="7" t="n"/>
      <c r="C15" s="12" t="n"/>
      <c r="D15" s="7" t="n"/>
      <c r="E15" s="12" t="n"/>
      <c r="F15" s="13">
        <f>IF(OR($A15="",$C15=""),"",IF($E15="",IF(NETWORKDAYS($C15,TODAY())-1&gt;10,"لا","قيد الانتظار"),IF(NETWORKDAYS($C15,$E15)-1&lt;=10,"نعم","لا")))</f>
        <v/>
      </c>
    </row>
    <row r="16">
      <c r="A16" s="7" t="n"/>
      <c r="B16" s="7" t="n"/>
      <c r="C16" s="12" t="n"/>
      <c r="D16" s="7" t="n"/>
      <c r="E16" s="12" t="n"/>
      <c r="F16" s="13">
        <f>IF(OR($A16="",$C16=""),"",IF($E16="",IF(NETWORKDAYS($C16,TODAY())-1&gt;10,"لا","قيد الانتظار"),IF(NETWORKDAYS($C16,$E16)-1&lt;=10,"نعم","لا")))</f>
        <v/>
      </c>
    </row>
    <row r="17">
      <c r="A17" s="7" t="n"/>
      <c r="B17" s="7" t="n"/>
      <c r="C17" s="12" t="n"/>
      <c r="D17" s="7" t="n"/>
      <c r="E17" s="12" t="n"/>
      <c r="F17" s="13">
        <f>IF(OR($A17="",$C17=""),"",IF($E17="",IF(NETWORKDAYS($C17,TODAY())-1&gt;10,"لا","قيد الانتظار"),IF(NETWORKDAYS($C17,$E17)-1&lt;=10,"نعم","لا")))</f>
        <v/>
      </c>
    </row>
    <row r="18">
      <c r="A18" s="7" t="n"/>
      <c r="B18" s="7" t="n"/>
      <c r="C18" s="12" t="n"/>
      <c r="D18" s="7" t="n"/>
      <c r="E18" s="12" t="n"/>
      <c r="F18" s="13">
        <f>IF(OR($A18="",$C18=""),"",IF($E18="",IF(NETWORKDAYS($C18,TODAY())-1&gt;10,"لا","قيد الانتظار"),IF(NETWORKDAYS($C18,$E18)-1&lt;=10,"نعم","لا")))</f>
        <v/>
      </c>
    </row>
    <row r="19">
      <c r="A19" s="7" t="n"/>
      <c r="B19" s="7" t="n"/>
      <c r="C19" s="12" t="n"/>
      <c r="D19" s="7" t="n"/>
      <c r="E19" s="12" t="n"/>
      <c r="F19" s="13">
        <f>IF(OR($A19="",$C19=""),"",IF($E19="",IF(NETWORKDAYS($C19,TODAY())-1&gt;10,"لا","قيد الانتظار"),IF(NETWORKDAYS($C19,$E19)-1&lt;=10,"نعم","لا")))</f>
        <v/>
      </c>
    </row>
    <row r="20">
      <c r="A20" s="7" t="n"/>
      <c r="B20" s="7" t="n"/>
      <c r="C20" s="12" t="n"/>
      <c r="D20" s="7" t="n"/>
      <c r="E20" s="12" t="n"/>
      <c r="F20" s="13">
        <f>IF(OR($A20="",$C20=""),"",IF($E20="",IF(NETWORKDAYS($C20,TODAY())-1&gt;10,"لا","قيد الانتظار"),IF(NETWORKDAYS($C20,$E20)-1&lt;=10,"نعم","لا")))</f>
        <v/>
      </c>
    </row>
    <row r="21">
      <c r="A21" s="7" t="n"/>
      <c r="B21" s="7" t="n"/>
      <c r="C21" s="12" t="n"/>
      <c r="D21" s="7" t="n"/>
      <c r="E21" s="12" t="n"/>
      <c r="F21" s="13">
        <f>IF(OR($A21="",$C21=""),"",IF($E21="",IF(NETWORKDAYS($C21,TODAY())-1&gt;10,"لا","قيد الانتظار"),IF(NETWORKDAYS($C21,$E21)-1&lt;=10,"نعم","لا")))</f>
        <v/>
      </c>
    </row>
    <row r="22">
      <c r="A22" s="7" t="n"/>
      <c r="B22" s="7" t="n"/>
      <c r="C22" s="12" t="n"/>
      <c r="D22" s="7" t="n"/>
      <c r="E22" s="12" t="n"/>
      <c r="F22" s="13">
        <f>IF(OR($A22="",$C22=""),"",IF($E22="",IF(NETWORKDAYS($C22,TODAY())-1&gt;10,"لا","قيد الانتظار"),IF(NETWORKDAYS($C22,$E22)-1&lt;=10,"نعم","لا")))</f>
        <v/>
      </c>
    </row>
    <row r="23">
      <c r="A23" s="7" t="n"/>
      <c r="B23" s="7" t="n"/>
      <c r="C23" s="12" t="n"/>
      <c r="D23" s="7" t="n"/>
      <c r="E23" s="12" t="n"/>
      <c r="F23" s="13">
        <f>IF(OR($A23="",$C23=""),"",IF($E23="",IF(NETWORKDAYS($C23,TODAY())-1&gt;10,"لا","قيد الانتظار"),IF(NETWORKDAYS($C23,$E23)-1&lt;=10,"نعم","لا")))</f>
        <v/>
      </c>
    </row>
    <row r="24">
      <c r="A24" s="7" t="n"/>
      <c r="B24" s="7" t="n"/>
      <c r="C24" s="12" t="n"/>
      <c r="D24" s="7" t="n"/>
      <c r="E24" s="12" t="n"/>
      <c r="F24" s="13">
        <f>IF(OR($A24="",$C24=""),"",IF($E24="",IF(NETWORKDAYS($C24,TODAY())-1&gt;10,"لا","قيد الانتظار"),IF(NETWORKDAYS($C24,$E24)-1&lt;=10,"نعم","لا")))</f>
        <v/>
      </c>
    </row>
    <row r="25">
      <c r="A25" s="7" t="n"/>
      <c r="B25" s="7" t="n"/>
      <c r="C25" s="12" t="n"/>
      <c r="D25" s="7" t="n"/>
      <c r="E25" s="12" t="n"/>
      <c r="F25" s="13">
        <f>IF(OR($A25="",$C25=""),"",IF($E25="",IF(NETWORKDAYS($C25,TODAY())-1&gt;10,"لا","قيد الانتظار"),IF(NETWORKDAYS($C25,$E25)-1&lt;=10,"نعم","لا")))</f>
        <v/>
      </c>
    </row>
    <row r="26">
      <c r="A26" s="7" t="n"/>
      <c r="B26" s="7" t="n"/>
      <c r="C26" s="12" t="n"/>
      <c r="D26" s="7" t="n"/>
      <c r="E26" s="12" t="n"/>
      <c r="F26" s="13">
        <f>IF(OR($A26="",$C26=""),"",IF($E26="",IF(NETWORKDAYS($C26,TODAY())-1&gt;10,"لا","قيد الانتظار"),IF(NETWORKDAYS($C26,$E26)-1&lt;=10,"نعم","لا")))</f>
        <v/>
      </c>
    </row>
    <row r="27">
      <c r="A27" s="7" t="n"/>
      <c r="B27" s="7" t="n"/>
      <c r="C27" s="12" t="n"/>
      <c r="D27" s="7" t="n"/>
      <c r="E27" s="12" t="n"/>
      <c r="F27" s="13">
        <f>IF(OR($A27="",$C27=""),"",IF($E27="",IF(NETWORKDAYS($C27,TODAY())-1&gt;10,"لا","قيد الانتظار"),IF(NETWORKDAYS($C27,$E27)-1&lt;=10,"نعم","لا")))</f>
        <v/>
      </c>
    </row>
    <row r="28">
      <c r="A28" s="7" t="n"/>
      <c r="B28" s="7" t="n"/>
      <c r="C28" s="12" t="n"/>
      <c r="D28" s="7" t="n"/>
      <c r="E28" s="12" t="n"/>
      <c r="F28" s="13">
        <f>IF(OR($A28="",$C28=""),"",IF($E28="",IF(NETWORKDAYS($C28,TODAY())-1&gt;10,"لا","قيد الانتظار"),IF(NETWORKDAYS($C28,$E28)-1&lt;=10,"نعم","لا")))</f>
        <v/>
      </c>
    </row>
    <row r="29">
      <c r="A29" s="7" t="n"/>
      <c r="B29" s="7" t="n"/>
      <c r="C29" s="12" t="n"/>
      <c r="D29" s="7" t="n"/>
      <c r="E29" s="12" t="n"/>
      <c r="F29" s="13">
        <f>IF(OR($A29="",$C29=""),"",IF($E29="",IF(NETWORKDAYS($C29,TODAY())-1&gt;10,"لا","قيد الانتظار"),IF(NETWORKDAYS($C29,$E29)-1&lt;=10,"نعم","لا")))</f>
        <v/>
      </c>
    </row>
    <row r="30">
      <c r="A30" s="7" t="n"/>
      <c r="B30" s="7" t="n"/>
      <c r="C30" s="12" t="n"/>
      <c r="D30" s="7" t="n"/>
      <c r="E30" s="12" t="n"/>
      <c r="F30" s="13">
        <f>IF(OR($A30="",$C30=""),"",IF($E30="",IF(NETWORKDAYS($C30,TODAY())-1&gt;10,"لا","قيد الانتظار"),IF(NETWORKDAYS($C30,$E30)-1&lt;=10,"نعم","لا")))</f>
        <v/>
      </c>
    </row>
    <row r="31">
      <c r="A31" s="7" t="n"/>
      <c r="B31" s="7" t="n"/>
      <c r="C31" s="12" t="n"/>
      <c r="D31" s="7" t="n"/>
      <c r="E31" s="12" t="n"/>
      <c r="F31" s="13">
        <f>IF(OR($A31="",$C31=""),"",IF($E31="",IF(NETWORKDAYS($C31,TODAY())-1&gt;10,"لا","قيد الانتظار"),IF(NETWORKDAYS($C31,$E31)-1&lt;=10,"نعم","لا")))</f>
        <v/>
      </c>
    </row>
    <row r="32">
      <c r="A32" s="7" t="n"/>
      <c r="B32" s="7" t="n"/>
      <c r="C32" s="12" t="n"/>
      <c r="D32" s="7" t="n"/>
      <c r="E32" s="12" t="n"/>
      <c r="F32" s="13">
        <f>IF(OR($A32="",$C32=""),"",IF($E32="",IF(NETWORKDAYS($C32,TODAY())-1&gt;10,"لا","قيد الانتظار"),IF(NETWORKDAYS($C32,$E32)-1&lt;=10,"نعم","لا")))</f>
        <v/>
      </c>
    </row>
    <row r="33">
      <c r="A33" s="7" t="n"/>
      <c r="B33" s="7" t="n"/>
      <c r="C33" s="12" t="n"/>
      <c r="D33" s="7" t="n"/>
      <c r="E33" s="12" t="n"/>
      <c r="F33" s="13">
        <f>IF(OR($A33="",$C33=""),"",IF($E33="",IF(NETWORKDAYS($C33,TODAY())-1&gt;10,"لا","قيد الانتظار"),IF(NETWORKDAYS($C33,$E33)-1&lt;=10,"نعم","لا")))</f>
        <v/>
      </c>
    </row>
    <row r="34">
      <c r="A34" s="7" t="n"/>
      <c r="B34" s="7" t="n"/>
      <c r="C34" s="12" t="n"/>
      <c r="D34" s="7" t="n"/>
      <c r="E34" s="12" t="n"/>
      <c r="F34" s="13">
        <f>IF(OR($A34="",$C34=""),"",IF($E34="",IF(NETWORKDAYS($C34,TODAY())-1&gt;10,"لا","قيد الانتظار"),IF(NETWORKDAYS($C34,$E34)-1&lt;=10,"نعم","لا")))</f>
        <v/>
      </c>
    </row>
    <row r="35">
      <c r="A35" s="7" t="n"/>
      <c r="B35" s="7" t="n"/>
      <c r="C35" s="12" t="n"/>
      <c r="D35" s="7" t="n"/>
      <c r="E35" s="12" t="n"/>
      <c r="F35" s="13">
        <f>IF(OR($A35="",$C35=""),"",IF($E35="",IF(NETWORKDAYS($C35,TODAY())-1&gt;10,"لا","قيد الانتظار"),IF(NETWORKDAYS($C35,$E35)-1&lt;=10,"نعم","لا")))</f>
        <v/>
      </c>
    </row>
    <row r="36">
      <c r="A36" s="7" t="n"/>
      <c r="B36" s="7" t="n"/>
      <c r="C36" s="12" t="n"/>
      <c r="D36" s="7" t="n"/>
      <c r="E36" s="12" t="n"/>
      <c r="F36" s="13">
        <f>IF(OR($A36="",$C36=""),"",IF($E36="",IF(NETWORKDAYS($C36,TODAY())-1&gt;10,"لا","قيد الانتظار"),IF(NETWORKDAYS($C36,$E36)-1&lt;=10,"نعم","لا")))</f>
        <v/>
      </c>
    </row>
    <row r="37">
      <c r="A37" s="7" t="n"/>
      <c r="B37" s="7" t="n"/>
      <c r="C37" s="12" t="n"/>
      <c r="D37" s="7" t="n"/>
      <c r="E37" s="12" t="n"/>
      <c r="F37" s="13">
        <f>IF(OR($A37="",$C37=""),"",IF($E37="",IF(NETWORKDAYS($C37,TODAY())-1&gt;10,"لا","قيد الانتظار"),IF(NETWORKDAYS($C37,$E37)-1&lt;=10,"نعم","لا")))</f>
        <v/>
      </c>
    </row>
    <row r="38">
      <c r="A38" s="7" t="n"/>
      <c r="B38" s="7" t="n"/>
      <c r="C38" s="12" t="n"/>
      <c r="D38" s="7" t="n"/>
      <c r="E38" s="12" t="n"/>
      <c r="F38" s="13">
        <f>IF(OR($A38="",$C38=""),"",IF($E38="",IF(NETWORKDAYS($C38,TODAY())-1&gt;10,"لا","قيد الانتظار"),IF(NETWORKDAYS($C38,$E38)-1&lt;=10,"نعم","لا")))</f>
        <v/>
      </c>
    </row>
    <row r="39">
      <c r="A39" s="7" t="n"/>
      <c r="B39" s="7" t="n"/>
      <c r="C39" s="12" t="n"/>
      <c r="D39" s="7" t="n"/>
      <c r="E39" s="12" t="n"/>
      <c r="F39" s="13">
        <f>IF(OR($A39="",$C39=""),"",IF($E39="",IF(NETWORKDAYS($C39,TODAY())-1&gt;10,"لا","قيد الانتظار"),IF(NETWORKDAYS($C39,$E39)-1&lt;=10,"نعم","لا")))</f>
        <v/>
      </c>
    </row>
    <row r="40">
      <c r="A40" s="7" t="n"/>
      <c r="B40" s="7" t="n"/>
      <c r="C40" s="12" t="n"/>
      <c r="D40" s="7" t="n"/>
      <c r="E40" s="12" t="n"/>
      <c r="F40" s="13">
        <f>IF(OR($A40="",$C40=""),"",IF($E40="",IF(NETWORKDAYS($C40,TODAY())-1&gt;10,"لا","قيد الانتظار"),IF(NETWORKDAYS($C40,$E40)-1&lt;=10,"نعم","لا")))</f>
        <v/>
      </c>
    </row>
    <row r="41">
      <c r="A41" s="7" t="n"/>
      <c r="B41" s="7" t="n"/>
      <c r="C41" s="12" t="n"/>
      <c r="D41" s="7" t="n"/>
      <c r="E41" s="12" t="n"/>
      <c r="F41" s="13">
        <f>IF(OR($A41="",$C41=""),"",IF($E41="",IF(NETWORKDAYS($C41,TODAY())-1&gt;10,"لا","قيد الانتظار"),IF(NETWORKDAYS($C41,$E41)-1&lt;=10,"نعم","لا")))</f>
        <v/>
      </c>
    </row>
    <row r="42">
      <c r="A42" s="7" t="n"/>
      <c r="B42" s="7" t="n"/>
      <c r="C42" s="12" t="n"/>
      <c r="D42" s="7" t="n"/>
      <c r="E42" s="12" t="n"/>
      <c r="F42" s="13">
        <f>IF(OR($A42="",$C42=""),"",IF($E42="",IF(NETWORKDAYS($C42,TODAY())-1&gt;10,"لا","قيد الانتظار"),IF(NETWORKDAYS($C42,$E42)-1&lt;=10,"نعم","لا")))</f>
        <v/>
      </c>
    </row>
    <row r="43">
      <c r="A43" s="7" t="n"/>
      <c r="B43" s="7" t="n"/>
      <c r="C43" s="12" t="n"/>
      <c r="D43" s="7" t="n"/>
      <c r="E43" s="12" t="n"/>
      <c r="F43" s="13">
        <f>IF(OR($A43="",$C43=""),"",IF($E43="",IF(NETWORKDAYS($C43,TODAY())-1&gt;10,"لا","قيد الانتظار"),IF(NETWORKDAYS($C43,$E43)-1&lt;=10,"نعم","لا")))</f>
        <v/>
      </c>
    </row>
    <row r="44">
      <c r="A44" s="7" t="n"/>
      <c r="B44" s="7" t="n"/>
      <c r="C44" s="12" t="n"/>
      <c r="D44" s="7" t="n"/>
      <c r="E44" s="12" t="n"/>
      <c r="F44" s="13">
        <f>IF(OR($A44="",$C44=""),"",IF($E44="",IF(NETWORKDAYS($C44,TODAY())-1&gt;10,"لا","قيد الانتظار"),IF(NETWORKDAYS($C44,$E44)-1&lt;=10,"نعم","لا")))</f>
        <v/>
      </c>
    </row>
    <row r="45">
      <c r="A45" s="7" t="n"/>
      <c r="B45" s="7" t="n"/>
      <c r="C45" s="12" t="n"/>
      <c r="D45" s="7" t="n"/>
      <c r="E45" s="12" t="n"/>
      <c r="F45" s="13">
        <f>IF(OR($A45="",$C45=""),"",IF($E45="",IF(NETWORKDAYS($C45,TODAY())-1&gt;10,"لا","قيد الانتظار"),IF(NETWORKDAYS($C45,$E45)-1&lt;=10,"نعم","لا")))</f>
        <v/>
      </c>
    </row>
    <row r="46">
      <c r="A46" s="7" t="n"/>
      <c r="B46" s="7" t="n"/>
      <c r="C46" s="12" t="n"/>
      <c r="D46" s="7" t="n"/>
      <c r="E46" s="12" t="n"/>
      <c r="F46" s="13">
        <f>IF(OR($A46="",$C46=""),"",IF($E46="",IF(NETWORKDAYS($C46,TODAY())-1&gt;10,"لا","قيد الانتظار"),IF(NETWORKDAYS($C46,$E46)-1&lt;=10,"نعم","لا")))</f>
        <v/>
      </c>
    </row>
    <row r="47">
      <c r="A47" s="7" t="n"/>
      <c r="B47" s="7" t="n"/>
      <c r="C47" s="12" t="n"/>
      <c r="D47" s="7" t="n"/>
      <c r="E47" s="12" t="n"/>
      <c r="F47" s="13">
        <f>IF(OR($A47="",$C47=""),"",IF($E47="",IF(NETWORKDAYS($C47,TODAY())-1&gt;10,"لا","قيد الانتظار"),IF(NETWORKDAYS($C47,$E47)-1&lt;=10,"نعم","لا")))</f>
        <v/>
      </c>
    </row>
    <row r="48">
      <c r="A48" s="7" t="n"/>
      <c r="B48" s="7" t="n"/>
      <c r="C48" s="12" t="n"/>
      <c r="D48" s="7" t="n"/>
      <c r="E48" s="12" t="n"/>
      <c r="F48" s="13">
        <f>IF(OR($A48="",$C48=""),"",IF($E48="",IF(NETWORKDAYS($C48,TODAY())-1&gt;10,"لا","قيد الانتظار"),IF(NETWORKDAYS($C48,$E48)-1&lt;=10,"نعم","لا")))</f>
        <v/>
      </c>
    </row>
    <row r="49">
      <c r="A49" s="7" t="n"/>
      <c r="B49" s="7" t="n"/>
      <c r="C49" s="12" t="n"/>
      <c r="D49" s="7" t="n"/>
      <c r="E49" s="12" t="n"/>
      <c r="F49" s="13">
        <f>IF(OR($A49="",$C49=""),"",IF($E49="",IF(NETWORKDAYS($C49,TODAY())-1&gt;10,"لا","قيد الانتظار"),IF(NETWORKDAYS($C49,$E49)-1&lt;=10,"نعم","لا")))</f>
        <v/>
      </c>
    </row>
    <row r="50">
      <c r="A50" s="7" t="n"/>
      <c r="B50" s="7" t="n"/>
      <c r="C50" s="12" t="n"/>
      <c r="D50" s="7" t="n"/>
      <c r="E50" s="12" t="n"/>
      <c r="F50" s="13">
        <f>IF(OR($A50="",$C50=""),"",IF($E50="",IF(NETWORKDAYS($C50,TODAY())-1&gt;10,"لا","قيد الانتظار"),IF(NETWORKDAYS($C50,$E50)-1&lt;=10,"نعم","لا")))</f>
        <v/>
      </c>
    </row>
    <row r="51">
      <c r="A51" s="7" t="n"/>
      <c r="B51" s="7" t="n"/>
      <c r="C51" s="12" t="n"/>
      <c r="D51" s="7" t="n"/>
      <c r="E51" s="12" t="n"/>
      <c r="F51" s="13">
        <f>IF(OR($A51="",$C51=""),"",IF($E51="",IF(NETWORKDAYS($C51,TODAY())-1&gt;10,"لا","قيد الانتظار"),IF(NETWORKDAYS($C51,$E51)-1&lt;=10,"نعم","لا")))</f>
        <v/>
      </c>
    </row>
    <row r="52">
      <c r="A52" s="7" t="n"/>
      <c r="B52" s="7" t="n"/>
      <c r="C52" s="12" t="n"/>
      <c r="D52" s="7" t="n"/>
      <c r="E52" s="12" t="n"/>
      <c r="F52" s="13">
        <f>IF(OR($A52="",$C52=""),"",IF($E52="",IF(NETWORKDAYS($C52,TODAY())-1&gt;10,"لا","قيد الانتظار"),IF(NETWORKDAYS($C52,$E52)-1&lt;=10,"نعم","لا")))</f>
        <v/>
      </c>
    </row>
    <row r="53">
      <c r="A53" s="7" t="n"/>
      <c r="B53" s="7" t="n"/>
      <c r="C53" s="12" t="n"/>
      <c r="D53" s="7" t="n"/>
      <c r="E53" s="12" t="n"/>
      <c r="F53" s="13">
        <f>IF(OR($A53="",$C53=""),"",IF($E53="",IF(NETWORKDAYS($C53,TODAY())-1&gt;10,"لا","قيد الانتظار"),IF(NETWORKDAYS($C53,$E53)-1&lt;=10,"نعم","لا")))</f>
        <v/>
      </c>
    </row>
    <row r="54">
      <c r="A54" s="7" t="n"/>
      <c r="B54" s="7" t="n"/>
      <c r="C54" s="12" t="n"/>
      <c r="D54" s="7" t="n"/>
      <c r="E54" s="12" t="n"/>
      <c r="F54" s="13">
        <f>IF(OR($A54="",$C54=""),"",IF($E54="",IF(NETWORKDAYS($C54,TODAY())-1&gt;10,"لا","قيد الانتظار"),IF(NETWORKDAYS($C54,$E54)-1&lt;=10,"نعم","لا")))</f>
        <v/>
      </c>
    </row>
    <row r="55">
      <c r="A55" s="7" t="n"/>
      <c r="B55" s="7" t="n"/>
      <c r="C55" s="12" t="n"/>
      <c r="D55" s="7" t="n"/>
      <c r="E55" s="12" t="n"/>
      <c r="F55" s="13">
        <f>IF(OR($A55="",$C55=""),"",IF($E55="",IF(NETWORKDAYS($C55,TODAY())-1&gt;10,"لا","قيد الانتظار"),IF(NETWORKDAYS($C55,$E55)-1&lt;=10,"نعم","لا")))</f>
        <v/>
      </c>
    </row>
    <row r="56">
      <c r="A56" s="7" t="n"/>
      <c r="B56" s="7" t="n"/>
      <c r="C56" s="12" t="n"/>
      <c r="D56" s="7" t="n"/>
      <c r="E56" s="12" t="n"/>
      <c r="F56" s="13">
        <f>IF(OR($A56="",$C56=""),"",IF($E56="",IF(NETWORKDAYS($C56,TODAY())-1&gt;10,"لا","قيد الانتظار"),IF(NETWORKDAYS($C56,$E56)-1&lt;=10,"نعم","لا")))</f>
        <v/>
      </c>
    </row>
    <row r="57">
      <c r="A57" s="7" t="n"/>
      <c r="B57" s="7" t="n"/>
      <c r="C57" s="12" t="n"/>
      <c r="D57" s="7" t="n"/>
      <c r="E57" s="12" t="n"/>
      <c r="F57" s="13">
        <f>IF(OR($A57="",$C57=""),"",IF($E57="",IF(NETWORKDAYS($C57,TODAY())-1&gt;10,"لا","قيد الانتظار"),IF(NETWORKDAYS($C57,$E57)-1&lt;=10,"نعم","لا")))</f>
        <v/>
      </c>
    </row>
    <row r="58">
      <c r="A58" s="7" t="n"/>
      <c r="B58" s="7" t="n"/>
      <c r="C58" s="12" t="n"/>
      <c r="D58" s="7" t="n"/>
      <c r="E58" s="12" t="n"/>
      <c r="F58" s="13">
        <f>IF(OR($A58="",$C58=""),"",IF($E58="",IF(NETWORKDAYS($C58,TODAY())-1&gt;10,"لا","قيد الانتظار"),IF(NETWORKDAYS($C58,$E58)-1&lt;=10,"نعم","لا")))</f>
        <v/>
      </c>
    </row>
    <row r="59">
      <c r="A59" s="7" t="n"/>
      <c r="B59" s="7" t="n"/>
      <c r="C59" s="12" t="n"/>
      <c r="D59" s="7" t="n"/>
      <c r="E59" s="12" t="n"/>
      <c r="F59" s="13">
        <f>IF(OR($A59="",$C59=""),"",IF($E59="",IF(NETWORKDAYS($C59,TODAY())-1&gt;10,"لا","قيد الانتظار"),IF(NETWORKDAYS($C59,$E59)-1&lt;=10,"نعم","لا")))</f>
        <v/>
      </c>
    </row>
    <row r="60">
      <c r="A60" s="7" t="n"/>
      <c r="B60" s="7" t="n"/>
      <c r="C60" s="12" t="n"/>
      <c r="D60" s="7" t="n"/>
      <c r="E60" s="12" t="n"/>
      <c r="F60" s="13">
        <f>IF(OR($A60="",$C60=""),"",IF($E60="",IF(NETWORKDAYS($C60,TODAY())-1&gt;10,"لا","قيد الانتظار"),IF(NETWORKDAYS($C60,$E60)-1&lt;=10,"نعم","لا")))</f>
        <v/>
      </c>
    </row>
    <row r="61">
      <c r="A61" s="7" t="n"/>
      <c r="B61" s="7" t="n"/>
      <c r="C61" s="12" t="n"/>
      <c r="D61" s="7" t="n"/>
      <c r="E61" s="12" t="n"/>
      <c r="F61" s="13">
        <f>IF(OR($A61="",$C61=""),"",IF($E61="",IF(NETWORKDAYS($C61,TODAY())-1&gt;10,"لا","قيد الانتظار"),IF(NETWORKDAYS($C61,$E61)-1&lt;=10,"نعم","لا")))</f>
        <v/>
      </c>
    </row>
    <row r="62">
      <c r="A62" s="7" t="n"/>
      <c r="B62" s="7" t="n"/>
      <c r="C62" s="12" t="n"/>
      <c r="D62" s="7" t="n"/>
      <c r="E62" s="12" t="n"/>
      <c r="F62" s="13">
        <f>IF(OR($A62="",$C62=""),"",IF($E62="",IF(NETWORKDAYS($C62,TODAY())-1&gt;10,"لا","قيد الانتظار"),IF(NETWORKDAYS($C62,$E62)-1&lt;=10,"نعم","لا")))</f>
        <v/>
      </c>
    </row>
    <row r="63">
      <c r="A63" s="7" t="n"/>
      <c r="B63" s="7" t="n"/>
      <c r="C63" s="12" t="n"/>
      <c r="D63" s="7" t="n"/>
      <c r="E63" s="12" t="n"/>
      <c r="F63" s="13">
        <f>IF(OR($A63="",$C63=""),"",IF($E63="",IF(NETWORKDAYS($C63,TODAY())-1&gt;10,"لا","قيد الانتظار"),IF(NETWORKDAYS($C63,$E63)-1&lt;=10,"نعم","لا")))</f>
        <v/>
      </c>
    </row>
    <row r="64">
      <c r="A64" s="7" t="n"/>
      <c r="B64" s="7" t="n"/>
      <c r="C64" s="12" t="n"/>
      <c r="D64" s="7" t="n"/>
      <c r="E64" s="12" t="n"/>
      <c r="F64" s="13">
        <f>IF(OR($A64="",$C64=""),"",IF($E64="",IF(NETWORKDAYS($C64,TODAY())-1&gt;10,"لا","قيد الانتظار"),IF(NETWORKDAYS($C64,$E64)-1&lt;=10,"نعم","لا")))</f>
        <v/>
      </c>
    </row>
    <row r="65">
      <c r="A65" s="7" t="n"/>
      <c r="B65" s="7" t="n"/>
      <c r="C65" s="12" t="n"/>
      <c r="D65" s="7" t="n"/>
      <c r="E65" s="12" t="n"/>
      <c r="F65" s="13">
        <f>IF(OR($A65="",$C65=""),"",IF($E65="",IF(NETWORKDAYS($C65,TODAY())-1&gt;10,"لا","قيد الانتظار"),IF(NETWORKDAYS($C65,$E65)-1&lt;=10,"نعم","لا")))</f>
        <v/>
      </c>
    </row>
    <row r="66">
      <c r="A66" s="7" t="n"/>
      <c r="B66" s="7" t="n"/>
      <c r="C66" s="12" t="n"/>
      <c r="D66" s="7" t="n"/>
      <c r="E66" s="12" t="n"/>
      <c r="F66" s="13">
        <f>IF(OR($A66="",$C66=""),"",IF($E66="",IF(NETWORKDAYS($C66,TODAY())-1&gt;10,"لا","قيد الانتظار"),IF(NETWORKDAYS($C66,$E66)-1&lt;=10,"نعم","لا")))</f>
        <v/>
      </c>
    </row>
    <row r="67">
      <c r="A67" s="7" t="n"/>
      <c r="B67" s="7" t="n"/>
      <c r="C67" s="12" t="n"/>
      <c r="D67" s="7" t="n"/>
      <c r="E67" s="12" t="n"/>
      <c r="F67" s="13">
        <f>IF(OR($A67="",$C67=""),"",IF($E67="",IF(NETWORKDAYS($C67,TODAY())-1&gt;10,"لا","قيد الانتظار"),IF(NETWORKDAYS($C67,$E67)-1&lt;=10,"نعم","لا")))</f>
        <v/>
      </c>
    </row>
    <row r="68">
      <c r="A68" s="7" t="n"/>
      <c r="B68" s="7" t="n"/>
      <c r="C68" s="12" t="n"/>
      <c r="D68" s="7" t="n"/>
      <c r="E68" s="12" t="n"/>
      <c r="F68" s="13">
        <f>IF(OR($A68="",$C68=""),"",IF($E68="",IF(NETWORKDAYS($C68,TODAY())-1&gt;10,"لا","قيد الانتظار"),IF(NETWORKDAYS($C68,$E68)-1&lt;=10,"نعم","لا")))</f>
        <v/>
      </c>
    </row>
    <row r="69">
      <c r="A69" s="7" t="n"/>
      <c r="B69" s="7" t="n"/>
      <c r="C69" s="12" t="n"/>
      <c r="D69" s="7" t="n"/>
      <c r="E69" s="12" t="n"/>
      <c r="F69" s="13">
        <f>IF(OR($A69="",$C69=""),"",IF($E69="",IF(NETWORKDAYS($C69,TODAY())-1&gt;10,"لا","قيد الانتظار"),IF(NETWORKDAYS($C69,$E69)-1&lt;=10,"نعم","لا")))</f>
        <v/>
      </c>
    </row>
    <row r="70">
      <c r="A70" s="7" t="n"/>
      <c r="B70" s="7" t="n"/>
      <c r="C70" s="12" t="n"/>
      <c r="D70" s="7" t="n"/>
      <c r="E70" s="12" t="n"/>
      <c r="F70" s="13">
        <f>IF(OR($A70="",$C70=""),"",IF($E70="",IF(NETWORKDAYS($C70,TODAY())-1&gt;10,"لا","قيد الانتظار"),IF(NETWORKDAYS($C70,$E70)-1&lt;=10,"نعم","لا")))</f>
        <v/>
      </c>
    </row>
    <row r="71">
      <c r="A71" s="7" t="n"/>
      <c r="B71" s="7" t="n"/>
      <c r="C71" s="12" t="n"/>
      <c r="D71" s="7" t="n"/>
      <c r="E71" s="12" t="n"/>
      <c r="F71" s="13">
        <f>IF(OR($A71="",$C71=""),"",IF($E71="",IF(NETWORKDAYS($C71,TODAY())-1&gt;10,"لا","قيد الانتظار"),IF(NETWORKDAYS($C71,$E71)-1&lt;=10,"نعم","لا")))</f>
        <v/>
      </c>
    </row>
    <row r="72">
      <c r="A72" s="7" t="n"/>
      <c r="B72" s="7" t="n"/>
      <c r="C72" s="12" t="n"/>
      <c r="D72" s="7" t="n"/>
      <c r="E72" s="12" t="n"/>
      <c r="F72" s="13">
        <f>IF(OR($A72="",$C72=""),"",IF($E72="",IF(NETWORKDAYS($C72,TODAY())-1&gt;10,"لا","قيد الانتظار"),IF(NETWORKDAYS($C72,$E72)-1&lt;=10,"نعم","لا")))</f>
        <v/>
      </c>
    </row>
    <row r="73">
      <c r="A73" s="7" t="n"/>
      <c r="B73" s="7" t="n"/>
      <c r="C73" s="12" t="n"/>
      <c r="D73" s="7" t="n"/>
      <c r="E73" s="12" t="n"/>
      <c r="F73" s="13">
        <f>IF(OR($A73="",$C73=""),"",IF($E73="",IF(NETWORKDAYS($C73,TODAY())-1&gt;10,"لا","قيد الانتظار"),IF(NETWORKDAYS($C73,$E73)-1&lt;=10,"نعم","لا")))</f>
        <v/>
      </c>
    </row>
    <row r="74">
      <c r="A74" s="7" t="n"/>
      <c r="B74" s="7" t="n"/>
      <c r="C74" s="12" t="n"/>
      <c r="D74" s="7" t="n"/>
      <c r="E74" s="12" t="n"/>
      <c r="F74" s="13">
        <f>IF(OR($A74="",$C74=""),"",IF($E74="",IF(NETWORKDAYS($C74,TODAY())-1&gt;10,"لا","قيد الانتظار"),IF(NETWORKDAYS($C74,$E74)-1&lt;=10,"نعم","لا")))</f>
        <v/>
      </c>
    </row>
    <row r="75">
      <c r="A75" s="7" t="n"/>
      <c r="B75" s="7" t="n"/>
      <c r="C75" s="12" t="n"/>
      <c r="D75" s="7" t="n"/>
      <c r="E75" s="12" t="n"/>
      <c r="F75" s="13">
        <f>IF(OR($A75="",$C75=""),"",IF($E75="",IF(NETWORKDAYS($C75,TODAY())-1&gt;10,"لا","قيد الانتظار"),IF(NETWORKDAYS($C75,$E75)-1&lt;=10,"نعم","لا")))</f>
        <v/>
      </c>
    </row>
    <row r="76">
      <c r="A76" s="7" t="n"/>
      <c r="B76" s="7" t="n"/>
      <c r="C76" s="12" t="n"/>
      <c r="D76" s="7" t="n"/>
      <c r="E76" s="12" t="n"/>
      <c r="F76" s="13">
        <f>IF(OR($A76="",$C76=""),"",IF($E76="",IF(NETWORKDAYS($C76,TODAY())-1&gt;10,"لا","قيد الانتظار"),IF(NETWORKDAYS($C76,$E76)-1&lt;=10,"نعم","لا")))</f>
        <v/>
      </c>
    </row>
    <row r="77">
      <c r="A77" s="7" t="n"/>
      <c r="B77" s="7" t="n"/>
      <c r="C77" s="12" t="n"/>
      <c r="D77" s="7" t="n"/>
      <c r="E77" s="12" t="n"/>
      <c r="F77" s="13">
        <f>IF(OR($A77="",$C77=""),"",IF($E77="",IF(NETWORKDAYS($C77,TODAY())-1&gt;10,"لا","قيد الانتظار"),IF(NETWORKDAYS($C77,$E77)-1&lt;=10,"نعم","لا")))</f>
        <v/>
      </c>
    </row>
    <row r="78">
      <c r="A78" s="7" t="n"/>
      <c r="B78" s="7" t="n"/>
      <c r="C78" s="12" t="n"/>
      <c r="D78" s="7" t="n"/>
      <c r="E78" s="12" t="n"/>
      <c r="F78" s="13">
        <f>IF(OR($A78="",$C78=""),"",IF($E78="",IF(NETWORKDAYS($C78,TODAY())-1&gt;10,"لا","قيد الانتظار"),IF(NETWORKDAYS($C78,$E78)-1&lt;=10,"نعم","لا")))</f>
        <v/>
      </c>
    </row>
    <row r="79">
      <c r="A79" s="7" t="n"/>
      <c r="B79" s="7" t="n"/>
      <c r="C79" s="12" t="n"/>
      <c r="D79" s="7" t="n"/>
      <c r="E79" s="12" t="n"/>
      <c r="F79" s="13">
        <f>IF(OR($A79="",$C79=""),"",IF($E79="",IF(NETWORKDAYS($C79,TODAY())-1&gt;10,"لا","قيد الانتظار"),IF(NETWORKDAYS($C79,$E79)-1&lt;=10,"نعم","لا")))</f>
        <v/>
      </c>
    </row>
    <row r="80">
      <c r="A80" s="7" t="n"/>
      <c r="B80" s="7" t="n"/>
      <c r="C80" s="12" t="n"/>
      <c r="D80" s="7" t="n"/>
      <c r="E80" s="12" t="n"/>
      <c r="F80" s="13">
        <f>IF(OR($A80="",$C80=""),"",IF($E80="",IF(NETWORKDAYS($C80,TODAY())-1&gt;10,"لا","قيد الانتظار"),IF(NETWORKDAYS($C80,$E80)-1&lt;=10,"نعم","لا")))</f>
        <v/>
      </c>
    </row>
    <row r="81">
      <c r="A81" s="7" t="n"/>
      <c r="B81" s="7" t="n"/>
      <c r="C81" s="12" t="n"/>
      <c r="D81" s="7" t="n"/>
      <c r="E81" s="12" t="n"/>
      <c r="F81" s="13">
        <f>IF(OR($A81="",$C81=""),"",IF($E81="",IF(NETWORKDAYS($C81,TODAY())-1&gt;10,"لا","قيد الانتظار"),IF(NETWORKDAYS($C81,$E81)-1&lt;=10,"نعم","لا")))</f>
        <v/>
      </c>
    </row>
    <row r="82">
      <c r="A82" s="7" t="n"/>
      <c r="B82" s="7" t="n"/>
      <c r="C82" s="12" t="n"/>
      <c r="D82" s="7" t="n"/>
      <c r="E82" s="12" t="n"/>
      <c r="F82" s="13">
        <f>IF(OR($A82="",$C82=""),"",IF($E82="",IF(NETWORKDAYS($C82,TODAY())-1&gt;10,"لا","قيد الانتظار"),IF(NETWORKDAYS($C82,$E82)-1&lt;=10,"نعم","لا")))</f>
        <v/>
      </c>
    </row>
    <row r="83">
      <c r="A83" s="7" t="n"/>
      <c r="B83" s="7" t="n"/>
      <c r="C83" s="12" t="n"/>
      <c r="D83" s="7" t="n"/>
      <c r="E83" s="12" t="n"/>
      <c r="F83" s="13">
        <f>IF(OR($A83="",$C83=""),"",IF($E83="",IF(NETWORKDAYS($C83,TODAY())-1&gt;10,"لا","قيد الانتظار"),IF(NETWORKDAYS($C83,$E83)-1&lt;=10,"نعم","لا")))</f>
        <v/>
      </c>
    </row>
    <row r="84">
      <c r="A84" s="7" t="n"/>
      <c r="B84" s="7" t="n"/>
      <c r="C84" s="12" t="n"/>
      <c r="D84" s="7" t="n"/>
      <c r="E84" s="12" t="n"/>
      <c r="F84" s="13">
        <f>IF(OR($A84="",$C84=""),"",IF($E84="",IF(NETWORKDAYS($C84,TODAY())-1&gt;10,"لا","قيد الانتظار"),IF(NETWORKDAYS($C84,$E84)-1&lt;=10,"نعم","لا")))</f>
        <v/>
      </c>
    </row>
    <row r="85">
      <c r="A85" s="7" t="n"/>
      <c r="B85" s="7" t="n"/>
      <c r="C85" s="12" t="n"/>
      <c r="D85" s="7" t="n"/>
      <c r="E85" s="12" t="n"/>
      <c r="F85" s="13">
        <f>IF(OR($A85="",$C85=""),"",IF($E85="",IF(NETWORKDAYS($C85,TODAY())-1&gt;10,"لا","قيد الانتظار"),IF(NETWORKDAYS($C85,$E85)-1&lt;=10,"نعم","لا")))</f>
        <v/>
      </c>
    </row>
    <row r="86">
      <c r="A86" s="7" t="n"/>
      <c r="B86" s="7" t="n"/>
      <c r="C86" s="12" t="n"/>
      <c r="D86" s="7" t="n"/>
      <c r="E86" s="12" t="n"/>
      <c r="F86" s="13">
        <f>IF(OR($A86="",$C86=""),"",IF($E86="",IF(NETWORKDAYS($C86,TODAY())-1&gt;10,"لا","قيد الانتظار"),IF(NETWORKDAYS($C86,$E86)-1&lt;=10,"نعم","لا")))</f>
        <v/>
      </c>
    </row>
    <row r="87">
      <c r="A87" s="7" t="n"/>
      <c r="B87" s="7" t="n"/>
      <c r="C87" s="12" t="n"/>
      <c r="D87" s="7" t="n"/>
      <c r="E87" s="12" t="n"/>
      <c r="F87" s="13">
        <f>IF(OR($A87="",$C87=""),"",IF($E87="",IF(NETWORKDAYS($C87,TODAY())-1&gt;10,"لا","قيد الانتظار"),IF(NETWORKDAYS($C87,$E87)-1&lt;=10,"نعم","لا")))</f>
        <v/>
      </c>
    </row>
    <row r="88">
      <c r="A88" s="7" t="n"/>
      <c r="B88" s="7" t="n"/>
      <c r="C88" s="12" t="n"/>
      <c r="D88" s="7" t="n"/>
      <c r="E88" s="12" t="n"/>
      <c r="F88" s="13">
        <f>IF(OR($A88="",$C88=""),"",IF($E88="",IF(NETWORKDAYS($C88,TODAY())-1&gt;10,"لا","قيد الانتظار"),IF(NETWORKDAYS($C88,$E88)-1&lt;=10,"نعم","لا")))</f>
        <v/>
      </c>
    </row>
    <row r="89">
      <c r="A89" s="7" t="n"/>
      <c r="B89" s="7" t="n"/>
      <c r="C89" s="12" t="n"/>
      <c r="D89" s="7" t="n"/>
      <c r="E89" s="12" t="n"/>
      <c r="F89" s="13">
        <f>IF(OR($A89="",$C89=""),"",IF($E89="",IF(NETWORKDAYS($C89,TODAY())-1&gt;10,"لا","قيد الانتظار"),IF(NETWORKDAYS($C89,$E89)-1&lt;=10,"نعم","لا")))</f>
        <v/>
      </c>
    </row>
    <row r="90">
      <c r="A90" s="7" t="n"/>
      <c r="B90" s="7" t="n"/>
      <c r="C90" s="12" t="n"/>
      <c r="D90" s="7" t="n"/>
      <c r="E90" s="12" t="n"/>
      <c r="F90" s="13">
        <f>IF(OR($A90="",$C90=""),"",IF($E90="",IF(NETWORKDAYS($C90,TODAY())-1&gt;10,"لا","قيد الانتظار"),IF(NETWORKDAYS($C90,$E90)-1&lt;=10,"نعم","لا")))</f>
        <v/>
      </c>
    </row>
    <row r="91">
      <c r="A91" s="7" t="n"/>
      <c r="B91" s="7" t="n"/>
      <c r="C91" s="12" t="n"/>
      <c r="D91" s="7" t="n"/>
      <c r="E91" s="12" t="n"/>
      <c r="F91" s="13">
        <f>IF(OR($A91="",$C91=""),"",IF($E91="",IF(NETWORKDAYS($C91,TODAY())-1&gt;10,"لا","قيد الانتظار"),IF(NETWORKDAYS($C91,$E91)-1&lt;=10,"نعم","لا")))</f>
        <v/>
      </c>
    </row>
    <row r="92">
      <c r="A92" s="7" t="n"/>
      <c r="B92" s="7" t="n"/>
      <c r="C92" s="12" t="n"/>
      <c r="D92" s="7" t="n"/>
      <c r="E92" s="12" t="n"/>
      <c r="F92" s="13">
        <f>IF(OR($A92="",$C92=""),"",IF($E92="",IF(NETWORKDAYS($C92,TODAY())-1&gt;10,"لا","قيد الانتظار"),IF(NETWORKDAYS($C92,$E92)-1&lt;=10,"نعم","لا")))</f>
        <v/>
      </c>
    </row>
    <row r="93">
      <c r="A93" s="7" t="n"/>
      <c r="B93" s="7" t="n"/>
      <c r="C93" s="12" t="n"/>
      <c r="D93" s="7" t="n"/>
      <c r="E93" s="12" t="n"/>
      <c r="F93" s="13">
        <f>IF(OR($A93="",$C93=""),"",IF($E93="",IF(NETWORKDAYS($C93,TODAY())-1&gt;10,"لا","قيد الانتظار"),IF(NETWORKDAYS($C93,$E93)-1&lt;=10,"نعم","لا")))</f>
        <v/>
      </c>
    </row>
    <row r="94">
      <c r="A94" s="7" t="n"/>
      <c r="B94" s="7" t="n"/>
      <c r="C94" s="12" t="n"/>
      <c r="D94" s="7" t="n"/>
      <c r="E94" s="12" t="n"/>
      <c r="F94" s="13">
        <f>IF(OR($A94="",$C94=""),"",IF($E94="",IF(NETWORKDAYS($C94,TODAY())-1&gt;10,"لا","قيد الانتظار"),IF(NETWORKDAYS($C94,$E94)-1&lt;=10,"نعم","لا")))</f>
        <v/>
      </c>
    </row>
    <row r="95">
      <c r="A95" s="7" t="n"/>
      <c r="B95" s="7" t="n"/>
      <c r="C95" s="12" t="n"/>
      <c r="D95" s="7" t="n"/>
      <c r="E95" s="12" t="n"/>
      <c r="F95" s="13">
        <f>IF(OR($A95="",$C95=""),"",IF($E95="",IF(NETWORKDAYS($C95,TODAY())-1&gt;10,"لا","قيد الانتظار"),IF(NETWORKDAYS($C95,$E95)-1&lt;=10,"نعم","لا")))</f>
        <v/>
      </c>
    </row>
    <row r="96">
      <c r="A96" s="7" t="n"/>
      <c r="B96" s="7" t="n"/>
      <c r="C96" s="12" t="n"/>
      <c r="D96" s="7" t="n"/>
      <c r="E96" s="12" t="n"/>
      <c r="F96" s="13">
        <f>IF(OR($A96="",$C96=""),"",IF($E96="",IF(NETWORKDAYS($C96,TODAY())-1&gt;10,"لا","قيد الانتظار"),IF(NETWORKDAYS($C96,$E96)-1&lt;=10,"نعم","لا")))</f>
        <v/>
      </c>
    </row>
    <row r="97">
      <c r="A97" s="7" t="n"/>
      <c r="B97" s="7" t="n"/>
      <c r="C97" s="12" t="n"/>
      <c r="D97" s="7" t="n"/>
      <c r="E97" s="12" t="n"/>
      <c r="F97" s="13">
        <f>IF(OR($A97="",$C97=""),"",IF($E97="",IF(NETWORKDAYS($C97,TODAY())-1&gt;10,"لا","قيد الانتظار"),IF(NETWORKDAYS($C97,$E97)-1&lt;=10,"نعم","لا")))</f>
        <v/>
      </c>
    </row>
    <row r="98">
      <c r="A98" s="7" t="n"/>
      <c r="B98" s="7" t="n"/>
      <c r="C98" s="12" t="n"/>
      <c r="D98" s="7" t="n"/>
      <c r="E98" s="12" t="n"/>
      <c r="F98" s="13">
        <f>IF(OR($A98="",$C98=""),"",IF($E98="",IF(NETWORKDAYS($C98,TODAY())-1&gt;10,"لا","قيد الانتظار"),IF(NETWORKDAYS($C98,$E98)-1&lt;=10,"نعم","لا")))</f>
        <v/>
      </c>
    </row>
    <row r="99">
      <c r="A99" s="7" t="n"/>
      <c r="B99" s="7" t="n"/>
      <c r="C99" s="12" t="n"/>
      <c r="D99" s="7" t="n"/>
      <c r="E99" s="12" t="n"/>
      <c r="F99" s="13">
        <f>IF(OR($A99="",$C99=""),"",IF($E99="",IF(NETWORKDAYS($C99,TODAY())-1&gt;10,"لا","قيد الانتظار"),IF(NETWORKDAYS($C99,$E99)-1&lt;=10,"نعم","لا")))</f>
        <v/>
      </c>
    </row>
    <row r="100">
      <c r="A100" s="7" t="n"/>
      <c r="B100" s="7" t="n"/>
      <c r="C100" s="12" t="n"/>
      <c r="D100" s="7" t="n"/>
      <c r="E100" s="12" t="n"/>
      <c r="F100" s="13">
        <f>IF(OR($A100="",$C100=""),"",IF($E100="",IF(NETWORKDAYS($C100,TODAY())-1&gt;10,"لا","قيد الانتظار"),IF(NETWORKDAYS($C100,$E100)-1&lt;=10,"نعم","لا")))</f>
        <v/>
      </c>
    </row>
    <row r="101">
      <c r="A101" s="7" t="n"/>
      <c r="B101" s="7" t="n"/>
      <c r="C101" s="12" t="n"/>
      <c r="D101" s="7" t="n"/>
      <c r="E101" s="12" t="n"/>
      <c r="F101" s="13">
        <f>IF(OR($A101="",$C101=""),"",IF($E101="",IF(NETWORKDAYS($C101,TODAY())-1&gt;10,"لا","قيد الانتظار"),IF(NETWORKDAYS($C101,$E101)-1&lt;=10,"نعم","لا")))</f>
        <v/>
      </c>
    </row>
    <row r="102">
      <c r="A102" s="7" t="n"/>
      <c r="B102" s="7" t="n"/>
      <c r="C102" s="12" t="n"/>
      <c r="D102" s="7" t="n"/>
      <c r="E102" s="12" t="n"/>
      <c r="F102" s="13">
        <f>IF(OR($A102="",$C102=""),"",IF($E102="",IF(NETWORKDAYS($C102,TODAY())-1&gt;10,"لا","قيد الانتظار"),IF(NETWORKDAYS($C102,$E102)-1&lt;=10,"نعم","لا")))</f>
        <v/>
      </c>
    </row>
    <row r="103">
      <c r="A103" s="7" t="n"/>
      <c r="B103" s="7" t="n"/>
      <c r="C103" s="12" t="n"/>
      <c r="D103" s="7" t="n"/>
      <c r="E103" s="12" t="n"/>
      <c r="F103" s="13">
        <f>IF(OR($A103="",$C103=""),"",IF($E103="",IF(NETWORKDAYS($C103,TODAY())-1&gt;10,"لا","قيد الانتظار"),IF(NETWORKDAYS($C103,$E103)-1&lt;=10,"نعم","لا")))</f>
        <v/>
      </c>
    </row>
    <row r="104">
      <c r="A104" s="7" t="n"/>
      <c r="B104" s="7" t="n"/>
      <c r="C104" s="12" t="n"/>
      <c r="D104" s="7" t="n"/>
      <c r="E104" s="12" t="n"/>
      <c r="F104" s="13">
        <f>IF(OR($A104="",$C104=""),"",IF($E104="",IF(NETWORKDAYS($C104,TODAY())-1&gt;10,"لا","قيد الانتظار"),IF(NETWORKDAYS($C104,$E104)-1&lt;=10,"نعم","لا")))</f>
        <v/>
      </c>
    </row>
    <row r="105">
      <c r="A105" s="7" t="n"/>
      <c r="B105" s="7" t="n"/>
      <c r="C105" s="12" t="n"/>
      <c r="D105" s="7" t="n"/>
      <c r="E105" s="12" t="n"/>
      <c r="F105" s="13">
        <f>IF(OR($A105="",$C105=""),"",IF($E105="",IF(NETWORKDAYS($C105,TODAY())-1&gt;10,"لا","قيد الانتظار"),IF(NETWORKDAYS($C105,$E105)-1&lt;=10,"نعم","لا")))</f>
        <v/>
      </c>
    </row>
    <row r="106">
      <c r="A106" s="7" t="n"/>
      <c r="B106" s="7" t="n"/>
      <c r="C106" s="12" t="n"/>
      <c r="D106" s="7" t="n"/>
      <c r="E106" s="12" t="n"/>
      <c r="F106" s="13">
        <f>IF(OR($A106="",$C106=""),"",IF($E106="",IF(NETWORKDAYS($C106,TODAY())-1&gt;10,"لا","قيد الانتظار"),IF(NETWORKDAYS($C106,$E106)-1&lt;=10,"نعم","لا")))</f>
        <v/>
      </c>
    </row>
    <row r="107">
      <c r="A107" s="7" t="n"/>
      <c r="B107" s="7" t="n"/>
      <c r="C107" s="12" t="n"/>
      <c r="D107" s="7" t="n"/>
      <c r="E107" s="12" t="n"/>
      <c r="F107" s="13">
        <f>IF(OR($A107="",$C107=""),"",IF($E107="",IF(NETWORKDAYS($C107,TODAY())-1&gt;10,"لا","قيد الانتظار"),IF(NETWORKDAYS($C107,$E107)-1&lt;=10,"نعم","لا")))</f>
        <v/>
      </c>
    </row>
    <row r="108">
      <c r="A108" s="7" t="n"/>
      <c r="B108" s="7" t="n"/>
      <c r="C108" s="12" t="n"/>
      <c r="D108" s="7" t="n"/>
      <c r="E108" s="12" t="n"/>
      <c r="F108" s="13">
        <f>IF(OR($A108="",$C108=""),"",IF($E108="",IF(NETWORKDAYS($C108,TODAY())-1&gt;10,"لا","قيد الانتظار"),IF(NETWORKDAYS($C108,$E108)-1&lt;=10,"نعم","لا")))</f>
        <v/>
      </c>
    </row>
    <row r="109">
      <c r="A109" s="7" t="n"/>
      <c r="B109" s="7" t="n"/>
      <c r="C109" s="12" t="n"/>
      <c r="D109" s="7" t="n"/>
      <c r="E109" s="12" t="n"/>
      <c r="F109" s="13">
        <f>IF(OR($A109="",$C109=""),"",IF($E109="",IF(NETWORKDAYS($C109,TODAY())-1&gt;10,"لا","قيد الانتظار"),IF(NETWORKDAYS($C109,$E109)-1&lt;=10,"نعم","لا")))</f>
        <v/>
      </c>
    </row>
    <row r="110">
      <c r="A110" s="7" t="n"/>
      <c r="B110" s="7" t="n"/>
      <c r="C110" s="12" t="n"/>
      <c r="D110" s="7" t="n"/>
      <c r="E110" s="12" t="n"/>
      <c r="F110" s="13">
        <f>IF(OR($A110="",$C110=""),"",IF($E110="",IF(NETWORKDAYS($C110,TODAY())-1&gt;10,"لا","قيد الانتظار"),IF(NETWORKDAYS($C110,$E110)-1&lt;=10,"نعم","لا")))</f>
        <v/>
      </c>
    </row>
    <row r="111">
      <c r="A111" s="7" t="n"/>
      <c r="B111" s="7" t="n"/>
      <c r="C111" s="12" t="n"/>
      <c r="D111" s="7" t="n"/>
      <c r="E111" s="12" t="n"/>
      <c r="F111" s="13">
        <f>IF(OR($A111="",$C111=""),"",IF($E111="",IF(NETWORKDAYS($C111,TODAY())-1&gt;10,"لا","قيد الانتظار"),IF(NETWORKDAYS($C111,$E111)-1&lt;=10,"نعم","لا")))</f>
        <v/>
      </c>
    </row>
    <row r="112">
      <c r="A112" s="7" t="n"/>
      <c r="B112" s="7" t="n"/>
      <c r="C112" s="12" t="n"/>
      <c r="D112" s="7" t="n"/>
      <c r="E112" s="12" t="n"/>
      <c r="F112" s="13">
        <f>IF(OR($A112="",$C112=""),"",IF($E112="",IF(NETWORKDAYS($C112,TODAY())-1&gt;10,"لا","قيد الانتظار"),IF(NETWORKDAYS($C112,$E112)-1&lt;=10,"نعم","لا")))</f>
        <v/>
      </c>
    </row>
    <row r="113">
      <c r="A113" s="7" t="n"/>
      <c r="B113" s="7" t="n"/>
      <c r="C113" s="12" t="n"/>
      <c r="D113" s="7" t="n"/>
      <c r="E113" s="12" t="n"/>
      <c r="F113" s="13">
        <f>IF(OR($A113="",$C113=""),"",IF($E113="",IF(NETWORKDAYS($C113,TODAY())-1&gt;10,"لا","قيد الانتظار"),IF(NETWORKDAYS($C113,$E113)-1&lt;=10,"نعم","لا")))</f>
        <v/>
      </c>
    </row>
    <row r="114">
      <c r="A114" s="7" t="n"/>
      <c r="B114" s="7" t="n"/>
      <c r="C114" s="12" t="n"/>
      <c r="D114" s="7" t="n"/>
      <c r="E114" s="12" t="n"/>
      <c r="F114" s="13">
        <f>IF(OR($A114="",$C114=""),"",IF($E114="",IF(NETWORKDAYS($C114,TODAY())-1&gt;10,"لا","قيد الانتظار"),IF(NETWORKDAYS($C114,$E114)-1&lt;=10,"نعم","لا")))</f>
        <v/>
      </c>
    </row>
    <row r="115">
      <c r="A115" s="7" t="n"/>
      <c r="B115" s="7" t="n"/>
      <c r="C115" s="12" t="n"/>
      <c r="D115" s="7" t="n"/>
      <c r="E115" s="12" t="n"/>
      <c r="F115" s="13">
        <f>IF(OR($A115="",$C115=""),"",IF($E115="",IF(NETWORKDAYS($C115,TODAY())-1&gt;10,"لا","قيد الانتظار"),IF(NETWORKDAYS($C115,$E115)-1&lt;=10,"نعم","لا")))</f>
        <v/>
      </c>
    </row>
    <row r="116">
      <c r="A116" s="7" t="n"/>
      <c r="B116" s="7" t="n"/>
      <c r="C116" s="12" t="n"/>
      <c r="D116" s="7" t="n"/>
      <c r="E116" s="12" t="n"/>
      <c r="F116" s="13">
        <f>IF(OR($A116="",$C116=""),"",IF($E116="",IF(NETWORKDAYS($C116,TODAY())-1&gt;10,"لا","قيد الانتظار"),IF(NETWORKDAYS($C116,$E116)-1&lt;=10,"نعم","لا")))</f>
        <v/>
      </c>
    </row>
    <row r="117">
      <c r="A117" s="7" t="n"/>
      <c r="B117" s="7" t="n"/>
      <c r="C117" s="12" t="n"/>
      <c r="D117" s="7" t="n"/>
      <c r="E117" s="12" t="n"/>
      <c r="F117" s="13">
        <f>IF(OR($A117="",$C117=""),"",IF($E117="",IF(NETWORKDAYS($C117,TODAY())-1&gt;10,"لا","قيد الانتظار"),IF(NETWORKDAYS($C117,$E117)-1&lt;=10,"نعم","لا")))</f>
        <v/>
      </c>
    </row>
    <row r="118">
      <c r="A118" s="7" t="n"/>
      <c r="B118" s="7" t="n"/>
      <c r="C118" s="12" t="n"/>
      <c r="D118" s="7" t="n"/>
      <c r="E118" s="12" t="n"/>
      <c r="F118" s="13">
        <f>IF(OR($A118="",$C118=""),"",IF($E118="",IF(NETWORKDAYS($C118,TODAY())-1&gt;10,"لا","قيد الانتظار"),IF(NETWORKDAYS($C118,$E118)-1&lt;=10,"نعم","لا")))</f>
        <v/>
      </c>
    </row>
    <row r="119">
      <c r="A119" s="7" t="n"/>
      <c r="B119" s="7" t="n"/>
      <c r="C119" s="12" t="n"/>
      <c r="D119" s="7" t="n"/>
      <c r="E119" s="12" t="n"/>
      <c r="F119" s="13">
        <f>IF(OR($A119="",$C119=""),"",IF($E119="",IF(NETWORKDAYS($C119,TODAY())-1&gt;10,"لا","قيد الانتظار"),IF(NETWORKDAYS($C119,$E119)-1&lt;=10,"نعم","لا")))</f>
        <v/>
      </c>
    </row>
    <row r="120">
      <c r="A120" s="7" t="n"/>
      <c r="B120" s="7" t="n"/>
      <c r="C120" s="12" t="n"/>
      <c r="D120" s="7" t="n"/>
      <c r="E120" s="12" t="n"/>
      <c r="F120" s="13">
        <f>IF(OR($A120="",$C120=""),"",IF($E120="",IF(NETWORKDAYS($C120,TODAY())-1&gt;10,"لا","قيد الانتظار"),IF(NETWORKDAYS($C120,$E120)-1&lt;=10,"نعم","لا")))</f>
        <v/>
      </c>
    </row>
    <row r="121">
      <c r="A121" s="7" t="n"/>
      <c r="B121" s="7" t="n"/>
      <c r="C121" s="12" t="n"/>
      <c r="D121" s="7" t="n"/>
      <c r="E121" s="12" t="n"/>
      <c r="F121" s="13">
        <f>IF(OR($A121="",$C121=""),"",IF($E121="",IF(NETWORKDAYS($C121,TODAY())-1&gt;10,"لا","قيد الانتظار"),IF(NETWORKDAYS($C121,$E121)-1&lt;=10,"نعم","لا")))</f>
        <v/>
      </c>
    </row>
    <row r="122">
      <c r="A122" s="7" t="n"/>
      <c r="B122" s="7" t="n"/>
      <c r="C122" s="12" t="n"/>
      <c r="D122" s="7" t="n"/>
      <c r="E122" s="12" t="n"/>
      <c r="F122" s="13">
        <f>IF(OR($A122="",$C122=""),"",IF($E122="",IF(NETWORKDAYS($C122,TODAY())-1&gt;10,"لا","قيد الانتظار"),IF(NETWORKDAYS($C122,$E122)-1&lt;=10,"نعم","لا")))</f>
        <v/>
      </c>
    </row>
    <row r="123">
      <c r="A123" s="7" t="n"/>
      <c r="B123" s="7" t="n"/>
      <c r="C123" s="12" t="n"/>
      <c r="D123" s="7" t="n"/>
      <c r="E123" s="12" t="n"/>
      <c r="F123" s="13">
        <f>IF(OR($A123="",$C123=""),"",IF($E123="",IF(NETWORKDAYS($C123,TODAY())-1&gt;10,"لا","قيد الانتظار"),IF(NETWORKDAYS($C123,$E123)-1&lt;=10,"نعم","لا")))</f>
        <v/>
      </c>
    </row>
    <row r="124">
      <c r="A124" s="7" t="n"/>
      <c r="B124" s="7" t="n"/>
      <c r="C124" s="12" t="n"/>
      <c r="D124" s="7" t="n"/>
      <c r="E124" s="12" t="n"/>
      <c r="F124" s="13">
        <f>IF(OR($A124="",$C124=""),"",IF($E124="",IF(NETWORKDAYS($C124,TODAY())-1&gt;10,"لا","قيد الانتظار"),IF(NETWORKDAYS($C124,$E124)-1&lt;=10,"نعم","لا")))</f>
        <v/>
      </c>
    </row>
    <row r="125">
      <c r="A125" s="7" t="n"/>
      <c r="B125" s="7" t="n"/>
      <c r="C125" s="12" t="n"/>
      <c r="D125" s="7" t="n"/>
      <c r="E125" s="12" t="n"/>
      <c r="F125" s="13">
        <f>IF(OR($A125="",$C125=""),"",IF($E125="",IF(NETWORKDAYS($C125,TODAY())-1&gt;10,"لا","قيد الانتظار"),IF(NETWORKDAYS($C125,$E125)-1&lt;=10,"نعم","لا")))</f>
        <v/>
      </c>
    </row>
    <row r="126">
      <c r="A126" s="7" t="n"/>
      <c r="B126" s="7" t="n"/>
      <c r="C126" s="12" t="n"/>
      <c r="D126" s="7" t="n"/>
      <c r="E126" s="12" t="n"/>
      <c r="F126" s="13">
        <f>IF(OR($A126="",$C126=""),"",IF($E126="",IF(NETWORKDAYS($C126,TODAY())-1&gt;10,"لا","قيد الانتظار"),IF(NETWORKDAYS($C126,$E126)-1&lt;=10,"نعم","لا")))</f>
        <v/>
      </c>
    </row>
    <row r="127">
      <c r="A127" s="7" t="n"/>
      <c r="B127" s="7" t="n"/>
      <c r="C127" s="12" t="n"/>
      <c r="D127" s="7" t="n"/>
      <c r="E127" s="12" t="n"/>
      <c r="F127" s="13">
        <f>IF(OR($A127="",$C127=""),"",IF($E127="",IF(NETWORKDAYS($C127,TODAY())-1&gt;10,"لا","قيد الانتظار"),IF(NETWORKDAYS($C127,$E127)-1&lt;=10,"نعم","لا")))</f>
        <v/>
      </c>
    </row>
    <row r="128">
      <c r="A128" s="7" t="n"/>
      <c r="B128" s="7" t="n"/>
      <c r="C128" s="12" t="n"/>
      <c r="D128" s="7" t="n"/>
      <c r="E128" s="12" t="n"/>
      <c r="F128" s="13">
        <f>IF(OR($A128="",$C128=""),"",IF($E128="",IF(NETWORKDAYS($C128,TODAY())-1&gt;10,"لا","قيد الانتظار"),IF(NETWORKDAYS($C128,$E128)-1&lt;=10,"نعم","لا")))</f>
        <v/>
      </c>
    </row>
    <row r="129">
      <c r="A129" s="7" t="n"/>
      <c r="B129" s="7" t="n"/>
      <c r="C129" s="12" t="n"/>
      <c r="D129" s="7" t="n"/>
      <c r="E129" s="12" t="n"/>
      <c r="F129" s="13">
        <f>IF(OR($A129="",$C129=""),"",IF($E129="",IF(NETWORKDAYS($C129,TODAY())-1&gt;10,"لا","قيد الانتظار"),IF(NETWORKDAYS($C129,$E129)-1&lt;=10,"نعم","لا")))</f>
        <v/>
      </c>
    </row>
    <row r="130">
      <c r="A130" s="7" t="n"/>
      <c r="B130" s="7" t="n"/>
      <c r="C130" s="12" t="n"/>
      <c r="D130" s="7" t="n"/>
      <c r="E130" s="12" t="n"/>
      <c r="F130" s="13">
        <f>IF(OR($A130="",$C130=""),"",IF($E130="",IF(NETWORKDAYS($C130,TODAY())-1&gt;10,"لا","قيد الانتظار"),IF(NETWORKDAYS($C130,$E130)-1&lt;=10,"نعم","لا")))</f>
        <v/>
      </c>
    </row>
    <row r="131">
      <c r="A131" s="7" t="n"/>
      <c r="B131" s="7" t="n"/>
      <c r="C131" s="12" t="n"/>
      <c r="D131" s="7" t="n"/>
      <c r="E131" s="12" t="n"/>
      <c r="F131" s="13">
        <f>IF(OR($A131="",$C131=""),"",IF($E131="",IF(NETWORKDAYS($C131,TODAY())-1&gt;10,"لا","قيد الانتظار"),IF(NETWORKDAYS($C131,$E131)-1&lt;=10,"نعم","لا")))</f>
        <v/>
      </c>
    </row>
    <row r="132">
      <c r="A132" s="7" t="n"/>
      <c r="B132" s="7" t="n"/>
      <c r="C132" s="12" t="n"/>
      <c r="D132" s="7" t="n"/>
      <c r="E132" s="12" t="n"/>
      <c r="F132" s="13">
        <f>IF(OR($A132="",$C132=""),"",IF($E132="",IF(NETWORKDAYS($C132,TODAY())-1&gt;10,"لا","قيد الانتظار"),IF(NETWORKDAYS($C132,$E132)-1&lt;=10,"نعم","لا")))</f>
        <v/>
      </c>
    </row>
    <row r="133">
      <c r="A133" s="7" t="n"/>
      <c r="B133" s="7" t="n"/>
      <c r="C133" s="12" t="n"/>
      <c r="D133" s="7" t="n"/>
      <c r="E133" s="12" t="n"/>
      <c r="F133" s="13">
        <f>IF(OR($A133="",$C133=""),"",IF($E133="",IF(NETWORKDAYS($C133,TODAY())-1&gt;10,"لا","قيد الانتظار"),IF(NETWORKDAYS($C133,$E133)-1&lt;=10,"نعم","لا")))</f>
        <v/>
      </c>
    </row>
    <row r="134">
      <c r="A134" s="7" t="n"/>
      <c r="B134" s="7" t="n"/>
      <c r="C134" s="12" t="n"/>
      <c r="D134" s="7" t="n"/>
      <c r="E134" s="12" t="n"/>
      <c r="F134" s="13">
        <f>IF(OR($A134="",$C134=""),"",IF($E134="",IF(NETWORKDAYS($C134,TODAY())-1&gt;10,"لا","قيد الانتظار"),IF(NETWORKDAYS($C134,$E134)-1&lt;=10,"نعم","لا")))</f>
        <v/>
      </c>
    </row>
    <row r="135">
      <c r="A135" s="7" t="n"/>
      <c r="B135" s="7" t="n"/>
      <c r="C135" s="12" t="n"/>
      <c r="D135" s="7" t="n"/>
      <c r="E135" s="12" t="n"/>
      <c r="F135" s="13">
        <f>IF(OR($A135="",$C135=""),"",IF($E135="",IF(NETWORKDAYS($C135,TODAY())-1&gt;10,"لا","قيد الانتظار"),IF(NETWORKDAYS($C135,$E135)-1&lt;=10,"نعم","لا")))</f>
        <v/>
      </c>
    </row>
    <row r="136">
      <c r="A136" s="7" t="n"/>
      <c r="B136" s="7" t="n"/>
      <c r="C136" s="12" t="n"/>
      <c r="D136" s="7" t="n"/>
      <c r="E136" s="12" t="n"/>
      <c r="F136" s="13">
        <f>IF(OR($A136="",$C136=""),"",IF($E136="",IF(NETWORKDAYS($C136,TODAY())-1&gt;10,"لا","قيد الانتظار"),IF(NETWORKDAYS($C136,$E136)-1&lt;=10,"نعم","لا")))</f>
        <v/>
      </c>
    </row>
    <row r="137">
      <c r="A137" s="7" t="n"/>
      <c r="B137" s="7" t="n"/>
      <c r="C137" s="12" t="n"/>
      <c r="D137" s="7" t="n"/>
      <c r="E137" s="12" t="n"/>
      <c r="F137" s="13">
        <f>IF(OR($A137="",$C137=""),"",IF($E137="",IF(NETWORKDAYS($C137,TODAY())-1&gt;10,"لا","قيد الانتظار"),IF(NETWORKDAYS($C137,$E137)-1&lt;=10,"نعم","لا")))</f>
        <v/>
      </c>
    </row>
    <row r="138">
      <c r="A138" s="7" t="n"/>
      <c r="B138" s="7" t="n"/>
      <c r="C138" s="12" t="n"/>
      <c r="D138" s="7" t="n"/>
      <c r="E138" s="12" t="n"/>
      <c r="F138" s="13">
        <f>IF(OR($A138="",$C138=""),"",IF($E138="",IF(NETWORKDAYS($C138,TODAY())-1&gt;10,"لا","قيد الانتظار"),IF(NETWORKDAYS($C138,$E138)-1&lt;=10,"نعم","لا")))</f>
        <v/>
      </c>
    </row>
    <row r="139">
      <c r="A139" s="7" t="n"/>
      <c r="B139" s="7" t="n"/>
      <c r="C139" s="12" t="n"/>
      <c r="D139" s="7" t="n"/>
      <c r="E139" s="12" t="n"/>
      <c r="F139" s="13">
        <f>IF(OR($A139="",$C139=""),"",IF($E139="",IF(NETWORKDAYS($C139,TODAY())-1&gt;10,"لا","قيد الانتظار"),IF(NETWORKDAYS($C139,$E139)-1&lt;=10,"نعم","لا")))</f>
        <v/>
      </c>
    </row>
    <row r="140">
      <c r="A140" s="7" t="n"/>
      <c r="B140" s="7" t="n"/>
      <c r="C140" s="12" t="n"/>
      <c r="D140" s="7" t="n"/>
      <c r="E140" s="12" t="n"/>
      <c r="F140" s="13">
        <f>IF(OR($A140="",$C140=""),"",IF($E140="",IF(NETWORKDAYS($C140,TODAY())-1&gt;10,"لا","قيد الانتظار"),IF(NETWORKDAYS($C140,$E140)-1&lt;=10,"نعم","لا")))</f>
        <v/>
      </c>
    </row>
    <row r="141">
      <c r="A141" s="7" t="n"/>
      <c r="B141" s="7" t="n"/>
      <c r="C141" s="12" t="n"/>
      <c r="D141" s="7" t="n"/>
      <c r="E141" s="12" t="n"/>
      <c r="F141" s="13">
        <f>IF(OR($A141="",$C141=""),"",IF($E141="",IF(NETWORKDAYS($C141,TODAY())-1&gt;10,"لا","قيد الانتظار"),IF(NETWORKDAYS($C141,$E141)-1&lt;=10,"نعم","لا")))</f>
        <v/>
      </c>
    </row>
    <row r="142">
      <c r="A142" s="7" t="n"/>
      <c r="B142" s="7" t="n"/>
      <c r="C142" s="12" t="n"/>
      <c r="D142" s="7" t="n"/>
      <c r="E142" s="12" t="n"/>
      <c r="F142" s="13">
        <f>IF(OR($A142="",$C142=""),"",IF($E142="",IF(NETWORKDAYS($C142,TODAY())-1&gt;10,"لا","قيد الانتظار"),IF(NETWORKDAYS($C142,$E142)-1&lt;=10,"نعم","لا")))</f>
        <v/>
      </c>
    </row>
    <row r="143">
      <c r="A143" s="7" t="n"/>
      <c r="B143" s="7" t="n"/>
      <c r="C143" s="12" t="n"/>
      <c r="D143" s="7" t="n"/>
      <c r="E143" s="12" t="n"/>
      <c r="F143" s="13">
        <f>IF(OR($A143="",$C143=""),"",IF($E143="",IF(NETWORKDAYS($C143,TODAY())-1&gt;10,"لا","قيد الانتظار"),IF(NETWORKDAYS($C143,$E143)-1&lt;=10,"نعم","لا")))</f>
        <v/>
      </c>
    </row>
    <row r="144">
      <c r="A144" s="7" t="n"/>
      <c r="B144" s="7" t="n"/>
      <c r="C144" s="12" t="n"/>
      <c r="D144" s="7" t="n"/>
      <c r="E144" s="12" t="n"/>
      <c r="F144" s="13">
        <f>IF(OR($A144="",$C144=""),"",IF($E144="",IF(NETWORKDAYS($C144,TODAY())-1&gt;10,"لا","قيد الانتظار"),IF(NETWORKDAYS($C144,$E144)-1&lt;=10,"نعم","لا")))</f>
        <v/>
      </c>
    </row>
    <row r="145">
      <c r="A145" s="7" t="n"/>
      <c r="B145" s="7" t="n"/>
      <c r="C145" s="12" t="n"/>
      <c r="D145" s="7" t="n"/>
      <c r="E145" s="12" t="n"/>
      <c r="F145" s="13">
        <f>IF(OR($A145="",$C145=""),"",IF($E145="",IF(NETWORKDAYS($C145,TODAY())-1&gt;10,"لا","قيد الانتظار"),IF(NETWORKDAYS($C145,$E145)-1&lt;=10,"نعم","لا")))</f>
        <v/>
      </c>
    </row>
    <row r="146">
      <c r="A146" s="7" t="n"/>
      <c r="B146" s="7" t="n"/>
      <c r="C146" s="12" t="n"/>
      <c r="D146" s="7" t="n"/>
      <c r="E146" s="12" t="n"/>
      <c r="F146" s="13">
        <f>IF(OR($A146="",$C146=""),"",IF($E146="",IF(NETWORKDAYS($C146,TODAY())-1&gt;10,"لا","قيد الانتظار"),IF(NETWORKDAYS($C146,$E146)-1&lt;=10,"نعم","لا")))</f>
        <v/>
      </c>
    </row>
    <row r="147">
      <c r="A147" s="7" t="n"/>
      <c r="B147" s="7" t="n"/>
      <c r="C147" s="12" t="n"/>
      <c r="D147" s="7" t="n"/>
      <c r="E147" s="12" t="n"/>
      <c r="F147" s="13">
        <f>IF(OR($A147="",$C147=""),"",IF($E147="",IF(NETWORKDAYS($C147,TODAY())-1&gt;10,"لا","قيد الانتظار"),IF(NETWORKDAYS($C147,$E147)-1&lt;=10,"نعم","لا")))</f>
        <v/>
      </c>
    </row>
    <row r="148">
      <c r="A148" s="7" t="n"/>
      <c r="B148" s="7" t="n"/>
      <c r="C148" s="12" t="n"/>
      <c r="D148" s="7" t="n"/>
      <c r="E148" s="12" t="n"/>
      <c r="F148" s="13">
        <f>IF(OR($A148="",$C148=""),"",IF($E148="",IF(NETWORKDAYS($C148,TODAY())-1&gt;10,"لا","قيد الانتظار"),IF(NETWORKDAYS($C148,$E148)-1&lt;=10,"نعم","لا")))</f>
        <v/>
      </c>
    </row>
    <row r="149">
      <c r="A149" s="7" t="n"/>
      <c r="B149" s="7" t="n"/>
      <c r="C149" s="12" t="n"/>
      <c r="D149" s="7" t="n"/>
      <c r="E149" s="12" t="n"/>
      <c r="F149" s="13">
        <f>IF(OR($A149="",$C149=""),"",IF($E149="",IF(NETWORKDAYS($C149,TODAY())-1&gt;10,"لا","قيد الانتظار"),IF(NETWORKDAYS($C149,$E149)-1&lt;=10,"نعم","لا")))</f>
        <v/>
      </c>
    </row>
    <row r="150">
      <c r="A150" s="7" t="n"/>
      <c r="B150" s="7" t="n"/>
      <c r="C150" s="12" t="n"/>
      <c r="D150" s="7" t="n"/>
      <c r="E150" s="12" t="n"/>
      <c r="F150" s="13">
        <f>IF(OR($A150="",$C150=""),"",IF($E150="",IF(NETWORKDAYS($C150,TODAY())-1&gt;10,"لا","قيد الانتظار"),IF(NETWORKDAYS($C150,$E150)-1&lt;=10,"نعم","لا")))</f>
        <v/>
      </c>
    </row>
    <row r="151">
      <c r="A151" s="7" t="n"/>
      <c r="B151" s="7" t="n"/>
      <c r="C151" s="12" t="n"/>
      <c r="D151" s="7" t="n"/>
      <c r="E151" s="12" t="n"/>
      <c r="F151" s="13">
        <f>IF(OR($A151="",$C151=""),"",IF($E151="",IF(NETWORKDAYS($C151,TODAY())-1&gt;10,"لا","قيد الانتظار"),IF(NETWORKDAYS($C151,$E151)-1&lt;=10,"نعم","لا")))</f>
        <v/>
      </c>
    </row>
    <row r="152">
      <c r="A152" s="7" t="n"/>
      <c r="B152" s="7" t="n"/>
      <c r="C152" s="12" t="n"/>
      <c r="D152" s="7" t="n"/>
      <c r="E152" s="12" t="n"/>
      <c r="F152" s="13">
        <f>IF(OR($A152="",$C152=""),"",IF($E152="",IF(NETWORKDAYS($C152,TODAY())-1&gt;10,"لا","قيد الانتظار"),IF(NETWORKDAYS($C152,$E152)-1&lt;=10,"نعم","لا")))</f>
        <v/>
      </c>
    </row>
    <row r="153">
      <c r="A153" s="7" t="n"/>
      <c r="B153" s="7" t="n"/>
      <c r="C153" s="12" t="n"/>
      <c r="D153" s="7" t="n"/>
      <c r="E153" s="12" t="n"/>
      <c r="F153" s="13">
        <f>IF(OR($A153="",$C153=""),"",IF($E153="",IF(NETWORKDAYS($C153,TODAY())-1&gt;10,"لا","قيد الانتظار"),IF(NETWORKDAYS($C153,$E153)-1&lt;=10,"نعم","لا")))</f>
        <v/>
      </c>
    </row>
    <row r="154">
      <c r="A154" s="7" t="n"/>
      <c r="B154" s="7" t="n"/>
      <c r="C154" s="12" t="n"/>
      <c r="D154" s="7" t="n"/>
      <c r="E154" s="12" t="n"/>
      <c r="F154" s="13">
        <f>IF(OR($A154="",$C154=""),"",IF($E154="",IF(NETWORKDAYS($C154,TODAY())-1&gt;10,"لا","قيد الانتظار"),IF(NETWORKDAYS($C154,$E154)-1&lt;=10,"نعم","لا")))</f>
        <v/>
      </c>
    </row>
    <row r="155">
      <c r="A155" s="7" t="n"/>
      <c r="B155" s="7" t="n"/>
      <c r="C155" s="12" t="n"/>
      <c r="D155" s="7" t="n"/>
      <c r="E155" s="12" t="n"/>
      <c r="F155" s="13">
        <f>IF(OR($A155="",$C155=""),"",IF($E155="",IF(NETWORKDAYS($C155,TODAY())-1&gt;10,"لا","قيد الانتظار"),IF(NETWORKDAYS($C155,$E155)-1&lt;=10,"نعم","لا")))</f>
        <v/>
      </c>
    </row>
    <row r="156">
      <c r="A156" s="7" t="n"/>
      <c r="B156" s="7" t="n"/>
      <c r="C156" s="12" t="n"/>
      <c r="D156" s="7" t="n"/>
      <c r="E156" s="12" t="n"/>
      <c r="F156" s="13">
        <f>IF(OR($A156="",$C156=""),"",IF($E156="",IF(NETWORKDAYS($C156,TODAY())-1&gt;10,"لا","قيد الانتظار"),IF(NETWORKDAYS($C156,$E156)-1&lt;=10,"نعم","لا")))</f>
        <v/>
      </c>
    </row>
    <row r="157">
      <c r="A157" s="7" t="n"/>
      <c r="B157" s="7" t="n"/>
      <c r="C157" s="12" t="n"/>
      <c r="D157" s="7" t="n"/>
      <c r="E157" s="12" t="n"/>
      <c r="F157" s="13">
        <f>IF(OR($A157="",$C157=""),"",IF($E157="",IF(NETWORKDAYS($C157,TODAY())-1&gt;10,"لا","قيد الانتظار"),IF(NETWORKDAYS($C157,$E157)-1&lt;=10,"نعم","لا")))</f>
        <v/>
      </c>
    </row>
    <row r="158">
      <c r="A158" s="7" t="n"/>
      <c r="B158" s="7" t="n"/>
      <c r="C158" s="12" t="n"/>
      <c r="D158" s="7" t="n"/>
      <c r="E158" s="12" t="n"/>
      <c r="F158" s="13">
        <f>IF(OR($A158="",$C158=""),"",IF($E158="",IF(NETWORKDAYS($C158,TODAY())-1&gt;10,"لا","قيد الانتظار"),IF(NETWORKDAYS($C158,$E158)-1&lt;=10,"نعم","لا")))</f>
        <v/>
      </c>
    </row>
    <row r="159">
      <c r="A159" s="7" t="n"/>
      <c r="B159" s="7" t="n"/>
      <c r="C159" s="12" t="n"/>
      <c r="D159" s="7" t="n"/>
      <c r="E159" s="12" t="n"/>
      <c r="F159" s="13">
        <f>IF(OR($A159="",$C159=""),"",IF($E159="",IF(NETWORKDAYS($C159,TODAY())-1&gt;10,"لا","قيد الانتظار"),IF(NETWORKDAYS($C159,$E159)-1&lt;=10,"نعم","لا")))</f>
        <v/>
      </c>
    </row>
    <row r="160">
      <c r="A160" s="7" t="n"/>
      <c r="B160" s="7" t="n"/>
      <c r="C160" s="12" t="n"/>
      <c r="D160" s="7" t="n"/>
      <c r="E160" s="12" t="n"/>
      <c r="F160" s="13">
        <f>IF(OR($A160="",$C160=""),"",IF($E160="",IF(NETWORKDAYS($C160,TODAY())-1&gt;10,"لا","قيد الانتظار"),IF(NETWORKDAYS($C160,$E160)-1&lt;=10,"نعم","لا")))</f>
        <v/>
      </c>
    </row>
    <row r="161">
      <c r="A161" s="7" t="n"/>
      <c r="B161" s="7" t="n"/>
      <c r="C161" s="12" t="n"/>
      <c r="D161" s="7" t="n"/>
      <c r="E161" s="12" t="n"/>
      <c r="F161" s="13">
        <f>IF(OR($A161="",$C161=""),"",IF($E161="",IF(NETWORKDAYS($C161,TODAY())-1&gt;10,"لا","قيد الانتظار"),IF(NETWORKDAYS($C161,$E161)-1&lt;=10,"نعم","لا")))</f>
        <v/>
      </c>
    </row>
    <row r="162">
      <c r="A162" s="7" t="n"/>
      <c r="B162" s="7" t="n"/>
      <c r="C162" s="12" t="n"/>
      <c r="D162" s="7" t="n"/>
      <c r="E162" s="12" t="n"/>
      <c r="F162" s="13">
        <f>IF(OR($A162="",$C162=""),"",IF($E162="",IF(NETWORKDAYS($C162,TODAY())-1&gt;10,"لا","قيد الانتظار"),IF(NETWORKDAYS($C162,$E162)-1&lt;=10,"نعم","لا")))</f>
        <v/>
      </c>
    </row>
    <row r="163">
      <c r="A163" s="7" t="n"/>
      <c r="B163" s="7" t="n"/>
      <c r="C163" s="12" t="n"/>
      <c r="D163" s="7" t="n"/>
      <c r="E163" s="12" t="n"/>
      <c r="F163" s="13">
        <f>IF(OR($A163="",$C163=""),"",IF($E163="",IF(NETWORKDAYS($C163,TODAY())-1&gt;10,"لا","قيد الانتظار"),IF(NETWORKDAYS($C163,$E163)-1&lt;=10,"نعم","لا")))</f>
        <v/>
      </c>
    </row>
    <row r="164">
      <c r="A164" s="7" t="n"/>
      <c r="B164" s="7" t="n"/>
      <c r="C164" s="12" t="n"/>
      <c r="D164" s="7" t="n"/>
      <c r="E164" s="12" t="n"/>
      <c r="F164" s="13">
        <f>IF(OR($A164="",$C164=""),"",IF($E164="",IF(NETWORKDAYS($C164,TODAY())-1&gt;10,"لا","قيد الانتظار"),IF(NETWORKDAYS($C164,$E164)-1&lt;=10,"نعم","لا")))</f>
        <v/>
      </c>
    </row>
    <row r="165">
      <c r="A165" s="7" t="n"/>
      <c r="B165" s="7" t="n"/>
      <c r="C165" s="12" t="n"/>
      <c r="D165" s="7" t="n"/>
      <c r="E165" s="12" t="n"/>
      <c r="F165" s="13">
        <f>IF(OR($A165="",$C165=""),"",IF($E165="",IF(NETWORKDAYS($C165,TODAY())-1&gt;10,"لا","قيد الانتظار"),IF(NETWORKDAYS($C165,$E165)-1&lt;=10,"نعم","لا")))</f>
        <v/>
      </c>
    </row>
    <row r="166">
      <c r="A166" s="7" t="n"/>
      <c r="B166" s="7" t="n"/>
      <c r="C166" s="12" t="n"/>
      <c r="D166" s="7" t="n"/>
      <c r="E166" s="12" t="n"/>
      <c r="F166" s="13">
        <f>IF(OR($A166="",$C166=""),"",IF($E166="",IF(NETWORKDAYS($C166,TODAY())-1&gt;10,"لا","قيد الانتظار"),IF(NETWORKDAYS($C166,$E166)-1&lt;=10,"نعم","لا")))</f>
        <v/>
      </c>
    </row>
    <row r="167">
      <c r="A167" s="7" t="n"/>
      <c r="B167" s="7" t="n"/>
      <c r="C167" s="12" t="n"/>
      <c r="D167" s="7" t="n"/>
      <c r="E167" s="12" t="n"/>
      <c r="F167" s="13">
        <f>IF(OR($A167="",$C167=""),"",IF($E167="",IF(NETWORKDAYS($C167,TODAY())-1&gt;10,"لا","قيد الانتظار"),IF(NETWORKDAYS($C167,$E167)-1&lt;=10,"نعم","لا")))</f>
        <v/>
      </c>
    </row>
    <row r="168">
      <c r="A168" s="7" t="n"/>
      <c r="B168" s="7" t="n"/>
      <c r="C168" s="12" t="n"/>
      <c r="D168" s="7" t="n"/>
      <c r="E168" s="12" t="n"/>
      <c r="F168" s="13">
        <f>IF(OR($A168="",$C168=""),"",IF($E168="",IF(NETWORKDAYS($C168,TODAY())-1&gt;10,"لا","قيد الانتظار"),IF(NETWORKDAYS($C168,$E168)-1&lt;=10,"نعم","لا")))</f>
        <v/>
      </c>
    </row>
    <row r="169">
      <c r="A169" s="7" t="n"/>
      <c r="B169" s="7" t="n"/>
      <c r="C169" s="12" t="n"/>
      <c r="D169" s="7" t="n"/>
      <c r="E169" s="12" t="n"/>
      <c r="F169" s="13">
        <f>IF(OR($A169="",$C169=""),"",IF($E169="",IF(NETWORKDAYS($C169,TODAY())-1&gt;10,"لا","قيد الانتظار"),IF(NETWORKDAYS($C169,$E169)-1&lt;=10,"نعم","لا")))</f>
        <v/>
      </c>
    </row>
    <row r="170">
      <c r="A170" s="7" t="n"/>
      <c r="B170" s="7" t="n"/>
      <c r="C170" s="12" t="n"/>
      <c r="D170" s="7" t="n"/>
      <c r="E170" s="12" t="n"/>
      <c r="F170" s="13">
        <f>IF(OR($A170="",$C170=""),"",IF($E170="",IF(NETWORKDAYS($C170,TODAY())-1&gt;10,"لا","قيد الانتظار"),IF(NETWORKDAYS($C170,$E170)-1&lt;=10,"نعم","لا")))</f>
        <v/>
      </c>
    </row>
    <row r="171">
      <c r="A171" s="7" t="n"/>
      <c r="B171" s="7" t="n"/>
      <c r="C171" s="12" t="n"/>
      <c r="D171" s="7" t="n"/>
      <c r="E171" s="12" t="n"/>
      <c r="F171" s="13">
        <f>IF(OR($A171="",$C171=""),"",IF($E171="",IF(NETWORKDAYS($C171,TODAY())-1&gt;10,"لا","قيد الانتظار"),IF(NETWORKDAYS($C171,$E171)-1&lt;=10,"نعم","لا")))</f>
        <v/>
      </c>
    </row>
    <row r="172">
      <c r="A172" s="7" t="n"/>
      <c r="B172" s="7" t="n"/>
      <c r="C172" s="12" t="n"/>
      <c r="D172" s="7" t="n"/>
      <c r="E172" s="12" t="n"/>
      <c r="F172" s="13">
        <f>IF(OR($A172="",$C172=""),"",IF($E172="",IF(NETWORKDAYS($C172,TODAY())-1&gt;10,"لا","قيد الانتظار"),IF(NETWORKDAYS($C172,$E172)-1&lt;=10,"نعم","لا")))</f>
        <v/>
      </c>
    </row>
    <row r="173">
      <c r="A173" s="7" t="n"/>
      <c r="B173" s="7" t="n"/>
      <c r="C173" s="12" t="n"/>
      <c r="D173" s="7" t="n"/>
      <c r="E173" s="12" t="n"/>
      <c r="F173" s="13">
        <f>IF(OR($A173="",$C173=""),"",IF($E173="",IF(NETWORKDAYS($C173,TODAY())-1&gt;10,"لا","قيد الانتظار"),IF(NETWORKDAYS($C173,$E173)-1&lt;=10,"نعم","لا")))</f>
        <v/>
      </c>
    </row>
    <row r="174">
      <c r="A174" s="7" t="n"/>
      <c r="B174" s="7" t="n"/>
      <c r="C174" s="12" t="n"/>
      <c r="D174" s="7" t="n"/>
      <c r="E174" s="12" t="n"/>
      <c r="F174" s="13">
        <f>IF(OR($A174="",$C174=""),"",IF($E174="",IF(NETWORKDAYS($C174,TODAY())-1&gt;10,"لا","قيد الانتظار"),IF(NETWORKDAYS($C174,$E174)-1&lt;=10,"نعم","لا")))</f>
        <v/>
      </c>
    </row>
    <row r="175">
      <c r="A175" s="7" t="n"/>
      <c r="B175" s="7" t="n"/>
      <c r="C175" s="12" t="n"/>
      <c r="D175" s="7" t="n"/>
      <c r="E175" s="12" t="n"/>
      <c r="F175" s="13">
        <f>IF(OR($A175="",$C175=""),"",IF($E175="",IF(NETWORKDAYS($C175,TODAY())-1&gt;10,"لا","قيد الانتظار"),IF(NETWORKDAYS($C175,$E175)-1&lt;=10,"نعم","لا")))</f>
        <v/>
      </c>
    </row>
    <row r="176">
      <c r="A176" s="7" t="n"/>
      <c r="B176" s="7" t="n"/>
      <c r="C176" s="12" t="n"/>
      <c r="D176" s="7" t="n"/>
      <c r="E176" s="12" t="n"/>
      <c r="F176" s="13">
        <f>IF(OR($A176="",$C176=""),"",IF($E176="",IF(NETWORKDAYS($C176,TODAY())-1&gt;10,"لا","قيد الانتظار"),IF(NETWORKDAYS($C176,$E176)-1&lt;=10,"نعم","لا")))</f>
        <v/>
      </c>
    </row>
    <row r="177">
      <c r="A177" s="7" t="n"/>
      <c r="B177" s="7" t="n"/>
      <c r="C177" s="12" t="n"/>
      <c r="D177" s="7" t="n"/>
      <c r="E177" s="12" t="n"/>
      <c r="F177" s="13">
        <f>IF(OR($A177="",$C177=""),"",IF($E177="",IF(NETWORKDAYS($C177,TODAY())-1&gt;10,"لا","قيد الانتظار"),IF(NETWORKDAYS($C177,$E177)-1&lt;=10,"نعم","لا")))</f>
        <v/>
      </c>
    </row>
    <row r="178">
      <c r="A178" s="7" t="n"/>
      <c r="B178" s="7" t="n"/>
      <c r="C178" s="12" t="n"/>
      <c r="D178" s="7" t="n"/>
      <c r="E178" s="12" t="n"/>
      <c r="F178" s="13">
        <f>IF(OR($A178="",$C178=""),"",IF($E178="",IF(NETWORKDAYS($C178,TODAY())-1&gt;10,"لا","قيد الانتظار"),IF(NETWORKDAYS($C178,$E178)-1&lt;=10,"نعم","لا")))</f>
        <v/>
      </c>
    </row>
    <row r="179">
      <c r="A179" s="7" t="n"/>
      <c r="B179" s="7" t="n"/>
      <c r="C179" s="12" t="n"/>
      <c r="D179" s="7" t="n"/>
      <c r="E179" s="12" t="n"/>
      <c r="F179" s="13">
        <f>IF(OR($A179="",$C179=""),"",IF($E179="",IF(NETWORKDAYS($C179,TODAY())-1&gt;10,"لا","قيد الانتظار"),IF(NETWORKDAYS($C179,$E179)-1&lt;=10,"نعم","لا")))</f>
        <v/>
      </c>
    </row>
    <row r="180">
      <c r="A180" s="7" t="n"/>
      <c r="B180" s="7" t="n"/>
      <c r="C180" s="12" t="n"/>
      <c r="D180" s="7" t="n"/>
      <c r="E180" s="12" t="n"/>
      <c r="F180" s="13">
        <f>IF(OR($A180="",$C180=""),"",IF($E180="",IF(NETWORKDAYS($C180,TODAY())-1&gt;10,"لا","قيد الانتظار"),IF(NETWORKDAYS($C180,$E180)-1&lt;=10,"نعم","لا")))</f>
        <v/>
      </c>
    </row>
    <row r="181">
      <c r="A181" s="7" t="n"/>
      <c r="B181" s="7" t="n"/>
      <c r="C181" s="12" t="n"/>
      <c r="D181" s="7" t="n"/>
      <c r="E181" s="12" t="n"/>
      <c r="F181" s="13">
        <f>IF(OR($A181="",$C181=""),"",IF($E181="",IF(NETWORKDAYS($C181,TODAY())-1&gt;10,"لا","قيد الانتظار"),IF(NETWORKDAYS($C181,$E181)-1&lt;=10,"نعم","لا")))</f>
        <v/>
      </c>
    </row>
    <row r="182">
      <c r="A182" s="7" t="n"/>
      <c r="B182" s="7" t="n"/>
      <c r="C182" s="12" t="n"/>
      <c r="D182" s="7" t="n"/>
      <c r="E182" s="12" t="n"/>
      <c r="F182" s="13">
        <f>IF(OR($A182="",$C182=""),"",IF($E182="",IF(NETWORKDAYS($C182,TODAY())-1&gt;10,"لا","قيد الانتظار"),IF(NETWORKDAYS($C182,$E182)-1&lt;=10,"نعم","لا")))</f>
        <v/>
      </c>
    </row>
    <row r="183">
      <c r="A183" s="7" t="n"/>
      <c r="B183" s="7" t="n"/>
      <c r="C183" s="12" t="n"/>
      <c r="D183" s="7" t="n"/>
      <c r="E183" s="12" t="n"/>
      <c r="F183" s="13">
        <f>IF(OR($A183="",$C183=""),"",IF($E183="",IF(NETWORKDAYS($C183,TODAY())-1&gt;10,"لا","قيد الانتظار"),IF(NETWORKDAYS($C183,$E183)-1&lt;=10,"نعم","لا")))</f>
        <v/>
      </c>
    </row>
    <row r="184">
      <c r="A184" s="7" t="n"/>
      <c r="B184" s="7" t="n"/>
      <c r="C184" s="12" t="n"/>
      <c r="D184" s="7" t="n"/>
      <c r="E184" s="12" t="n"/>
      <c r="F184" s="13">
        <f>IF(OR($A184="",$C184=""),"",IF($E184="",IF(NETWORKDAYS($C184,TODAY())-1&gt;10,"لا","قيد الانتظار"),IF(NETWORKDAYS($C184,$E184)-1&lt;=10,"نعم","لا")))</f>
        <v/>
      </c>
    </row>
    <row r="185">
      <c r="A185" s="7" t="n"/>
      <c r="B185" s="7" t="n"/>
      <c r="C185" s="12" t="n"/>
      <c r="D185" s="7" t="n"/>
      <c r="E185" s="12" t="n"/>
      <c r="F185" s="13">
        <f>IF(OR($A185="",$C185=""),"",IF($E185="",IF(NETWORKDAYS($C185,TODAY())-1&gt;10,"لا","قيد الانتظار"),IF(NETWORKDAYS($C185,$E185)-1&lt;=10,"نعم","لا")))</f>
        <v/>
      </c>
    </row>
    <row r="186">
      <c r="A186" s="7" t="n"/>
      <c r="B186" s="7" t="n"/>
      <c r="C186" s="12" t="n"/>
      <c r="D186" s="7" t="n"/>
      <c r="E186" s="12" t="n"/>
      <c r="F186" s="13">
        <f>IF(OR($A186="",$C186=""),"",IF($E186="",IF(NETWORKDAYS($C186,TODAY())-1&gt;10,"لا","قيد الانتظار"),IF(NETWORKDAYS($C186,$E186)-1&lt;=10,"نعم","لا")))</f>
        <v/>
      </c>
    </row>
    <row r="187">
      <c r="A187" s="7" t="n"/>
      <c r="B187" s="7" t="n"/>
      <c r="C187" s="12" t="n"/>
      <c r="D187" s="7" t="n"/>
      <c r="E187" s="12" t="n"/>
      <c r="F187" s="13">
        <f>IF(OR($A187="",$C187=""),"",IF($E187="",IF(NETWORKDAYS($C187,TODAY())-1&gt;10,"لا","قيد الانتظار"),IF(NETWORKDAYS($C187,$E187)-1&lt;=10,"نعم","لا")))</f>
        <v/>
      </c>
    </row>
    <row r="188">
      <c r="A188" s="7" t="n"/>
      <c r="B188" s="7" t="n"/>
      <c r="C188" s="12" t="n"/>
      <c r="D188" s="7" t="n"/>
      <c r="E188" s="12" t="n"/>
      <c r="F188" s="13">
        <f>IF(OR($A188="",$C188=""),"",IF($E188="",IF(NETWORKDAYS($C188,TODAY())-1&gt;10,"لا","قيد الانتظار"),IF(NETWORKDAYS($C188,$E188)-1&lt;=10,"نعم","لا")))</f>
        <v/>
      </c>
    </row>
    <row r="189">
      <c r="A189" s="7" t="n"/>
      <c r="B189" s="7" t="n"/>
      <c r="C189" s="12" t="n"/>
      <c r="D189" s="7" t="n"/>
      <c r="E189" s="12" t="n"/>
      <c r="F189" s="13">
        <f>IF(OR($A189="",$C189=""),"",IF($E189="",IF(NETWORKDAYS($C189,TODAY())-1&gt;10,"لا","قيد الانتظار"),IF(NETWORKDAYS($C189,$E189)-1&lt;=10,"نعم","لا")))</f>
        <v/>
      </c>
    </row>
    <row r="190">
      <c r="A190" s="7" t="n"/>
      <c r="B190" s="7" t="n"/>
      <c r="C190" s="12" t="n"/>
      <c r="D190" s="7" t="n"/>
      <c r="E190" s="12" t="n"/>
      <c r="F190" s="13">
        <f>IF(OR($A190="",$C190=""),"",IF($E190="",IF(NETWORKDAYS($C190,TODAY())-1&gt;10,"لا","قيد الانتظار"),IF(NETWORKDAYS($C190,$E190)-1&lt;=10,"نعم","لا")))</f>
        <v/>
      </c>
    </row>
    <row r="191">
      <c r="A191" s="7" t="n"/>
      <c r="B191" s="7" t="n"/>
      <c r="C191" s="12" t="n"/>
      <c r="D191" s="7" t="n"/>
      <c r="E191" s="12" t="n"/>
      <c r="F191" s="13">
        <f>IF(OR($A191="",$C191=""),"",IF($E191="",IF(NETWORKDAYS($C191,TODAY())-1&gt;10,"لا","قيد الانتظار"),IF(NETWORKDAYS($C191,$E191)-1&lt;=10,"نعم","لا")))</f>
        <v/>
      </c>
    </row>
    <row r="192">
      <c r="A192" s="7" t="n"/>
      <c r="B192" s="7" t="n"/>
      <c r="C192" s="12" t="n"/>
      <c r="D192" s="7" t="n"/>
      <c r="E192" s="12" t="n"/>
      <c r="F192" s="13">
        <f>IF(OR($A192="",$C192=""),"",IF($E192="",IF(NETWORKDAYS($C192,TODAY())-1&gt;10,"لا","قيد الانتظار"),IF(NETWORKDAYS($C192,$E192)-1&lt;=10,"نعم","لا")))</f>
        <v/>
      </c>
    </row>
    <row r="193">
      <c r="A193" s="7" t="n"/>
      <c r="B193" s="7" t="n"/>
      <c r="C193" s="12" t="n"/>
      <c r="D193" s="7" t="n"/>
      <c r="E193" s="12" t="n"/>
      <c r="F193" s="13">
        <f>IF(OR($A193="",$C193=""),"",IF($E193="",IF(NETWORKDAYS($C193,TODAY())-1&gt;10,"لا","قيد الانتظار"),IF(NETWORKDAYS($C193,$E193)-1&lt;=10,"نعم","لا")))</f>
        <v/>
      </c>
    </row>
    <row r="194">
      <c r="A194" s="7" t="n"/>
      <c r="B194" s="7" t="n"/>
      <c r="C194" s="12" t="n"/>
      <c r="D194" s="7" t="n"/>
      <c r="E194" s="12" t="n"/>
      <c r="F194" s="13">
        <f>IF(OR($A194="",$C194=""),"",IF($E194="",IF(NETWORKDAYS($C194,TODAY())-1&gt;10,"لا","قيد الانتظار"),IF(NETWORKDAYS($C194,$E194)-1&lt;=10,"نعم","لا")))</f>
        <v/>
      </c>
    </row>
    <row r="195">
      <c r="A195" s="7" t="n"/>
      <c r="B195" s="7" t="n"/>
      <c r="C195" s="12" t="n"/>
      <c r="D195" s="7" t="n"/>
      <c r="E195" s="12" t="n"/>
      <c r="F195" s="13">
        <f>IF(OR($A195="",$C195=""),"",IF($E195="",IF(NETWORKDAYS($C195,TODAY())-1&gt;10,"لا","قيد الانتظار"),IF(NETWORKDAYS($C195,$E195)-1&lt;=10,"نعم","لا")))</f>
        <v/>
      </c>
    </row>
    <row r="196">
      <c r="A196" s="7" t="n"/>
      <c r="B196" s="7" t="n"/>
      <c r="C196" s="12" t="n"/>
      <c r="D196" s="7" t="n"/>
      <c r="E196" s="12" t="n"/>
      <c r="F196" s="13">
        <f>IF(OR($A196="",$C196=""),"",IF($E196="",IF(NETWORKDAYS($C196,TODAY())-1&gt;10,"لا","قيد الانتظار"),IF(NETWORKDAYS($C196,$E196)-1&lt;=10,"نعم","لا")))</f>
        <v/>
      </c>
    </row>
    <row r="197">
      <c r="A197" s="7" t="n"/>
      <c r="B197" s="7" t="n"/>
      <c r="C197" s="12" t="n"/>
      <c r="D197" s="7" t="n"/>
      <c r="E197" s="12" t="n"/>
      <c r="F197" s="13">
        <f>IF(OR($A197="",$C197=""),"",IF($E197="",IF(NETWORKDAYS($C197,TODAY())-1&gt;10,"لا","قيد الانتظار"),IF(NETWORKDAYS($C197,$E197)-1&lt;=10,"نعم","لا")))</f>
        <v/>
      </c>
    </row>
    <row r="198">
      <c r="A198" s="7" t="n"/>
      <c r="B198" s="7" t="n"/>
      <c r="C198" s="12" t="n"/>
      <c r="D198" s="7" t="n"/>
      <c r="E198" s="12" t="n"/>
      <c r="F198" s="13">
        <f>IF(OR($A198="",$C198=""),"",IF($E198="",IF(NETWORKDAYS($C198,TODAY())-1&gt;10,"لا","قيد الانتظار"),IF(NETWORKDAYS($C198,$E198)-1&lt;=10,"نعم","لا")))</f>
        <v/>
      </c>
    </row>
    <row r="199">
      <c r="A199" s="7" t="n"/>
      <c r="B199" s="7" t="n"/>
      <c r="C199" s="12" t="n"/>
      <c r="D199" s="7" t="n"/>
      <c r="E199" s="12" t="n"/>
      <c r="F199" s="13">
        <f>IF(OR($A199="",$C199=""),"",IF($E199="",IF(NETWORKDAYS($C199,TODAY())-1&gt;10,"لا","قيد الانتظار"),IF(NETWORKDAYS($C199,$E199)-1&lt;=10,"نعم","لا")))</f>
        <v/>
      </c>
    </row>
    <row r="200">
      <c r="A200" s="7" t="n"/>
      <c r="B200" s="7" t="n"/>
      <c r="C200" s="12" t="n"/>
      <c r="D200" s="7" t="n"/>
      <c r="E200" s="12" t="n"/>
      <c r="F200" s="13">
        <f>IF(OR($A200="",$C200=""),"",IF($E200="",IF(NETWORKDAYS($C200,TODAY())-1&gt;10,"لا","قيد الانتظار"),IF(NETWORKDAYS($C200,$E200)-1&lt;=10,"نعم","لا")))</f>
        <v/>
      </c>
    </row>
    <row r="201">
      <c r="A201" s="7" t="n"/>
      <c r="B201" s="7" t="n"/>
      <c r="C201" s="12" t="n"/>
      <c r="D201" s="7" t="n"/>
      <c r="E201" s="12" t="n"/>
      <c r="F201" s="13">
        <f>IF(OR($A201="",$C201=""),"",IF($E201="",IF(NETWORKDAYS($C201,TODAY())-1&gt;10,"لا","قيد الانتظار"),IF(NETWORKDAYS($C201,$E201)-1&lt;=10,"نعم","لا")))</f>
        <v/>
      </c>
    </row>
    <row r="202">
      <c r="A202" s="7" t="n"/>
      <c r="B202" s="7" t="n"/>
      <c r="C202" s="12" t="n"/>
      <c r="D202" s="7" t="n"/>
      <c r="E202" s="12" t="n"/>
      <c r="F202" s="13">
        <f>IF(OR($A202="",$C202=""),"",IF($E202="",IF(NETWORKDAYS($C202,TODAY())-1&gt;10,"لا","قيد الانتظار"),IF(NETWORKDAYS($C202,$E202)-1&lt;=10,"نعم","لا")))</f>
        <v/>
      </c>
    </row>
    <row r="203">
      <c r="A203" s="7" t="n"/>
      <c r="B203" s="7" t="n"/>
      <c r="C203" s="12" t="n"/>
      <c r="D203" s="7" t="n"/>
      <c r="E203" s="12" t="n"/>
      <c r="F203" s="13">
        <f>IF(OR($A203="",$C203=""),"",IF($E203="",IF(NETWORKDAYS($C203,TODAY())-1&gt;10,"لا","قيد الانتظار"),IF(NETWORKDAYS($C203,$E203)-1&lt;=10,"نعم","لا")))</f>
        <v/>
      </c>
    </row>
    <row r="204">
      <c r="A204" s="7" t="n"/>
      <c r="B204" s="7" t="n"/>
      <c r="C204" s="12" t="n"/>
      <c r="D204" s="7" t="n"/>
      <c r="E204" s="12" t="n"/>
      <c r="F204" s="13">
        <f>IF(OR($A204="",$C204=""),"",IF($E204="",IF(NETWORKDAYS($C204,TODAY())-1&gt;10,"لا","قيد الانتظار"),IF(NETWORKDAYS($C204,$E204)-1&lt;=10,"نعم","لا")))</f>
        <v/>
      </c>
    </row>
    <row r="205">
      <c r="A205" s="7" t="n"/>
      <c r="B205" s="7" t="n"/>
      <c r="C205" s="12" t="n"/>
      <c r="D205" s="7" t="n"/>
      <c r="E205" s="12" t="n"/>
      <c r="F205" s="13">
        <f>IF(OR($A205="",$C205=""),"",IF($E205="",IF(NETWORKDAYS($C205,TODAY())-1&gt;10,"لا","قيد الانتظار"),IF(NETWORKDAYS($C205,$E205)-1&lt;=10,"نعم","لا")))</f>
        <v/>
      </c>
    </row>
    <row r="206">
      <c r="A206" s="7" t="n"/>
      <c r="B206" s="7" t="n"/>
      <c r="C206" s="12" t="n"/>
      <c r="D206" s="7" t="n"/>
      <c r="E206" s="12" t="n"/>
      <c r="F206" s="13">
        <f>IF(OR($A206="",$C206=""),"",IF($E206="",IF(NETWORKDAYS($C206,TODAY())-1&gt;10,"لا","قيد الانتظار"),IF(NETWORKDAYS($C206,$E206)-1&lt;=10,"نعم","لا")))</f>
        <v/>
      </c>
    </row>
    <row r="207">
      <c r="A207" s="7" t="n"/>
      <c r="B207" s="7" t="n"/>
      <c r="C207" s="12" t="n"/>
      <c r="D207" s="7" t="n"/>
      <c r="E207" s="12" t="n"/>
      <c r="F207" s="13">
        <f>IF(OR($A207="",$C207=""),"",IF($E207="",IF(NETWORKDAYS($C207,TODAY())-1&gt;10,"لا","قيد الانتظار"),IF(NETWORKDAYS($C207,$E207)-1&lt;=10,"نعم","لا")))</f>
        <v/>
      </c>
    </row>
    <row r="208">
      <c r="A208" s="7" t="n"/>
      <c r="B208" s="7" t="n"/>
      <c r="C208" s="12" t="n"/>
      <c r="D208" s="7" t="n"/>
      <c r="E208" s="12" t="n"/>
      <c r="F208" s="13">
        <f>IF(OR($A208="",$C208=""),"",IF($E208="",IF(NETWORKDAYS($C208,TODAY())-1&gt;10,"لا","قيد الانتظار"),IF(NETWORKDAYS($C208,$E208)-1&lt;=10,"نعم","لا")))</f>
        <v/>
      </c>
    </row>
    <row r="209">
      <c r="A209" s="7" t="n"/>
      <c r="B209" s="7" t="n"/>
      <c r="C209" s="12" t="n"/>
      <c r="D209" s="7" t="n"/>
      <c r="E209" s="12" t="n"/>
      <c r="F209" s="13">
        <f>IF(OR($A209="",$C209=""),"",IF($E209="",IF(NETWORKDAYS($C209,TODAY())-1&gt;10,"لا","قيد الانتظار"),IF(NETWORKDAYS($C209,$E209)-1&lt;=10,"نعم","لا")))</f>
        <v/>
      </c>
    </row>
    <row r="210">
      <c r="A210" s="7" t="n"/>
      <c r="B210" s="7" t="n"/>
      <c r="C210" s="12" t="n"/>
      <c r="D210" s="7" t="n"/>
      <c r="E210" s="12" t="n"/>
      <c r="F210" s="13">
        <f>IF(OR($A210="",$C210=""),"",IF($E210="",IF(NETWORKDAYS($C210,TODAY())-1&gt;10,"لا","قيد الانتظار"),IF(NETWORKDAYS($C210,$E210)-1&lt;=10,"نعم","لا")))</f>
        <v/>
      </c>
    </row>
    <row r="211">
      <c r="A211" s="7" t="n"/>
      <c r="B211" s="7" t="n"/>
      <c r="C211" s="12" t="n"/>
      <c r="D211" s="7" t="n"/>
      <c r="E211" s="12" t="n"/>
      <c r="F211" s="13">
        <f>IF(OR($A211="",$C211=""),"",IF($E211="",IF(NETWORKDAYS($C211,TODAY())-1&gt;10,"لا","قيد الانتظار"),IF(NETWORKDAYS($C211,$E211)-1&lt;=10,"نعم","لا")))</f>
        <v/>
      </c>
    </row>
    <row r="212">
      <c r="A212" s="7" t="n"/>
      <c r="B212" s="7" t="n"/>
      <c r="C212" s="12" t="n"/>
      <c r="D212" s="7" t="n"/>
      <c r="E212" s="12" t="n"/>
      <c r="F212" s="13">
        <f>IF(OR($A212="",$C212=""),"",IF($E212="",IF(NETWORKDAYS($C212,TODAY())-1&gt;10,"لا","قيد الانتظار"),IF(NETWORKDAYS($C212,$E212)-1&lt;=10,"نعم","لا")))</f>
        <v/>
      </c>
    </row>
    <row r="213">
      <c r="A213" s="7" t="n"/>
      <c r="B213" s="7" t="n"/>
      <c r="C213" s="12" t="n"/>
      <c r="D213" s="7" t="n"/>
      <c r="E213" s="12" t="n"/>
      <c r="F213" s="13">
        <f>IF(OR($A213="",$C213=""),"",IF($E213="",IF(NETWORKDAYS($C213,TODAY())-1&gt;10,"لا","قيد الانتظار"),IF(NETWORKDAYS($C213,$E213)-1&lt;=10,"نعم","لا")))</f>
        <v/>
      </c>
    </row>
    <row r="214">
      <c r="A214" s="7" t="n"/>
      <c r="B214" s="7" t="n"/>
      <c r="C214" s="12" t="n"/>
      <c r="D214" s="7" t="n"/>
      <c r="E214" s="12" t="n"/>
      <c r="F214" s="13">
        <f>IF(OR($A214="",$C214=""),"",IF($E214="",IF(NETWORKDAYS($C214,TODAY())-1&gt;10,"لا","قيد الانتظار"),IF(NETWORKDAYS($C214,$E214)-1&lt;=10,"نعم","لا")))</f>
        <v/>
      </c>
    </row>
    <row r="215">
      <c r="A215" s="7" t="n"/>
      <c r="B215" s="7" t="n"/>
      <c r="C215" s="12" t="n"/>
      <c r="D215" s="7" t="n"/>
      <c r="E215" s="12" t="n"/>
      <c r="F215" s="13">
        <f>IF(OR($A215="",$C215=""),"",IF($E215="",IF(NETWORKDAYS($C215,TODAY())-1&gt;10,"لا","قيد الانتظار"),IF(NETWORKDAYS($C215,$E215)-1&lt;=10,"نعم","لا")))</f>
        <v/>
      </c>
    </row>
    <row r="216">
      <c r="A216" s="7" t="n"/>
      <c r="B216" s="7" t="n"/>
      <c r="C216" s="12" t="n"/>
      <c r="D216" s="7" t="n"/>
      <c r="E216" s="12" t="n"/>
      <c r="F216" s="13">
        <f>IF(OR($A216="",$C216=""),"",IF($E216="",IF(NETWORKDAYS($C216,TODAY())-1&gt;10,"لا","قيد الانتظار"),IF(NETWORKDAYS($C216,$E216)-1&lt;=10,"نعم","لا")))</f>
        <v/>
      </c>
    </row>
    <row r="217">
      <c r="A217" s="7" t="n"/>
      <c r="B217" s="7" t="n"/>
      <c r="C217" s="12" t="n"/>
      <c r="D217" s="7" t="n"/>
      <c r="E217" s="12" t="n"/>
      <c r="F217" s="13">
        <f>IF(OR($A217="",$C217=""),"",IF($E217="",IF(NETWORKDAYS($C217,TODAY())-1&gt;10,"لا","قيد الانتظار"),IF(NETWORKDAYS($C217,$E217)-1&lt;=10,"نعم","لا")))</f>
        <v/>
      </c>
    </row>
    <row r="218">
      <c r="A218" s="7" t="n"/>
      <c r="B218" s="7" t="n"/>
      <c r="C218" s="12" t="n"/>
      <c r="D218" s="7" t="n"/>
      <c r="E218" s="12" t="n"/>
      <c r="F218" s="13">
        <f>IF(OR($A218="",$C218=""),"",IF($E218="",IF(NETWORKDAYS($C218,TODAY())-1&gt;10,"لا","قيد الانتظار"),IF(NETWORKDAYS($C218,$E218)-1&lt;=10,"نعم","لا")))</f>
        <v/>
      </c>
    </row>
    <row r="219">
      <c r="A219" s="7" t="n"/>
      <c r="B219" s="7" t="n"/>
      <c r="C219" s="12" t="n"/>
      <c r="D219" s="7" t="n"/>
      <c r="E219" s="12" t="n"/>
      <c r="F219" s="13">
        <f>IF(OR($A219="",$C219=""),"",IF($E219="",IF(NETWORKDAYS($C219,TODAY())-1&gt;10,"لا","قيد الانتظار"),IF(NETWORKDAYS($C219,$E219)-1&lt;=10,"نعم","لا")))</f>
        <v/>
      </c>
    </row>
    <row r="220">
      <c r="A220" s="7" t="n"/>
      <c r="B220" s="7" t="n"/>
      <c r="C220" s="12" t="n"/>
      <c r="D220" s="7" t="n"/>
      <c r="E220" s="12" t="n"/>
      <c r="F220" s="13">
        <f>IF(OR($A220="",$C220=""),"",IF($E220="",IF(NETWORKDAYS($C220,TODAY())-1&gt;10,"لا","قيد الانتظار"),IF(NETWORKDAYS($C220,$E220)-1&lt;=10,"نعم","لا")))</f>
        <v/>
      </c>
    </row>
    <row r="221">
      <c r="A221" s="7" t="n"/>
      <c r="B221" s="7" t="n"/>
      <c r="C221" s="12" t="n"/>
      <c r="D221" s="7" t="n"/>
      <c r="E221" s="12" t="n"/>
      <c r="F221" s="13">
        <f>IF(OR($A221="",$C221=""),"",IF($E221="",IF(NETWORKDAYS($C221,TODAY())-1&gt;10,"لا","قيد الانتظار"),IF(NETWORKDAYS($C221,$E221)-1&lt;=10,"نعم","لا")))</f>
        <v/>
      </c>
    </row>
    <row r="222">
      <c r="A222" s="7" t="n"/>
      <c r="B222" s="7" t="n"/>
      <c r="C222" s="12" t="n"/>
      <c r="D222" s="7" t="n"/>
      <c r="E222" s="12" t="n"/>
      <c r="F222" s="13">
        <f>IF(OR($A222="",$C222=""),"",IF($E222="",IF(NETWORKDAYS($C222,TODAY())-1&gt;10,"لا","قيد الانتظار"),IF(NETWORKDAYS($C222,$E222)-1&lt;=10,"نعم","لا")))</f>
        <v/>
      </c>
    </row>
    <row r="223">
      <c r="A223" s="7" t="n"/>
      <c r="B223" s="7" t="n"/>
      <c r="C223" s="12" t="n"/>
      <c r="D223" s="7" t="n"/>
      <c r="E223" s="12" t="n"/>
      <c r="F223" s="13">
        <f>IF(OR($A223="",$C223=""),"",IF($E223="",IF(NETWORKDAYS($C223,TODAY())-1&gt;10,"لا","قيد الانتظار"),IF(NETWORKDAYS($C223,$E223)-1&lt;=10,"نعم","لا")))</f>
        <v/>
      </c>
    </row>
    <row r="224">
      <c r="A224" s="7" t="n"/>
      <c r="B224" s="7" t="n"/>
      <c r="C224" s="12" t="n"/>
      <c r="D224" s="7" t="n"/>
      <c r="E224" s="12" t="n"/>
      <c r="F224" s="13">
        <f>IF(OR($A224="",$C224=""),"",IF($E224="",IF(NETWORKDAYS($C224,TODAY())-1&gt;10,"لا","قيد الانتظار"),IF(NETWORKDAYS($C224,$E224)-1&lt;=10,"نعم","لا")))</f>
        <v/>
      </c>
    </row>
    <row r="225">
      <c r="A225" s="7" t="n"/>
      <c r="B225" s="7" t="n"/>
      <c r="C225" s="12" t="n"/>
      <c r="D225" s="7" t="n"/>
      <c r="E225" s="12" t="n"/>
      <c r="F225" s="13">
        <f>IF(OR($A225="",$C225=""),"",IF($E225="",IF(NETWORKDAYS($C225,TODAY())-1&gt;10,"لا","قيد الانتظار"),IF(NETWORKDAYS($C225,$E225)-1&lt;=10,"نعم","لا")))</f>
        <v/>
      </c>
    </row>
    <row r="226">
      <c r="A226" s="7" t="n"/>
      <c r="B226" s="7" t="n"/>
      <c r="C226" s="12" t="n"/>
      <c r="D226" s="7" t="n"/>
      <c r="E226" s="12" t="n"/>
      <c r="F226" s="13">
        <f>IF(OR($A226="",$C226=""),"",IF($E226="",IF(NETWORKDAYS($C226,TODAY())-1&gt;10,"لا","قيد الانتظار"),IF(NETWORKDAYS($C226,$E226)-1&lt;=10,"نعم","لا")))</f>
        <v/>
      </c>
    </row>
    <row r="227">
      <c r="A227" s="7" t="n"/>
      <c r="B227" s="7" t="n"/>
      <c r="C227" s="12" t="n"/>
      <c r="D227" s="7" t="n"/>
      <c r="E227" s="12" t="n"/>
      <c r="F227" s="13">
        <f>IF(OR($A227="",$C227=""),"",IF($E227="",IF(NETWORKDAYS($C227,TODAY())-1&gt;10,"لا","قيد الانتظار"),IF(NETWORKDAYS($C227,$E227)-1&lt;=10,"نعم","لا")))</f>
        <v/>
      </c>
    </row>
    <row r="228">
      <c r="A228" s="7" t="n"/>
      <c r="B228" s="7" t="n"/>
      <c r="C228" s="12" t="n"/>
      <c r="D228" s="7" t="n"/>
      <c r="E228" s="12" t="n"/>
      <c r="F228" s="13">
        <f>IF(OR($A228="",$C228=""),"",IF($E228="",IF(NETWORKDAYS($C228,TODAY())-1&gt;10,"لا","قيد الانتظار"),IF(NETWORKDAYS($C228,$E228)-1&lt;=10,"نعم","لا")))</f>
        <v/>
      </c>
    </row>
    <row r="229">
      <c r="A229" s="7" t="n"/>
      <c r="B229" s="7" t="n"/>
      <c r="C229" s="12" t="n"/>
      <c r="D229" s="7" t="n"/>
      <c r="E229" s="12" t="n"/>
      <c r="F229" s="13">
        <f>IF(OR($A229="",$C229=""),"",IF($E229="",IF(NETWORKDAYS($C229,TODAY())-1&gt;10,"لا","قيد الانتظار"),IF(NETWORKDAYS($C229,$E229)-1&lt;=10,"نعم","لا")))</f>
        <v/>
      </c>
    </row>
    <row r="230">
      <c r="A230" s="7" t="n"/>
      <c r="B230" s="7" t="n"/>
      <c r="C230" s="12" t="n"/>
      <c r="D230" s="7" t="n"/>
      <c r="E230" s="12" t="n"/>
      <c r="F230" s="13">
        <f>IF(OR($A230="",$C230=""),"",IF($E230="",IF(NETWORKDAYS($C230,TODAY())-1&gt;10,"لا","قيد الانتظار"),IF(NETWORKDAYS($C230,$E230)-1&lt;=10,"نعم","لا")))</f>
        <v/>
      </c>
    </row>
    <row r="231">
      <c r="A231" s="7" t="n"/>
      <c r="B231" s="7" t="n"/>
      <c r="C231" s="12" t="n"/>
      <c r="D231" s="7" t="n"/>
      <c r="E231" s="12" t="n"/>
      <c r="F231" s="13">
        <f>IF(OR($A231="",$C231=""),"",IF($E231="",IF(NETWORKDAYS($C231,TODAY())-1&gt;10,"لا","قيد الانتظار"),IF(NETWORKDAYS($C231,$E231)-1&lt;=10,"نعم","لا")))</f>
        <v/>
      </c>
    </row>
    <row r="232">
      <c r="A232" s="7" t="n"/>
      <c r="B232" s="7" t="n"/>
      <c r="C232" s="12" t="n"/>
      <c r="D232" s="7" t="n"/>
      <c r="E232" s="12" t="n"/>
      <c r="F232" s="13">
        <f>IF(OR($A232="",$C232=""),"",IF($E232="",IF(NETWORKDAYS($C232,TODAY())-1&gt;10,"لا","قيد الانتظار"),IF(NETWORKDAYS($C232,$E232)-1&lt;=10,"نعم","لا")))</f>
        <v/>
      </c>
    </row>
    <row r="233">
      <c r="A233" s="7" t="n"/>
      <c r="B233" s="7" t="n"/>
      <c r="C233" s="12" t="n"/>
      <c r="D233" s="7" t="n"/>
      <c r="E233" s="12" t="n"/>
      <c r="F233" s="13">
        <f>IF(OR($A233="",$C233=""),"",IF($E233="",IF(NETWORKDAYS($C233,TODAY())-1&gt;10,"لا","قيد الانتظار"),IF(NETWORKDAYS($C233,$E233)-1&lt;=10,"نعم","لا")))</f>
        <v/>
      </c>
    </row>
    <row r="234">
      <c r="A234" s="7" t="n"/>
      <c r="B234" s="7" t="n"/>
      <c r="C234" s="12" t="n"/>
      <c r="D234" s="7" t="n"/>
      <c r="E234" s="12" t="n"/>
      <c r="F234" s="13">
        <f>IF(OR($A234="",$C234=""),"",IF($E234="",IF(NETWORKDAYS($C234,TODAY())-1&gt;10,"لا","قيد الانتظار"),IF(NETWORKDAYS($C234,$E234)-1&lt;=10,"نعم","لا")))</f>
        <v/>
      </c>
    </row>
    <row r="235">
      <c r="A235" s="7" t="n"/>
      <c r="B235" s="7" t="n"/>
      <c r="C235" s="12" t="n"/>
      <c r="D235" s="7" t="n"/>
      <c r="E235" s="12" t="n"/>
      <c r="F235" s="13">
        <f>IF(OR($A235="",$C235=""),"",IF($E235="",IF(NETWORKDAYS($C235,TODAY())-1&gt;10,"لا","قيد الانتظار"),IF(NETWORKDAYS($C235,$E235)-1&lt;=10,"نعم","لا")))</f>
        <v/>
      </c>
    </row>
    <row r="236">
      <c r="A236" s="7" t="n"/>
      <c r="B236" s="7" t="n"/>
      <c r="C236" s="12" t="n"/>
      <c r="D236" s="7" t="n"/>
      <c r="E236" s="12" t="n"/>
      <c r="F236" s="13">
        <f>IF(OR($A236="",$C236=""),"",IF($E236="",IF(NETWORKDAYS($C236,TODAY())-1&gt;10,"لا","قيد الانتظار"),IF(NETWORKDAYS($C236,$E236)-1&lt;=10,"نعم","لا")))</f>
        <v/>
      </c>
    </row>
    <row r="237">
      <c r="A237" s="7" t="n"/>
      <c r="B237" s="7" t="n"/>
      <c r="C237" s="12" t="n"/>
      <c r="D237" s="7" t="n"/>
      <c r="E237" s="12" t="n"/>
      <c r="F237" s="13">
        <f>IF(OR($A237="",$C237=""),"",IF($E237="",IF(NETWORKDAYS($C237,TODAY())-1&gt;10,"لا","قيد الانتظار"),IF(NETWORKDAYS($C237,$E237)-1&lt;=10,"نعم","لا")))</f>
        <v/>
      </c>
    </row>
    <row r="238">
      <c r="A238" s="7" t="n"/>
      <c r="B238" s="7" t="n"/>
      <c r="C238" s="12" t="n"/>
      <c r="D238" s="7" t="n"/>
      <c r="E238" s="12" t="n"/>
      <c r="F238" s="13">
        <f>IF(OR($A238="",$C238=""),"",IF($E238="",IF(NETWORKDAYS($C238,TODAY())-1&gt;10,"لا","قيد الانتظار"),IF(NETWORKDAYS($C238,$E238)-1&lt;=10,"نعم","لا")))</f>
        <v/>
      </c>
    </row>
    <row r="239">
      <c r="A239" s="7" t="n"/>
      <c r="B239" s="7" t="n"/>
      <c r="C239" s="12" t="n"/>
      <c r="D239" s="7" t="n"/>
      <c r="E239" s="12" t="n"/>
      <c r="F239" s="13">
        <f>IF(OR($A239="",$C239=""),"",IF($E239="",IF(NETWORKDAYS($C239,TODAY())-1&gt;10,"لا","قيد الانتظار"),IF(NETWORKDAYS($C239,$E239)-1&lt;=10,"نعم","لا")))</f>
        <v/>
      </c>
    </row>
    <row r="240">
      <c r="A240" s="7" t="n"/>
      <c r="B240" s="7" t="n"/>
      <c r="C240" s="12" t="n"/>
      <c r="D240" s="7" t="n"/>
      <c r="E240" s="12" t="n"/>
      <c r="F240" s="13">
        <f>IF(OR($A240="",$C240=""),"",IF($E240="",IF(NETWORKDAYS($C240,TODAY())-1&gt;10,"لا","قيد الانتظار"),IF(NETWORKDAYS($C240,$E240)-1&lt;=10,"نعم","لا")))</f>
        <v/>
      </c>
    </row>
    <row r="241">
      <c r="A241" s="7" t="n"/>
      <c r="B241" s="7" t="n"/>
      <c r="C241" s="12" t="n"/>
      <c r="D241" s="7" t="n"/>
      <c r="E241" s="12" t="n"/>
      <c r="F241" s="13">
        <f>IF(OR($A241="",$C241=""),"",IF($E241="",IF(NETWORKDAYS($C241,TODAY())-1&gt;10,"لا","قيد الانتظار"),IF(NETWORKDAYS($C241,$E241)-1&lt;=10,"نعم","لا")))</f>
        <v/>
      </c>
    </row>
    <row r="242">
      <c r="A242" s="7" t="n"/>
      <c r="B242" s="7" t="n"/>
      <c r="C242" s="12" t="n"/>
      <c r="D242" s="7" t="n"/>
      <c r="E242" s="12" t="n"/>
      <c r="F242" s="13">
        <f>IF(OR($A242="",$C242=""),"",IF($E242="",IF(NETWORKDAYS($C242,TODAY())-1&gt;10,"لا","قيد الانتظار"),IF(NETWORKDAYS($C242,$E242)-1&lt;=10,"نعم","لا")))</f>
        <v/>
      </c>
    </row>
    <row r="243">
      <c r="A243" s="7" t="n"/>
      <c r="B243" s="7" t="n"/>
      <c r="C243" s="12" t="n"/>
      <c r="D243" s="7" t="n"/>
      <c r="E243" s="12" t="n"/>
      <c r="F243" s="13">
        <f>IF(OR($A243="",$C243=""),"",IF($E243="",IF(NETWORKDAYS($C243,TODAY())-1&gt;10,"لا","قيد الانتظار"),IF(NETWORKDAYS($C243,$E243)-1&lt;=10,"نعم","لا")))</f>
        <v/>
      </c>
    </row>
    <row r="244">
      <c r="A244" s="7" t="n"/>
      <c r="B244" s="7" t="n"/>
      <c r="C244" s="12" t="n"/>
      <c r="D244" s="7" t="n"/>
      <c r="E244" s="12" t="n"/>
      <c r="F244" s="13">
        <f>IF(OR($A244="",$C244=""),"",IF($E244="",IF(NETWORKDAYS($C244,TODAY())-1&gt;10,"لا","قيد الانتظار"),IF(NETWORKDAYS($C244,$E244)-1&lt;=10,"نعم","لا")))</f>
        <v/>
      </c>
    </row>
    <row r="245">
      <c r="A245" s="7" t="n"/>
      <c r="B245" s="7" t="n"/>
      <c r="C245" s="12" t="n"/>
      <c r="D245" s="7" t="n"/>
      <c r="E245" s="12" t="n"/>
      <c r="F245" s="13">
        <f>IF(OR($A245="",$C245=""),"",IF($E245="",IF(NETWORKDAYS($C245,TODAY())-1&gt;10,"لا","قيد الانتظار"),IF(NETWORKDAYS($C245,$E245)-1&lt;=10,"نعم","لا")))</f>
        <v/>
      </c>
    </row>
    <row r="246">
      <c r="A246" s="7" t="n"/>
      <c r="B246" s="7" t="n"/>
      <c r="C246" s="12" t="n"/>
      <c r="D246" s="7" t="n"/>
      <c r="E246" s="12" t="n"/>
      <c r="F246" s="13">
        <f>IF(OR($A246="",$C246=""),"",IF($E246="",IF(NETWORKDAYS($C246,TODAY())-1&gt;10,"لا","قيد الانتظار"),IF(NETWORKDAYS($C246,$E246)-1&lt;=10,"نعم","لا")))</f>
        <v/>
      </c>
    </row>
    <row r="247">
      <c r="A247" s="7" t="n"/>
      <c r="B247" s="7" t="n"/>
      <c r="C247" s="12" t="n"/>
      <c r="D247" s="7" t="n"/>
      <c r="E247" s="12" t="n"/>
      <c r="F247" s="13">
        <f>IF(OR($A247="",$C247=""),"",IF($E247="",IF(NETWORKDAYS($C247,TODAY())-1&gt;10,"لا","قيد الانتظار"),IF(NETWORKDAYS($C247,$E247)-1&lt;=10,"نعم","لا")))</f>
        <v/>
      </c>
    </row>
    <row r="248">
      <c r="A248" s="7" t="n"/>
      <c r="B248" s="7" t="n"/>
      <c r="C248" s="12" t="n"/>
      <c r="D248" s="7" t="n"/>
      <c r="E248" s="12" t="n"/>
      <c r="F248" s="13">
        <f>IF(OR($A248="",$C248=""),"",IF($E248="",IF(NETWORKDAYS($C248,TODAY())-1&gt;10,"لا","قيد الانتظار"),IF(NETWORKDAYS($C248,$E248)-1&lt;=10,"نعم","لا")))</f>
        <v/>
      </c>
    </row>
    <row r="249">
      <c r="A249" s="7" t="n"/>
      <c r="B249" s="7" t="n"/>
      <c r="C249" s="12" t="n"/>
      <c r="D249" s="7" t="n"/>
      <c r="E249" s="12" t="n"/>
      <c r="F249" s="13">
        <f>IF(OR($A249="",$C249=""),"",IF($E249="",IF(NETWORKDAYS($C249,TODAY())-1&gt;10,"لا","قيد الانتظار"),IF(NETWORKDAYS($C249,$E249)-1&lt;=10,"نعم","لا")))</f>
        <v/>
      </c>
    </row>
    <row r="250">
      <c r="A250" s="7" t="n"/>
      <c r="B250" s="7" t="n"/>
      <c r="C250" s="12" t="n"/>
      <c r="D250" s="7" t="n"/>
      <c r="E250" s="12" t="n"/>
      <c r="F250" s="13">
        <f>IF(OR($A250="",$C250=""),"",IF($E250="",IF(NETWORKDAYS($C250,TODAY())-1&gt;10,"لا","قيد الانتظار"),IF(NETWORKDAYS($C250,$E250)-1&lt;=10,"نعم","لا")))</f>
        <v/>
      </c>
    </row>
    <row r="251">
      <c r="A251" s="7" t="n"/>
      <c r="B251" s="7" t="n"/>
      <c r="C251" s="12" t="n"/>
      <c r="D251" s="7" t="n"/>
      <c r="E251" s="12" t="n"/>
      <c r="F251" s="13">
        <f>IF(OR($A251="",$C251=""),"",IF($E251="",IF(NETWORKDAYS($C251,TODAY())-1&gt;10,"لا","قيد الانتظار"),IF(NETWORKDAYS($C251,$E251)-1&lt;=10,"نعم","لا")))</f>
        <v/>
      </c>
    </row>
    <row r="252">
      <c r="A252" s="7" t="n"/>
      <c r="B252" s="7" t="n"/>
      <c r="C252" s="12" t="n"/>
      <c r="D252" s="7" t="n"/>
      <c r="E252" s="12" t="n"/>
      <c r="F252" s="13">
        <f>IF(OR($A252="",$C252=""),"",IF($E252="",IF(NETWORKDAYS($C252,TODAY())-1&gt;10,"لا","قيد الانتظار"),IF(NETWORKDAYS($C252,$E252)-1&lt;=10,"نعم","لا")))</f>
        <v/>
      </c>
    </row>
    <row r="253">
      <c r="A253" s="7" t="n"/>
      <c r="B253" s="7" t="n"/>
      <c r="C253" s="12" t="n"/>
      <c r="D253" s="7" t="n"/>
      <c r="E253" s="12" t="n"/>
      <c r="F253" s="13">
        <f>IF(OR($A253="",$C253=""),"",IF($E253="",IF(NETWORKDAYS($C253,TODAY())-1&gt;10,"لا","قيد الانتظار"),IF(NETWORKDAYS($C253,$E253)-1&lt;=10,"نعم","لا")))</f>
        <v/>
      </c>
    </row>
    <row r="254">
      <c r="A254" s="7" t="n"/>
      <c r="B254" s="7" t="n"/>
      <c r="C254" s="12" t="n"/>
      <c r="D254" s="7" t="n"/>
      <c r="E254" s="12" t="n"/>
      <c r="F254" s="13">
        <f>IF(OR($A254="",$C254=""),"",IF($E254="",IF(NETWORKDAYS($C254,TODAY())-1&gt;10,"لا","قيد الانتظار"),IF(NETWORKDAYS($C254,$E254)-1&lt;=10,"نعم","لا")))</f>
        <v/>
      </c>
    </row>
    <row r="255">
      <c r="A255" s="7" t="n"/>
      <c r="B255" s="7" t="n"/>
      <c r="C255" s="12" t="n"/>
      <c r="D255" s="7" t="n"/>
      <c r="E255" s="12" t="n"/>
      <c r="F255" s="13">
        <f>IF(OR($A255="",$C255=""),"",IF($E255="",IF(NETWORKDAYS($C255,TODAY())-1&gt;10,"لا","قيد الانتظار"),IF(NETWORKDAYS($C255,$E255)-1&lt;=10,"نعم","لا")))</f>
        <v/>
      </c>
    </row>
    <row r="256">
      <c r="A256" s="7" t="n"/>
      <c r="B256" s="7" t="n"/>
      <c r="C256" s="12" t="n"/>
      <c r="D256" s="7" t="n"/>
      <c r="E256" s="12" t="n"/>
      <c r="F256" s="13">
        <f>IF(OR($A256="",$C256=""),"",IF($E256="",IF(NETWORKDAYS($C256,TODAY())-1&gt;10,"لا","قيد الانتظار"),IF(NETWORKDAYS($C256,$E256)-1&lt;=10,"نعم","لا")))</f>
        <v/>
      </c>
    </row>
    <row r="257">
      <c r="A257" s="7" t="n"/>
      <c r="B257" s="7" t="n"/>
      <c r="C257" s="12" t="n"/>
      <c r="D257" s="7" t="n"/>
      <c r="E257" s="12" t="n"/>
      <c r="F257" s="13">
        <f>IF(OR($A257="",$C257=""),"",IF($E257="",IF(NETWORKDAYS($C257,TODAY())-1&gt;10,"لا","قيد الانتظار"),IF(NETWORKDAYS($C257,$E257)-1&lt;=10,"نعم","لا")))</f>
        <v/>
      </c>
    </row>
    <row r="258">
      <c r="A258" s="7" t="n"/>
      <c r="B258" s="7" t="n"/>
      <c r="C258" s="12" t="n"/>
      <c r="D258" s="7" t="n"/>
      <c r="E258" s="12" t="n"/>
      <c r="F258" s="13">
        <f>IF(OR($A258="",$C258=""),"",IF($E258="",IF(NETWORKDAYS($C258,TODAY())-1&gt;10,"لا","قيد الانتظار"),IF(NETWORKDAYS($C258,$E258)-1&lt;=10,"نعم","لا")))</f>
        <v/>
      </c>
    </row>
    <row r="259">
      <c r="A259" s="7" t="n"/>
      <c r="B259" s="7" t="n"/>
      <c r="C259" s="12" t="n"/>
      <c r="D259" s="7" t="n"/>
      <c r="E259" s="12" t="n"/>
      <c r="F259" s="13">
        <f>IF(OR($A259="",$C259=""),"",IF($E259="",IF(NETWORKDAYS($C259,TODAY())-1&gt;10,"لا","قيد الانتظار"),IF(NETWORKDAYS($C259,$E259)-1&lt;=10,"نعم","لا")))</f>
        <v/>
      </c>
    </row>
    <row r="260">
      <c r="A260" s="7" t="n"/>
      <c r="B260" s="7" t="n"/>
      <c r="C260" s="12" t="n"/>
      <c r="D260" s="7" t="n"/>
      <c r="E260" s="12" t="n"/>
      <c r="F260" s="13">
        <f>IF(OR($A260="",$C260=""),"",IF($E260="",IF(NETWORKDAYS($C260,TODAY())-1&gt;10,"لا","قيد الانتظار"),IF(NETWORKDAYS($C260,$E260)-1&lt;=10,"نعم","لا")))</f>
        <v/>
      </c>
    </row>
    <row r="261">
      <c r="A261" s="7" t="n"/>
      <c r="B261" s="7" t="n"/>
      <c r="C261" s="12" t="n"/>
      <c r="D261" s="7" t="n"/>
      <c r="E261" s="12" t="n"/>
      <c r="F261" s="13">
        <f>IF(OR($A261="",$C261=""),"",IF($E261="",IF(NETWORKDAYS($C261,TODAY())-1&gt;10,"لا","قيد الانتظار"),IF(NETWORKDAYS($C261,$E261)-1&lt;=10,"نعم","لا")))</f>
        <v/>
      </c>
    </row>
    <row r="262">
      <c r="A262" s="7" t="n"/>
      <c r="B262" s="7" t="n"/>
      <c r="C262" s="12" t="n"/>
      <c r="D262" s="7" t="n"/>
      <c r="E262" s="12" t="n"/>
      <c r="F262" s="13">
        <f>IF(OR($A262="",$C262=""),"",IF($E262="",IF(NETWORKDAYS($C262,TODAY())-1&gt;10,"لا","قيد الانتظار"),IF(NETWORKDAYS($C262,$E262)-1&lt;=10,"نعم","لا")))</f>
        <v/>
      </c>
    </row>
    <row r="263">
      <c r="A263" s="7" t="n"/>
      <c r="B263" s="7" t="n"/>
      <c r="C263" s="12" t="n"/>
      <c r="D263" s="7" t="n"/>
      <c r="E263" s="12" t="n"/>
      <c r="F263" s="13">
        <f>IF(OR($A263="",$C263=""),"",IF($E263="",IF(NETWORKDAYS($C263,TODAY())-1&gt;10,"لا","قيد الانتظار"),IF(NETWORKDAYS($C263,$E263)-1&lt;=10,"نعم","لا")))</f>
        <v/>
      </c>
    </row>
    <row r="264">
      <c r="A264" s="7" t="n"/>
      <c r="B264" s="7" t="n"/>
      <c r="C264" s="12" t="n"/>
      <c r="D264" s="7" t="n"/>
      <c r="E264" s="12" t="n"/>
      <c r="F264" s="13">
        <f>IF(OR($A264="",$C264=""),"",IF($E264="",IF(NETWORKDAYS($C264,TODAY())-1&gt;10,"لا","قيد الانتظار"),IF(NETWORKDAYS($C264,$E264)-1&lt;=10,"نعم","لا")))</f>
        <v/>
      </c>
    </row>
    <row r="265">
      <c r="A265" s="7" t="n"/>
      <c r="B265" s="7" t="n"/>
      <c r="C265" s="12" t="n"/>
      <c r="D265" s="7" t="n"/>
      <c r="E265" s="12" t="n"/>
      <c r="F265" s="13">
        <f>IF(OR($A265="",$C265=""),"",IF($E265="",IF(NETWORKDAYS($C265,TODAY())-1&gt;10,"لا","قيد الانتظار"),IF(NETWORKDAYS($C265,$E265)-1&lt;=10,"نعم","لا")))</f>
        <v/>
      </c>
    </row>
    <row r="266">
      <c r="A266" s="7" t="n"/>
      <c r="B266" s="7" t="n"/>
      <c r="C266" s="12" t="n"/>
      <c r="D266" s="7" t="n"/>
      <c r="E266" s="12" t="n"/>
      <c r="F266" s="13">
        <f>IF(OR($A266="",$C266=""),"",IF($E266="",IF(NETWORKDAYS($C266,TODAY())-1&gt;10,"لا","قيد الانتظار"),IF(NETWORKDAYS($C266,$E266)-1&lt;=10,"نعم","لا")))</f>
        <v/>
      </c>
    </row>
    <row r="267">
      <c r="A267" s="7" t="n"/>
      <c r="B267" s="7" t="n"/>
      <c r="C267" s="12" t="n"/>
      <c r="D267" s="7" t="n"/>
      <c r="E267" s="12" t="n"/>
      <c r="F267" s="13">
        <f>IF(OR($A267="",$C267=""),"",IF($E267="",IF(NETWORKDAYS($C267,TODAY())-1&gt;10,"لا","قيد الانتظار"),IF(NETWORKDAYS($C267,$E267)-1&lt;=10,"نعم","لا")))</f>
        <v/>
      </c>
    </row>
    <row r="268">
      <c r="A268" s="7" t="n"/>
      <c r="B268" s="7" t="n"/>
      <c r="C268" s="12" t="n"/>
      <c r="D268" s="7" t="n"/>
      <c r="E268" s="12" t="n"/>
      <c r="F268" s="13">
        <f>IF(OR($A268="",$C268=""),"",IF($E268="",IF(NETWORKDAYS($C268,TODAY())-1&gt;10,"لا","قيد الانتظار"),IF(NETWORKDAYS($C268,$E268)-1&lt;=10,"نعم","لا")))</f>
        <v/>
      </c>
    </row>
    <row r="269">
      <c r="A269" s="7" t="n"/>
      <c r="B269" s="7" t="n"/>
      <c r="C269" s="12" t="n"/>
      <c r="D269" s="7" t="n"/>
      <c r="E269" s="12" t="n"/>
      <c r="F269" s="13">
        <f>IF(OR($A269="",$C269=""),"",IF($E269="",IF(NETWORKDAYS($C269,TODAY())-1&gt;10,"لا","قيد الانتظار"),IF(NETWORKDAYS($C269,$E269)-1&lt;=10,"نعم","لا")))</f>
        <v/>
      </c>
    </row>
    <row r="270">
      <c r="A270" s="7" t="n"/>
      <c r="B270" s="7" t="n"/>
      <c r="C270" s="12" t="n"/>
      <c r="D270" s="7" t="n"/>
      <c r="E270" s="12" t="n"/>
      <c r="F270" s="13">
        <f>IF(OR($A270="",$C270=""),"",IF($E270="",IF(NETWORKDAYS($C270,TODAY())-1&gt;10,"لا","قيد الانتظار"),IF(NETWORKDAYS($C270,$E270)-1&lt;=10,"نعم","لا")))</f>
        <v/>
      </c>
    </row>
    <row r="271">
      <c r="A271" s="7" t="n"/>
      <c r="B271" s="7" t="n"/>
      <c r="C271" s="12" t="n"/>
      <c r="D271" s="7" t="n"/>
      <c r="E271" s="12" t="n"/>
      <c r="F271" s="13">
        <f>IF(OR($A271="",$C271=""),"",IF($E271="",IF(NETWORKDAYS($C271,TODAY())-1&gt;10,"لا","قيد الانتظار"),IF(NETWORKDAYS($C271,$E271)-1&lt;=10,"نعم","لا")))</f>
        <v/>
      </c>
    </row>
    <row r="272">
      <c r="A272" s="7" t="n"/>
      <c r="B272" s="7" t="n"/>
      <c r="C272" s="12" t="n"/>
      <c r="D272" s="7" t="n"/>
      <c r="E272" s="12" t="n"/>
      <c r="F272" s="13">
        <f>IF(OR($A272="",$C272=""),"",IF($E272="",IF(NETWORKDAYS($C272,TODAY())-1&gt;10,"لا","قيد الانتظار"),IF(NETWORKDAYS($C272,$E272)-1&lt;=10,"نعم","لا")))</f>
        <v/>
      </c>
    </row>
    <row r="273">
      <c r="A273" s="7" t="n"/>
      <c r="B273" s="7" t="n"/>
      <c r="C273" s="12" t="n"/>
      <c r="D273" s="7" t="n"/>
      <c r="E273" s="12" t="n"/>
      <c r="F273" s="13">
        <f>IF(OR($A273="",$C273=""),"",IF($E273="",IF(NETWORKDAYS($C273,TODAY())-1&gt;10,"لا","قيد الانتظار"),IF(NETWORKDAYS($C273,$E273)-1&lt;=10,"نعم","لا")))</f>
        <v/>
      </c>
    </row>
    <row r="274">
      <c r="A274" s="7" t="n"/>
      <c r="B274" s="7" t="n"/>
      <c r="C274" s="12" t="n"/>
      <c r="D274" s="7" t="n"/>
      <c r="E274" s="12" t="n"/>
      <c r="F274" s="13">
        <f>IF(OR($A274="",$C274=""),"",IF($E274="",IF(NETWORKDAYS($C274,TODAY())-1&gt;10,"لا","قيد الانتظار"),IF(NETWORKDAYS($C274,$E274)-1&lt;=10,"نعم","لا")))</f>
        <v/>
      </c>
    </row>
    <row r="275">
      <c r="A275" s="7" t="n"/>
      <c r="B275" s="7" t="n"/>
      <c r="C275" s="12" t="n"/>
      <c r="D275" s="7" t="n"/>
      <c r="E275" s="12" t="n"/>
      <c r="F275" s="13">
        <f>IF(OR($A275="",$C275=""),"",IF($E275="",IF(NETWORKDAYS($C275,TODAY())-1&gt;10,"لا","قيد الانتظار"),IF(NETWORKDAYS($C275,$E275)-1&lt;=10,"نعم","لا")))</f>
        <v/>
      </c>
    </row>
    <row r="276">
      <c r="A276" s="7" t="n"/>
      <c r="B276" s="7" t="n"/>
      <c r="C276" s="12" t="n"/>
      <c r="D276" s="7" t="n"/>
      <c r="E276" s="12" t="n"/>
      <c r="F276" s="13">
        <f>IF(OR($A276="",$C276=""),"",IF($E276="",IF(NETWORKDAYS($C276,TODAY())-1&gt;10,"لا","قيد الانتظار"),IF(NETWORKDAYS($C276,$E276)-1&lt;=10,"نعم","لا")))</f>
        <v/>
      </c>
    </row>
    <row r="277">
      <c r="A277" s="7" t="n"/>
      <c r="B277" s="7" t="n"/>
      <c r="C277" s="12" t="n"/>
      <c r="D277" s="7" t="n"/>
      <c r="E277" s="12" t="n"/>
      <c r="F277" s="13">
        <f>IF(OR($A277="",$C277=""),"",IF($E277="",IF(NETWORKDAYS($C277,TODAY())-1&gt;10,"لا","قيد الانتظار"),IF(NETWORKDAYS($C277,$E277)-1&lt;=10,"نعم","لا")))</f>
        <v/>
      </c>
    </row>
    <row r="278">
      <c r="A278" s="7" t="n"/>
      <c r="B278" s="7" t="n"/>
      <c r="C278" s="12" t="n"/>
      <c r="D278" s="7" t="n"/>
      <c r="E278" s="12" t="n"/>
      <c r="F278" s="13">
        <f>IF(OR($A278="",$C278=""),"",IF($E278="",IF(NETWORKDAYS($C278,TODAY())-1&gt;10,"لا","قيد الانتظار"),IF(NETWORKDAYS($C278,$E278)-1&lt;=10,"نعم","لا")))</f>
        <v/>
      </c>
    </row>
    <row r="279">
      <c r="A279" s="7" t="n"/>
      <c r="B279" s="7" t="n"/>
      <c r="C279" s="12" t="n"/>
      <c r="D279" s="7" t="n"/>
      <c r="E279" s="12" t="n"/>
      <c r="F279" s="13">
        <f>IF(OR($A279="",$C279=""),"",IF($E279="",IF(NETWORKDAYS($C279,TODAY())-1&gt;10,"لا","قيد الانتظار"),IF(NETWORKDAYS($C279,$E279)-1&lt;=10,"نعم","لا")))</f>
        <v/>
      </c>
    </row>
    <row r="280">
      <c r="A280" s="7" t="n"/>
      <c r="B280" s="7" t="n"/>
      <c r="C280" s="12" t="n"/>
      <c r="D280" s="7" t="n"/>
      <c r="E280" s="12" t="n"/>
      <c r="F280" s="13">
        <f>IF(OR($A280="",$C280=""),"",IF($E280="",IF(NETWORKDAYS($C280,TODAY())-1&gt;10,"لا","قيد الانتظار"),IF(NETWORKDAYS($C280,$E280)-1&lt;=10,"نعم","لا")))</f>
        <v/>
      </c>
    </row>
    <row r="281">
      <c r="A281" s="7" t="n"/>
      <c r="B281" s="7" t="n"/>
      <c r="C281" s="12" t="n"/>
      <c r="D281" s="7" t="n"/>
      <c r="E281" s="12" t="n"/>
      <c r="F281" s="13">
        <f>IF(OR($A281="",$C281=""),"",IF($E281="",IF(NETWORKDAYS($C281,TODAY())-1&gt;10,"لا","قيد الانتظار"),IF(NETWORKDAYS($C281,$E281)-1&lt;=10,"نعم","لا")))</f>
        <v/>
      </c>
    </row>
    <row r="282">
      <c r="A282" s="7" t="n"/>
      <c r="B282" s="7" t="n"/>
      <c r="C282" s="12" t="n"/>
      <c r="D282" s="7" t="n"/>
      <c r="E282" s="12" t="n"/>
      <c r="F282" s="13">
        <f>IF(OR($A282="",$C282=""),"",IF($E282="",IF(NETWORKDAYS($C282,TODAY())-1&gt;10,"لا","قيد الانتظار"),IF(NETWORKDAYS($C282,$E282)-1&lt;=10,"نعم","لا")))</f>
        <v/>
      </c>
    </row>
    <row r="283">
      <c r="A283" s="7" t="n"/>
      <c r="B283" s="7" t="n"/>
      <c r="C283" s="12" t="n"/>
      <c r="D283" s="7" t="n"/>
      <c r="E283" s="12" t="n"/>
      <c r="F283" s="13">
        <f>IF(OR($A283="",$C283=""),"",IF($E283="",IF(NETWORKDAYS($C283,TODAY())-1&gt;10,"لا","قيد الانتظار"),IF(NETWORKDAYS($C283,$E283)-1&lt;=10,"نعم","لا")))</f>
        <v/>
      </c>
    </row>
    <row r="284">
      <c r="A284" s="7" t="n"/>
      <c r="B284" s="7" t="n"/>
      <c r="C284" s="12" t="n"/>
      <c r="D284" s="7" t="n"/>
      <c r="E284" s="12" t="n"/>
      <c r="F284" s="13">
        <f>IF(OR($A284="",$C284=""),"",IF($E284="",IF(NETWORKDAYS($C284,TODAY())-1&gt;10,"لا","قيد الانتظار"),IF(NETWORKDAYS($C284,$E284)-1&lt;=10,"نعم","لا")))</f>
        <v/>
      </c>
    </row>
    <row r="285">
      <c r="A285" s="7" t="n"/>
      <c r="B285" s="7" t="n"/>
      <c r="C285" s="12" t="n"/>
      <c r="D285" s="7" t="n"/>
      <c r="E285" s="12" t="n"/>
      <c r="F285" s="13">
        <f>IF(OR($A285="",$C285=""),"",IF($E285="",IF(NETWORKDAYS($C285,TODAY())-1&gt;10,"لا","قيد الانتظار"),IF(NETWORKDAYS($C285,$E285)-1&lt;=10,"نعم","لا")))</f>
        <v/>
      </c>
    </row>
    <row r="286">
      <c r="A286" s="7" t="n"/>
      <c r="B286" s="7" t="n"/>
      <c r="C286" s="12" t="n"/>
      <c r="D286" s="7" t="n"/>
      <c r="E286" s="12" t="n"/>
      <c r="F286" s="13">
        <f>IF(OR($A286="",$C286=""),"",IF($E286="",IF(NETWORKDAYS($C286,TODAY())-1&gt;10,"لا","قيد الانتظار"),IF(NETWORKDAYS($C286,$E286)-1&lt;=10,"نعم","لا")))</f>
        <v/>
      </c>
    </row>
    <row r="287">
      <c r="A287" s="7" t="n"/>
      <c r="B287" s="7" t="n"/>
      <c r="C287" s="12" t="n"/>
      <c r="D287" s="7" t="n"/>
      <c r="E287" s="12" t="n"/>
      <c r="F287" s="13">
        <f>IF(OR($A287="",$C287=""),"",IF($E287="",IF(NETWORKDAYS($C287,TODAY())-1&gt;10,"لا","قيد الانتظار"),IF(NETWORKDAYS($C287,$E287)-1&lt;=10,"نعم","لا")))</f>
        <v/>
      </c>
    </row>
    <row r="288">
      <c r="A288" s="7" t="n"/>
      <c r="B288" s="7" t="n"/>
      <c r="C288" s="12" t="n"/>
      <c r="D288" s="7" t="n"/>
      <c r="E288" s="12" t="n"/>
      <c r="F288" s="13">
        <f>IF(OR($A288="",$C288=""),"",IF($E288="",IF(NETWORKDAYS($C288,TODAY())-1&gt;10,"لا","قيد الانتظار"),IF(NETWORKDAYS($C288,$E288)-1&lt;=10,"نعم","لا")))</f>
        <v/>
      </c>
    </row>
    <row r="289">
      <c r="A289" s="7" t="n"/>
      <c r="B289" s="7" t="n"/>
      <c r="C289" s="12" t="n"/>
      <c r="D289" s="7" t="n"/>
      <c r="E289" s="12" t="n"/>
      <c r="F289" s="13">
        <f>IF(OR($A289="",$C289=""),"",IF($E289="",IF(NETWORKDAYS($C289,TODAY())-1&gt;10,"لا","قيد الانتظار"),IF(NETWORKDAYS($C289,$E289)-1&lt;=10,"نعم","لا")))</f>
        <v/>
      </c>
    </row>
    <row r="290">
      <c r="A290" s="7" t="n"/>
      <c r="B290" s="7" t="n"/>
      <c r="C290" s="12" t="n"/>
      <c r="D290" s="7" t="n"/>
      <c r="E290" s="12" t="n"/>
      <c r="F290" s="13">
        <f>IF(OR($A290="",$C290=""),"",IF($E290="",IF(NETWORKDAYS($C290,TODAY())-1&gt;10,"لا","قيد الانتظار"),IF(NETWORKDAYS($C290,$E290)-1&lt;=10,"نعم","لا")))</f>
        <v/>
      </c>
    </row>
    <row r="291">
      <c r="A291" s="7" t="n"/>
      <c r="B291" s="7" t="n"/>
      <c r="C291" s="12" t="n"/>
      <c r="D291" s="7" t="n"/>
      <c r="E291" s="12" t="n"/>
      <c r="F291" s="13">
        <f>IF(OR($A291="",$C291=""),"",IF($E291="",IF(NETWORKDAYS($C291,TODAY())-1&gt;10,"لا","قيد الانتظار"),IF(NETWORKDAYS($C291,$E291)-1&lt;=10,"نعم","لا")))</f>
        <v/>
      </c>
    </row>
    <row r="292">
      <c r="A292" s="7" t="n"/>
      <c r="B292" s="7" t="n"/>
      <c r="C292" s="12" t="n"/>
      <c r="D292" s="7" t="n"/>
      <c r="E292" s="12" t="n"/>
      <c r="F292" s="13">
        <f>IF(OR($A292="",$C292=""),"",IF($E292="",IF(NETWORKDAYS($C292,TODAY())-1&gt;10,"لا","قيد الانتظار"),IF(NETWORKDAYS($C292,$E292)-1&lt;=10,"نعم","لا")))</f>
        <v/>
      </c>
    </row>
    <row r="293">
      <c r="A293" s="7" t="n"/>
      <c r="B293" s="7" t="n"/>
      <c r="C293" s="12" t="n"/>
      <c r="D293" s="7" t="n"/>
      <c r="E293" s="12" t="n"/>
      <c r="F293" s="13">
        <f>IF(OR($A293="",$C293=""),"",IF($E293="",IF(NETWORKDAYS($C293,TODAY())-1&gt;10,"لا","قيد الانتظار"),IF(NETWORKDAYS($C293,$E293)-1&lt;=10,"نعم","لا")))</f>
        <v/>
      </c>
    </row>
    <row r="294">
      <c r="A294" s="7" t="n"/>
      <c r="B294" s="7" t="n"/>
      <c r="C294" s="12" t="n"/>
      <c r="D294" s="7" t="n"/>
      <c r="E294" s="12" t="n"/>
      <c r="F294" s="13">
        <f>IF(OR($A294="",$C294=""),"",IF($E294="",IF(NETWORKDAYS($C294,TODAY())-1&gt;10,"لا","قيد الانتظار"),IF(NETWORKDAYS($C294,$E294)-1&lt;=10,"نعم","لا")))</f>
        <v/>
      </c>
    </row>
    <row r="295">
      <c r="A295" s="7" t="n"/>
      <c r="B295" s="7" t="n"/>
      <c r="C295" s="12" t="n"/>
      <c r="D295" s="7" t="n"/>
      <c r="E295" s="12" t="n"/>
      <c r="F295" s="13">
        <f>IF(OR($A295="",$C295=""),"",IF($E295="",IF(NETWORKDAYS($C295,TODAY())-1&gt;10,"لا","قيد الانتظار"),IF(NETWORKDAYS($C295,$E295)-1&lt;=10,"نعم","لا")))</f>
        <v/>
      </c>
    </row>
    <row r="296">
      <c r="A296" s="7" t="n"/>
      <c r="B296" s="7" t="n"/>
      <c r="C296" s="12" t="n"/>
      <c r="D296" s="7" t="n"/>
      <c r="E296" s="12" t="n"/>
      <c r="F296" s="13">
        <f>IF(OR($A296="",$C296=""),"",IF($E296="",IF(NETWORKDAYS($C296,TODAY())-1&gt;10,"لا","قيد الانتظار"),IF(NETWORKDAYS($C296,$E296)-1&lt;=10,"نعم","لا")))</f>
        <v/>
      </c>
    </row>
    <row r="297">
      <c r="A297" s="7" t="n"/>
      <c r="B297" s="7" t="n"/>
      <c r="C297" s="12" t="n"/>
      <c r="D297" s="7" t="n"/>
      <c r="E297" s="12" t="n"/>
      <c r="F297" s="13">
        <f>IF(OR($A297="",$C297=""),"",IF($E297="",IF(NETWORKDAYS($C297,TODAY())-1&gt;10,"لا","قيد الانتظار"),IF(NETWORKDAYS($C297,$E297)-1&lt;=10,"نعم","لا")))</f>
        <v/>
      </c>
    </row>
    <row r="298">
      <c r="A298" s="7" t="n"/>
      <c r="B298" s="7" t="n"/>
      <c r="C298" s="12" t="n"/>
      <c r="D298" s="7" t="n"/>
      <c r="E298" s="12" t="n"/>
      <c r="F298" s="13">
        <f>IF(OR($A298="",$C298=""),"",IF($E298="",IF(NETWORKDAYS($C298,TODAY())-1&gt;10,"لا","قيد الانتظار"),IF(NETWORKDAYS($C298,$E298)-1&lt;=10,"نعم","لا")))</f>
        <v/>
      </c>
    </row>
    <row r="299">
      <c r="A299" s="7" t="n"/>
      <c r="B299" s="7" t="n"/>
      <c r="C299" s="12" t="n"/>
      <c r="D299" s="7" t="n"/>
      <c r="E299" s="12" t="n"/>
      <c r="F299" s="13">
        <f>IF(OR($A299="",$C299=""),"",IF($E299="",IF(NETWORKDAYS($C299,TODAY())-1&gt;10,"لا","قيد الانتظار"),IF(NETWORKDAYS($C299,$E299)-1&lt;=10,"نعم","لا")))</f>
        <v/>
      </c>
    </row>
    <row r="300">
      <c r="A300" s="7" t="n"/>
      <c r="B300" s="7" t="n"/>
      <c r="C300" s="12" t="n"/>
      <c r="D300" s="7" t="n"/>
      <c r="E300" s="12" t="n"/>
      <c r="F300" s="13">
        <f>IF(OR($A300="",$C300=""),"",IF($E300="",IF(NETWORKDAYS($C300,TODAY())-1&gt;10,"لا","قيد الانتظار"),IF(NETWORKDAYS($C300,$E300)-1&lt;=10,"نعم","لا")))</f>
        <v/>
      </c>
    </row>
    <row r="301">
      <c r="A301" s="7" t="n"/>
      <c r="B301" s="7" t="n"/>
      <c r="C301" s="12" t="n"/>
      <c r="D301" s="7" t="n"/>
      <c r="E301" s="12" t="n"/>
      <c r="F301" s="13">
        <f>IF(OR($A301="",$C301=""),"",IF($E301="",IF(NETWORKDAYS($C301,TODAY())-1&gt;10,"لا","قيد الانتظار"),IF(NETWORKDAYS($C301,$E301)-1&lt;=10,"نعم","لا")))</f>
        <v/>
      </c>
    </row>
    <row r="302">
      <c r="A302" s="7" t="n"/>
      <c r="B302" s="7" t="n"/>
      <c r="C302" s="12" t="n"/>
      <c r="D302" s="7" t="n"/>
      <c r="E302" s="12" t="n"/>
      <c r="F302" s="13">
        <f>IF(OR($A302="",$C302=""),"",IF($E302="",IF(NETWORKDAYS($C302,TODAY())-1&gt;10,"لا","قيد الانتظار"),IF(NETWORKDAYS($C302,$E302)-1&lt;=10,"نعم","لا")))</f>
        <v/>
      </c>
    </row>
    <row r="303">
      <c r="A303" s="7" t="n"/>
      <c r="B303" s="7" t="n"/>
      <c r="C303" s="12" t="n"/>
      <c r="D303" s="7" t="n"/>
      <c r="E303" s="12" t="n"/>
      <c r="F303" s="13">
        <f>IF(OR($A303="",$C303=""),"",IF($E303="",IF(NETWORKDAYS($C303,TODAY())-1&gt;10,"لا","قيد الانتظار"),IF(NETWORKDAYS($C303,$E303)-1&lt;=10,"نعم","لا")))</f>
        <v/>
      </c>
    </row>
    <row r="304">
      <c r="A304" s="7" t="n"/>
      <c r="B304" s="7" t="n"/>
      <c r="C304" s="12" t="n"/>
      <c r="D304" s="7" t="n"/>
      <c r="E304" s="12" t="n"/>
      <c r="F304" s="13">
        <f>IF(OR($A304="",$C304=""),"",IF($E304="",IF(NETWORKDAYS($C304,TODAY())-1&gt;10,"لا","قيد الانتظار"),IF(NETWORKDAYS($C304,$E304)-1&lt;=10,"نعم","لا")))</f>
        <v/>
      </c>
    </row>
  </sheetData>
  <autoFilter ref="A4:F304"/>
  <conditionalFormatting sqref="F5:F304">
    <cfRule type="expression" priority="1" dxfId="4">
      <formula>F5="نعم"</formula>
    </cfRule>
    <cfRule type="expression" priority="2" dxfId="0">
      <formula>F5="لا"</formula>
    </cfRule>
    <cfRule type="expression" priority="3" dxfId="1">
      <formula>F5="قيد الانتظار"</formula>
    </cfRule>
  </conditionalFormatting>
  <dataValidations count="1">
    <dataValidation sqref="D5:D304" showDropDown="0" showInputMessage="0" showErrorMessage="0" allowBlank="1" type="list">
      <formula1>='القوائم'!$D$5:$D$8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ملخص البريد البارد</t>
        </is>
      </c>
    </row>
    <row r="2">
      <c r="A2" s="2" t="inlineStr">
        <is>
          <t>مجاميع من ورقتَي «العملاء المحتملون» و«عدم المراسلة». تُحسب النسب على الرسائل المسلَّمة: المرسلة ناقص المرتدة.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7" t="inlineStr">
        <is>
          <t>العملاء المحتملون في السجل</t>
        </is>
      </c>
      <c r="B5" s="14">
        <f>COUNTA('العملاء المحتملون'!$A$5:$A$204)</f>
        <v/>
      </c>
    </row>
    <row r="6">
      <c r="A6" s="7" t="inlineStr">
        <is>
          <t>بُحث عنهم ولم تُرسل إليهم رسالة بعد</t>
        </is>
      </c>
      <c r="B6" s="14">
        <f>COUNTIF('العملاء المحتملون'!$S$5:$S$204,"للإرسال")</f>
        <v/>
      </c>
    </row>
    <row r="7">
      <c r="A7" s="7" t="inlineStr">
        <is>
          <t>الرسائل الأولى المرسلة</t>
        </is>
      </c>
      <c r="B7" s="14">
        <f>COUNT('العملاء المحتملون'!$G$5:$G$204)</f>
        <v/>
      </c>
    </row>
    <row r="8">
      <c r="A8" s="7" t="inlineStr">
        <is>
          <t>المرتدة</t>
        </is>
      </c>
      <c r="B8" s="14">
        <f>COUNTIF('العملاء المحتملون'!$M$5:$M$204,"مرتدة")</f>
        <v/>
      </c>
    </row>
    <row r="9">
      <c r="A9" s="7" t="inlineStr">
        <is>
          <t>المسلَّمة</t>
        </is>
      </c>
      <c r="B9" s="14">
        <f>B7-B8</f>
        <v/>
      </c>
    </row>
    <row r="10">
      <c r="A10" s="7" t="inlineStr">
        <is>
          <t>الردود</t>
        </is>
      </c>
      <c r="B10" s="14">
        <f>COUNTA('العملاء المحتملون'!$M$5:$M$204)-B8</f>
        <v/>
      </c>
    </row>
    <row r="11">
      <c r="A11" s="7" t="inlineStr">
        <is>
          <t>نسبة الرد</t>
        </is>
      </c>
      <c r="B11" s="15">
        <f>IF(B9=0,"",B10/B9)</f>
        <v/>
      </c>
    </row>
    <row r="12">
      <c r="A12" s="7" t="inlineStr">
        <is>
          <t>المهتمون</t>
        </is>
      </c>
      <c r="B12" s="14">
        <f>COUNTIF('العملاء المحتملون'!$M$5:$M$204,"مهتم")</f>
        <v/>
      </c>
    </row>
    <row r="13">
      <c r="A13" s="7" t="inlineStr">
        <is>
          <t>نسبة المهتمين</t>
        </is>
      </c>
      <c r="B13" s="15">
        <f>IF(B9=0,"",B12/B9)</f>
        <v/>
      </c>
    </row>
    <row r="14">
      <c r="A14" s="7" t="inlineStr">
        <is>
          <t>المكالمات المحجوزة</t>
        </is>
      </c>
      <c r="B14" s="14">
        <f>COUNT('العملاء المحتملون'!$O$5:$O$204)</f>
        <v/>
      </c>
    </row>
    <row r="15">
      <c r="A15" s="7" t="inlineStr">
        <is>
          <t>طلبات عدم المراسلة</t>
        </is>
      </c>
      <c r="B15" s="14">
        <f>COUNTIF('العملاء المحتملون'!$M$5:$M$204,"طلب عدم المراسلة")</f>
        <v/>
      </c>
    </row>
    <row r="16">
      <c r="A16" s="7" t="inlineStr">
        <is>
          <t>نسبة طلبات عدم المراسلة</t>
        </is>
      </c>
      <c r="B16" s="15">
        <f>IF(B9=0,"",B15/B9)</f>
        <v/>
      </c>
    </row>
    <row r="17">
      <c r="A17" s="7" t="inlineStr">
        <is>
          <t>متوقفة بعد 3 رسائل</t>
        </is>
      </c>
      <c r="B17" s="14">
        <f>COUNTIFS('العملاء المحتملون'!$S$5:$S$204,"متوقفة",'العملاء المحتملون'!$K$5:$K$204,"&lt;&gt;")</f>
        <v/>
      </c>
    </row>
    <row r="18">
      <c r="A18" s="7" t="inlineStr">
        <is>
          <t>متابعات متأخرة</t>
        </is>
      </c>
      <c r="B18" s="14">
        <f>COUNTIF('العملاء المحتملون'!$S$5:$S$204,"متأخرة")</f>
        <v/>
      </c>
    </row>
    <row r="19">
      <c r="A19" s="7" t="inlineStr">
        <is>
          <t>متابعات مستحقة اليوم</t>
        </is>
      </c>
      <c r="B19" s="14">
        <f>COUNTIF('العملاء المحتملون'!$S$5:$S$204,"مستحقة اليوم")</f>
        <v/>
      </c>
    </row>
    <row r="20">
      <c r="A20" s="7" t="inlineStr">
        <is>
          <t>طلبات عدم مراسلة غير مسجّلة في ورقة «عدم المراسلة»</t>
        </is>
      </c>
      <c r="B20" s="14">
        <f>COUNTIFS('العملاء المحتملون'!$M$5:$M$204,"طلب عدم المراسلة",'العملاء المحتملون'!$P$5:$P$204,"لا")</f>
        <v/>
      </c>
    </row>
    <row r="21">
      <c r="A21" s="7" t="inlineStr">
        <is>
          <t>العناوين في قائمة عدم المراسلة</t>
        </is>
      </c>
      <c r="B21" s="14">
        <f>COUNTA('عدم المراسلة'!$A$5:$A$304)</f>
        <v/>
      </c>
    </row>
    <row r="22">
      <c r="A22" s="7" t="inlineStr">
        <is>
          <t>طلبات عدم مراسلة لم تُنفَّذ خلال 10 أيام عمل</t>
        </is>
      </c>
      <c r="B22" s="14">
        <f>COUNTIF('عدم المراسلة'!$F$5:$F$304,"لا")</f>
        <v/>
      </c>
    </row>
    <row r="24">
      <c r="A24" s="16" t="inlineStr">
        <is>
          <t>حسب الموقف</t>
        </is>
      </c>
    </row>
    <row r="25" ht="30" customHeight="1">
      <c r="A25" s="3" t="inlineStr">
        <is>
          <t>الموقف</t>
        </is>
      </c>
      <c r="B25" s="3" t="inlineStr">
        <is>
          <t>الرسائل الأولى المرسلة</t>
        </is>
      </c>
      <c r="C25" s="3" t="inlineStr">
        <is>
          <t>الردود</t>
        </is>
      </c>
      <c r="D25" s="3" t="inlineStr">
        <is>
          <t>المهتمون</t>
        </is>
      </c>
      <c r="E25" s="3" t="inlineStr">
        <is>
          <t>نسبة الرد</t>
        </is>
      </c>
    </row>
    <row r="26">
      <c r="A26" s="7">
        <f>'القوائم'!B5</f>
        <v/>
      </c>
      <c r="B26" s="17">
        <f>COUNTIFS('العملاء المحتملون'!$E$5:$E$204,A26,'العملاء المحتملون'!$G$5:$G$204,"&lt;&gt;")</f>
        <v/>
      </c>
      <c r="C26" s="17">
        <f>COUNTIFS('العملاء المحتملون'!$E$5:$E$204,A26,'العملاء المحتملون'!$M$5:$M$204,"&lt;&gt;")-COUNTIFS('العملاء المحتملون'!$E$5:$E$204,A26,'العملاء المحتملون'!$M$5:$M$204,"مرتدة")</f>
        <v/>
      </c>
      <c r="D26" s="17">
        <f>COUNTIFS('العملاء المحتملون'!$E$5:$E$204,A26,'العملاء المحتملون'!$M$5:$M$204,"مهتم")</f>
        <v/>
      </c>
      <c r="E26" s="18">
        <f>IF(B26-COUNTIFS('العملاء المحتملون'!$E$5:$E$204,A26,'العملاء المحتملون'!$M$5:$M$204,"مرتدة")&lt;=0,"",C26/(B26-COUNTIFS('العملاء المحتملون'!$E$5:$E$204,A26,'العملاء المحتملون'!$M$5:$M$204,"مرتدة")))</f>
        <v/>
      </c>
    </row>
    <row r="27">
      <c r="A27" s="7">
        <f>'القوائم'!B6</f>
        <v/>
      </c>
      <c r="B27" s="17">
        <f>COUNTIFS('العملاء المحتملون'!$E$5:$E$204,A27,'العملاء المحتملون'!$G$5:$G$204,"&lt;&gt;")</f>
        <v/>
      </c>
      <c r="C27" s="17">
        <f>COUNTIFS('العملاء المحتملون'!$E$5:$E$204,A27,'العملاء المحتملون'!$M$5:$M$204,"&lt;&gt;")-COUNTIFS('العملاء المحتملون'!$E$5:$E$204,A27,'العملاء المحتملون'!$M$5:$M$204,"مرتدة")</f>
        <v/>
      </c>
      <c r="D27" s="17">
        <f>COUNTIFS('العملاء المحتملون'!$E$5:$E$204,A27,'العملاء المحتملون'!$M$5:$M$204,"مهتم")</f>
        <v/>
      </c>
      <c r="E27" s="18">
        <f>IF(B27-COUNTIFS('العملاء المحتملون'!$E$5:$E$204,A27,'العملاء المحتملون'!$M$5:$M$204,"مرتدة")&lt;=0,"",C27/(B27-COUNTIFS('العملاء المحتملون'!$E$5:$E$204,A27,'العملاء المحتملون'!$M$5:$M$204,"مرتدة")))</f>
        <v/>
      </c>
    </row>
    <row r="28">
      <c r="A28" s="7">
        <f>'القوائم'!B7</f>
        <v/>
      </c>
      <c r="B28" s="17">
        <f>COUNTIFS('العملاء المحتملون'!$E$5:$E$204,A28,'العملاء المحتملون'!$G$5:$G$204,"&lt;&gt;")</f>
        <v/>
      </c>
      <c r="C28" s="17">
        <f>COUNTIFS('العملاء المحتملون'!$E$5:$E$204,A28,'العملاء المحتملون'!$M$5:$M$204,"&lt;&gt;")-COUNTIFS('العملاء المحتملون'!$E$5:$E$204,A28,'العملاء المحتملون'!$M$5:$M$204,"مرتدة")</f>
        <v/>
      </c>
      <c r="D28" s="17">
        <f>COUNTIFS('العملاء المحتملون'!$E$5:$E$204,A28,'العملاء المحتملون'!$M$5:$M$204,"مهتم")</f>
        <v/>
      </c>
      <c r="E28" s="18">
        <f>IF(B28-COUNTIFS('العملاء المحتملون'!$E$5:$E$204,A28,'العملاء المحتملون'!$M$5:$M$204,"مرتدة")&lt;=0,"",C28/(B28-COUNTIFS('العملاء المحتملون'!$E$5:$E$204,A28,'العملاء المحتملون'!$M$5:$M$204,"مرتدة")))</f>
        <v/>
      </c>
    </row>
    <row r="29">
      <c r="A29" s="7">
        <f>'القوائم'!B8</f>
        <v/>
      </c>
      <c r="B29" s="17">
        <f>COUNTIFS('العملاء المحتملون'!$E$5:$E$204,A29,'العملاء المحتملون'!$G$5:$G$204,"&lt;&gt;")</f>
        <v/>
      </c>
      <c r="C29" s="17">
        <f>COUNTIFS('العملاء المحتملون'!$E$5:$E$204,A29,'العملاء المحتملون'!$M$5:$M$204,"&lt;&gt;")-COUNTIFS('العملاء المحتملون'!$E$5:$E$204,A29,'العملاء المحتملون'!$M$5:$M$204,"مرتدة")</f>
        <v/>
      </c>
      <c r="D29" s="17">
        <f>COUNTIFS('العملاء المحتملون'!$E$5:$E$204,A29,'العملاء المحتملون'!$M$5:$M$204,"مهتم")</f>
        <v/>
      </c>
      <c r="E29" s="18">
        <f>IF(B29-COUNTIFS('العملاء المحتملون'!$E$5:$E$204,A29,'العملاء المحتملون'!$M$5:$M$204,"مرتدة")&lt;=0,"",C29/(B29-COUNTIFS('العملاء المحتملون'!$E$5:$E$204,A29,'العملاء المحتملون'!$M$5:$M$204,"مرتدة")))</f>
        <v/>
      </c>
    </row>
    <row r="30">
      <c r="A30" s="7">
        <f>'القوائم'!B9</f>
        <v/>
      </c>
      <c r="B30" s="17">
        <f>COUNTIFS('العملاء المحتملون'!$E$5:$E$204,A30,'العملاء المحتملون'!$G$5:$G$204,"&lt;&gt;")</f>
        <v/>
      </c>
      <c r="C30" s="17">
        <f>COUNTIFS('العملاء المحتملون'!$E$5:$E$204,A30,'العملاء المحتملون'!$M$5:$M$204,"&lt;&gt;")-COUNTIFS('العملاء المحتملون'!$E$5:$E$204,A30,'العملاء المحتملون'!$M$5:$M$204,"مرتدة")</f>
        <v/>
      </c>
      <c r="D30" s="17">
        <f>COUNTIFS('العملاء المحتملون'!$E$5:$E$204,A30,'العملاء المحتملون'!$M$5:$M$204,"مهتم")</f>
        <v/>
      </c>
      <c r="E30" s="18">
        <f>IF(B30-COUNTIFS('العملاء المحتملون'!$E$5:$E$204,A30,'العملاء المحتملون'!$M$5:$M$204,"مرتدة")&lt;=0,"",C30/(B30-COUNTIFS('العملاء المحتملون'!$E$5:$E$204,A30,'العملاء المحتملون'!$M$5:$M$204,"مرتدة")))</f>
        <v/>
      </c>
    </row>
    <row r="31">
      <c r="A31" s="7">
        <f>'القوائم'!B10</f>
        <v/>
      </c>
      <c r="B31" s="17">
        <f>COUNTIFS('العملاء المحتملون'!$E$5:$E$204,A31,'العملاء المحتملون'!$G$5:$G$204,"&lt;&gt;")</f>
        <v/>
      </c>
      <c r="C31" s="17">
        <f>COUNTIFS('العملاء المحتملون'!$E$5:$E$204,A31,'العملاء المحتملون'!$M$5:$M$204,"&lt;&gt;")-COUNTIFS('العملاء المحتملون'!$E$5:$E$204,A31,'العملاء المحتملون'!$M$5:$M$204,"مرتدة")</f>
        <v/>
      </c>
      <c r="D31" s="17">
        <f>COUNTIFS('العملاء المحتملون'!$E$5:$E$204,A31,'العملاء المحتملون'!$M$5:$M$204,"مهتم")</f>
        <v/>
      </c>
      <c r="E31" s="18">
        <f>IF(B31-COUNTIFS('العملاء المحتملون'!$E$5:$E$204,A31,'العملاء المحتملون'!$M$5:$M$204,"مرتدة")&lt;=0,"",C31/(B31-COUNTIFS('العملاء المحتملون'!$E$5:$E$204,A31,'العملاء المحتملون'!$M$5:$M$204,"مرتدة")))</f>
        <v/>
      </c>
    </row>
    <row r="33">
      <c r="A33" s="16" t="inlineStr">
        <is>
          <t>الردود حسب آخر رسالة أُرسلت</t>
        </is>
      </c>
    </row>
    <row r="34" ht="24" customHeight="1">
      <c r="A34" s="3" t="inlineStr">
        <is>
          <t>آخر رسالة قبل الرد</t>
        </is>
      </c>
      <c r="B34" s="3" t="inlineStr">
        <is>
          <t>الردود</t>
        </is>
      </c>
    </row>
    <row r="35">
      <c r="A35" s="7" t="inlineStr">
        <is>
          <t>الرسالة 1</t>
        </is>
      </c>
      <c r="B35" s="17">
        <f>COUNTIF('العملاء المحتملون'!$N$5:$N$204,A35)</f>
        <v/>
      </c>
    </row>
    <row r="36">
      <c r="A36" s="7" t="inlineStr">
        <is>
          <t>المتابعة 1</t>
        </is>
      </c>
      <c r="B36" s="17">
        <f>COUNTIF('العملاء المحتملون'!$N$5:$N$204,A36)</f>
        <v/>
      </c>
    </row>
    <row r="37">
      <c r="A37" s="7" t="inlineStr">
        <is>
          <t>الرسالة الأخيرة</t>
        </is>
      </c>
      <c r="B37" s="17">
        <f>COUNTIF('العملاء المحتملون'!$N$5:$N$204,A37)</f>
        <v/>
      </c>
    </row>
    <row r="39">
      <c r="A39" s="16" t="inlineStr">
        <is>
          <t>أنواع الردود</t>
        </is>
      </c>
    </row>
    <row r="40" ht="24" customHeight="1">
      <c r="A40" s="3" t="inlineStr">
        <is>
          <t>الرد</t>
        </is>
      </c>
      <c r="B40" s="3" t="inlineStr">
        <is>
          <t>العدد</t>
        </is>
      </c>
    </row>
    <row r="41">
      <c r="A41" s="7">
        <f>'القوائم'!C5</f>
        <v/>
      </c>
      <c r="B41" s="17">
        <f>COUNTIF('العملاء المحتملون'!$M$5:$M$204,A41)</f>
        <v/>
      </c>
    </row>
    <row r="42">
      <c r="A42" s="7">
        <f>'القوائم'!C6</f>
        <v/>
      </c>
      <c r="B42" s="17">
        <f>COUNTIF('العملاء المحتملون'!$M$5:$M$204,A42)</f>
        <v/>
      </c>
    </row>
    <row r="43">
      <c r="A43" s="7">
        <f>'القوائم'!C7</f>
        <v/>
      </c>
      <c r="B43" s="17">
        <f>COUNTIF('العملاء المحتملون'!$M$5:$M$204,A43)</f>
        <v/>
      </c>
    </row>
    <row r="44">
      <c r="A44" s="7">
        <f>'القوائم'!C8</f>
        <v/>
      </c>
      <c r="B44" s="17">
        <f>COUNTIF('العملاء المحتملون'!$M$5:$M$204,A44)</f>
        <v/>
      </c>
    </row>
    <row r="45">
      <c r="A45" s="7">
        <f>'القوائم'!C9</f>
        <v/>
      </c>
      <c r="B45" s="17">
        <f>COUNTIF('العملاء المحتملون'!$M$5:$M$204,A45)</f>
        <v/>
      </c>
    </row>
    <row r="46">
      <c r="A46" s="7">
        <f>'القوائم'!C10</f>
        <v/>
      </c>
      <c r="B46" s="17">
        <f>COUNTIF('العملاء المحتملون'!$M$5:$M$204,A46)</f>
        <v/>
      </c>
    </row>
    <row r="47">
      <c r="A47" s="7">
        <f>'القوائم'!C11</f>
        <v/>
      </c>
      <c r="B47" s="17">
        <f>COUNTIF('العملاء المحتملون'!$M$5:$M$204,A47)</f>
        <v/>
      </c>
    </row>
    <row r="48">
      <c r="A48" s="7">
        <f>'القوائم'!C12</f>
        <v/>
      </c>
      <c r="B48" s="17">
        <f>COUNTIF('العملاء المحتملون'!$M$5:$M$204,A48)</f>
        <v/>
      </c>
    </row>
    <row r="50">
      <c r="A50" s="19" t="inlineStr">
        <is>
          <t>قالب مجاني من CRMsoftware.pro. بيانات المثال خيالية.</t>
        </is>
      </c>
    </row>
  </sheetData>
  <conditionalFormatting sqref="B18">
    <cfRule type="cellIs" priority="1" operator="greaterThan" dxfId="0">
      <formula>0</formula>
    </cfRule>
  </conditionalFormatting>
  <conditionalFormatting sqref="B20">
    <cfRule type="cellIs" priority="2" operator="greaterThan" dxfId="0">
      <formula>0</formula>
    </cfRule>
  </conditionalFormatting>
  <conditionalFormatting sqref="B22">
    <cfRule type="cellIs" priority="3" operator="greater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34" customWidth="1" min="3" max="3"/>
    <col width="30" customWidth="1" min="4" max="4"/>
  </cols>
  <sheetData>
    <row r="1">
      <c r="A1" s="1" t="inlineStr">
        <is>
          <t>القوائم والجدول الزمني</t>
        </is>
      </c>
    </row>
    <row r="2">
      <c r="A2" s="2" t="inlineStr">
        <is>
          <t>عدّل أسماء المسؤولين هنا. تعتمد القوائم المنسدلة في الأوراق الأخرى على هذه القوائم.</t>
        </is>
      </c>
    </row>
    <row r="4" ht="24" customHeight="1">
      <c r="A4" s="3" t="inlineStr">
        <is>
          <t>المسؤولون</t>
        </is>
      </c>
      <c r="B4" s="3" t="inlineStr">
        <is>
          <t>المواقف</t>
        </is>
      </c>
      <c r="C4" s="3" t="inlineStr">
        <is>
          <t>الردود</t>
        </is>
      </c>
      <c r="D4" s="3" t="inlineStr">
        <is>
          <t>طريقة الاستلام</t>
        </is>
      </c>
    </row>
    <row r="5">
      <c r="A5" s="7" t="inlineStr">
        <is>
          <t>نادية</t>
        </is>
      </c>
      <c r="B5" s="7" t="inlineStr">
        <is>
          <t>توظيف أو نمو</t>
        </is>
      </c>
      <c r="C5" s="7" t="inlineStr">
        <is>
          <t>مهتم</t>
        </is>
      </c>
      <c r="D5" s="7" t="inlineStr">
        <is>
          <t>رد بالبريد</t>
        </is>
      </c>
    </row>
    <row r="6">
      <c r="A6" s="7" t="inlineStr">
        <is>
          <t>بن</t>
        </is>
      </c>
      <c r="B6" s="7" t="inlineStr">
        <is>
          <t>شيء لاحظته</t>
        </is>
      </c>
      <c r="C6" s="7" t="inlineStr">
        <is>
          <t>أرسل معلومات</t>
        </is>
      </c>
      <c r="D6" s="7" t="inlineStr">
        <is>
          <t>مكالمة هاتفية</t>
        </is>
      </c>
    </row>
    <row r="7">
      <c r="A7" s="7" t="n"/>
      <c r="B7" s="7" t="inlineStr">
        <is>
          <t>نشروا شيئاً</t>
        </is>
      </c>
      <c r="C7" s="7" t="inlineStr">
        <is>
          <t>من أنت</t>
        </is>
      </c>
      <c r="D7" s="7" t="inlineStr">
        <is>
          <t>رابط إلغاء الاشتراك</t>
        </is>
      </c>
    </row>
    <row r="8">
      <c r="A8" s="7" t="n"/>
      <c r="B8" s="7" t="inlineStr">
        <is>
          <t>توصية</t>
        </is>
      </c>
      <c r="C8" s="7" t="inlineStr">
        <is>
          <t>ليس الآن</t>
        </is>
      </c>
      <c r="D8" s="7" t="inlineStr">
        <is>
          <t>غير ذلك</t>
        </is>
      </c>
    </row>
    <row r="9">
      <c r="A9" s="7" t="n"/>
      <c r="B9" s="7" t="inlineStr">
        <is>
          <t>عملاء مشابهون في المنطقة</t>
        </is>
      </c>
      <c r="C9" s="7" t="inlineStr">
        <is>
          <t>غير مهتم</t>
        </is>
      </c>
    </row>
    <row r="10">
      <c r="A10" s="7" t="n"/>
      <c r="B10" s="7" t="inlineStr">
        <is>
          <t>شريك</t>
        </is>
      </c>
      <c r="C10" s="7" t="inlineStr">
        <is>
          <t>الشخص الخطأ</t>
        </is>
      </c>
    </row>
    <row r="11">
      <c r="A11" s="7" t="n"/>
      <c r="C11" s="7" t="inlineStr">
        <is>
          <t>طلب عدم المراسلة</t>
        </is>
      </c>
    </row>
    <row r="12">
      <c r="A12" s="7" t="n"/>
      <c r="C12" s="7" t="inlineStr">
        <is>
          <t>مرتدة</t>
        </is>
      </c>
    </row>
    <row r="13">
      <c r="A13" s="7" t="n"/>
    </row>
    <row r="14">
      <c r="A14" s="7" t="n"/>
    </row>
    <row r="17">
      <c r="A17" s="16" t="inlineStr">
        <is>
          <t>الجدول الزمني وقاعدة التوقف</t>
        </is>
      </c>
    </row>
    <row r="18" ht="24" customHeight="1">
      <c r="A18" s="3" t="inlineStr">
        <is>
          <t>اليوم</t>
        </is>
      </c>
      <c r="B18" s="3" t="inlineStr">
        <is>
          <t>الرسالة</t>
        </is>
      </c>
      <c r="C18" s="3" t="inlineStr">
        <is>
          <t>مهمتها</t>
        </is>
      </c>
    </row>
    <row r="19">
      <c r="A19" s="4" t="inlineStr">
        <is>
          <t>اليوم 0</t>
        </is>
      </c>
      <c r="B19" s="7" t="inlineStr">
        <is>
          <t>الرسالة 1</t>
        </is>
      </c>
      <c r="C19" s="7" t="inlineStr">
        <is>
          <t>سبب حقيقي واحد، وطلب صغير واحد</t>
        </is>
      </c>
    </row>
    <row r="20">
      <c r="A20" s="4" t="inlineStr">
        <is>
          <t>اليوم 3</t>
        </is>
      </c>
      <c r="B20" s="7" t="inlineStr">
        <is>
          <t>المتابعة 1</t>
        </is>
      </c>
      <c r="C20" s="7" t="inlineStr">
        <is>
          <t>في المحادثة نفسها، مع شيء واحد مفيد</t>
        </is>
      </c>
    </row>
    <row r="21">
      <c r="A21" s="4" t="inlineStr">
        <is>
          <t>اليوم 10</t>
        </is>
      </c>
      <c r="B21" s="7" t="inlineStr">
        <is>
          <t>الرسالة الأخيرة</t>
        </is>
      </c>
      <c r="C21" s="7" t="inlineStr">
        <is>
          <t>«نعم» سهلة أو «لا» سهلة</t>
        </is>
      </c>
    </row>
    <row r="22">
      <c r="A22" s="4" t="inlineStr">
        <is>
          <t>بعد اليوم 10</t>
        </is>
      </c>
      <c r="B22" s="7" t="inlineStr">
        <is>
          <t>توقف</t>
        </is>
      </c>
      <c r="C22" s="7" t="inlineStr">
        <is>
          <t>لا رسائل أخرى من دون سبب جديد</t>
        </is>
      </c>
    </row>
    <row r="24">
      <c r="A24" s="16" t="inlineStr">
        <is>
          <t>قاعدة التوقف</t>
        </is>
      </c>
    </row>
    <row r="25" ht="30" customHeight="1">
      <c r="A25" s="7" t="inlineStr">
        <is>
          <t>- توقف بعد 3 رسائل بلا رد. في بيانات Belkins عن 7.5 مليون رسالة B2B باردة، كان النطاق العملي بين 3 و5 خطوات؛ والأفضل للمرسل الصغير أن يبقى عند الحد الأدنى.</t>
        </is>
      </c>
    </row>
    <row r="26" ht="30" customHeight="1">
      <c r="A26" s="7" t="inlineStr">
        <is>
          <t>- توقف في اليوم نفسه عند أي رد أو طلب عدم مراسلة أو رسالة مرتدة.</t>
        </is>
      </c>
    </row>
    <row r="27" ht="30" customHeight="1">
      <c r="A27" s="7" t="inlineStr">
        <is>
          <t>- رد تلقائي بالغياب: انقل الرسالة التالية إلى اليوم الذي يلي عودة الشخص. وإذا ذكر الرد شخصاً آخر، فابدأ معه من الرسالة 1.</t>
        </is>
      </c>
    </row>
    <row r="28" ht="30" customHeight="1">
      <c r="A28" s="7" t="inlineStr">
        <is>
          <t>- لا تكتب مرة أخرى إلا بسبب حقيقي جديد، وليس قبل 90 يوماً. ولا تضف أبداً من لم يرد إلى نشرة بريدية.</t>
        </is>
      </c>
    </row>
  </sheetData>
  <mergeCells count="4">
    <mergeCell ref="A28:D28"/>
    <mergeCell ref="A25:D25"/>
    <mergeCell ref="A27:D27"/>
    <mergeCell ref="A26:D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العملاء المحتملين للبريد البارد</dc:title>
  <dcterms:created xmlns:dcterms="http://purl.org/dc/terms/" xmlns:xsi="http://www.w3.org/2001/XMLSchema-instance" xsi:type="dcterms:W3CDTF">2026-10-12T16:49:29Z</dcterms:created>
  <dcterms:modified xmlns:dcterms="http://purl.org/dc/terms/" xmlns:xsi="http://www.w3.org/2001/XMLSchema-instance" xsi:type="dcterms:W3CDTF">2026-10-12T16:49:29Z</dcterms:modified>
</cp:coreProperties>
</file>