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شكاوى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الشكاوى'!$A$4:$AC$204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5D5A70"/>
      <sz val="9"/>
    </font>
    <font>
      <name val="Arial"/>
      <b val="1"/>
      <color rgb="004B22C9"/>
      <sz val="11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6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5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7" customWidth="1" min="4" max="4"/>
    <col width="30" customWidth="1" min="5" max="5"/>
    <col width="24" customWidth="1" min="6" max="6"/>
    <col width="30" customWidth="1" min="7" max="7"/>
    <col width="13" customWidth="1" min="8" max="8"/>
    <col width="12" customWidth="1" min="9" max="9"/>
    <col width="12" customWidth="1" min="10" max="10"/>
    <col width="11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4" customWidth="1" min="17" max="17"/>
    <col width="28" customWidth="1" min="18" max="18"/>
    <col width="11" customWidth="1" min="19" max="19"/>
    <col width="11" customWidth="1" min="20" max="20"/>
    <col width="13" customWidth="1" min="21" max="21"/>
    <col width="10" customWidth="1" min="22" max="22"/>
    <col width="12" customWidth="1" min="23" max="23"/>
    <col width="12" customWidth="1" min="24" max="24"/>
    <col width="12" customWidth="1" min="25" max="25"/>
    <col width="18" customWidth="1" min="26" max="26"/>
    <col width="30" customWidth="1" min="27" max="27"/>
    <col width="12" customWidth="1" min="28" max="28"/>
    <col width="20" customWidth="1" min="29" max="29"/>
  </cols>
  <sheetData>
    <row r="1">
      <c r="A1" s="1" t="inlineStr">
        <is>
          <t>سجل شكاوى العملاء</t>
        </is>
      </c>
    </row>
    <row r="2">
      <c r="A2" s="2" t="inlineStr">
        <is>
          <t>صف واحد لكل شكوى، في يوم وصولها. اختر القناة والنتيجة و«نعم» أو «لا» والسبب الجذري من القوائم. الأعمدة المظللة تُملأ تلقائياً.</t>
        </is>
      </c>
    </row>
    <row r="3">
      <c r="A3" s="2" t="inlineStr">
        <is>
          <t>«مغلقة» فقط عندما يُنفَّذ التعويض، ويُسأل العميل، ويُملأ السبب الجذري. الأيام المستهدفة وحدود الموافقة في ورقة «القوائم».</t>
        </is>
      </c>
    </row>
    <row r="4" ht="46" customHeight="1">
      <c r="A4" s="3" t="inlineStr">
        <is>
          <t>الرقم المرجعي</t>
        </is>
      </c>
      <c r="B4" s="3" t="inlineStr">
        <is>
          <t>تاريخ الاستلام</t>
        </is>
      </c>
      <c r="C4" s="3" t="inlineStr">
        <is>
          <t>القناة</t>
        </is>
      </c>
      <c r="D4" s="3" t="inlineStr">
        <is>
          <t>العميل</t>
        </is>
      </c>
      <c r="E4" s="3" t="inlineStr">
        <is>
          <t>ما حدث</t>
        </is>
      </c>
      <c r="F4" s="3" t="inlineStr">
        <is>
          <t>الحل المطلوب</t>
        </is>
      </c>
      <c r="G4" s="3" t="inlineStr">
        <is>
          <t>الأدلة</t>
        </is>
      </c>
      <c r="H4" s="3" t="inlineStr">
        <is>
          <t>المسؤول</t>
        </is>
      </c>
      <c r="I4" s="3" t="inlineStr">
        <is>
          <t>موعد تأكيد الاستلام</t>
        </is>
      </c>
      <c r="J4" s="3" t="inlineStr">
        <is>
          <t>تاريخ تأكيد الاستلام</t>
        </is>
      </c>
      <c r="K4" s="3" t="inlineStr">
        <is>
          <t>تأكيد الاستلام في الموعد</t>
        </is>
      </c>
      <c r="L4" s="3" t="inlineStr">
        <is>
          <t>موعد القرار الجديد</t>
        </is>
      </c>
      <c r="M4" s="3" t="inlineStr">
        <is>
          <t>موعد القرار</t>
        </is>
      </c>
      <c r="N4" s="3" t="inlineStr">
        <is>
          <t>تاريخ إرسال القرار</t>
        </is>
      </c>
      <c r="O4" s="3" t="inlineStr">
        <is>
          <t>القرار في الموعد</t>
        </is>
      </c>
      <c r="P4" s="3" t="inlineStr">
        <is>
          <t>أيام العمل حتى القرار</t>
        </is>
      </c>
      <c r="Q4" s="3" t="inlineStr">
        <is>
          <t>النتيجة</t>
        </is>
      </c>
      <c r="R4" s="3" t="inlineStr">
        <is>
          <t>التعويض</t>
        </is>
      </c>
      <c r="S4" s="3" t="inlineStr">
        <is>
          <t>تكلفة التعويض ($)</t>
        </is>
      </c>
      <c r="T4" s="3" t="inlineStr">
        <is>
          <t>مستوى الموافقة</t>
        </is>
      </c>
      <c r="U4" s="3" t="inlineStr">
        <is>
          <t>وافق عليه</t>
        </is>
      </c>
      <c r="V4" s="3" t="inlineStr">
        <is>
          <t>طُلبت مراجعة</t>
        </is>
      </c>
      <c r="W4" s="3" t="inlineStr">
        <is>
          <t>الرد النهائي</t>
        </is>
      </c>
      <c r="X4" s="3" t="inlineStr">
        <is>
          <t>موعد المتابعة</t>
        </is>
      </c>
      <c r="Y4" s="3" t="inlineStr">
        <is>
          <t>تمت المتابعة</t>
        </is>
      </c>
      <c r="Z4" s="3" t="inlineStr">
        <is>
          <t>السبب الجذري</t>
        </is>
      </c>
      <c r="AA4" s="3" t="inlineStr">
        <is>
          <t>التغيير</t>
        </is>
      </c>
      <c r="AB4" s="3" t="inlineStr">
        <is>
          <t>الإغلاق</t>
        </is>
      </c>
      <c r="AC4" s="3" t="inlineStr">
        <is>
          <t>الحالة</t>
        </is>
      </c>
    </row>
    <row r="5">
      <c r="A5" s="4" t="inlineStr">
        <is>
          <t>C-1028</t>
        </is>
      </c>
      <c r="B5" s="5" t="n">
        <v>46273</v>
      </c>
      <c r="C5" s="6" t="inlineStr">
        <is>
          <t>البريد الإلكتروني</t>
        </is>
      </c>
      <c r="D5" s="7" t="inlineStr">
        <is>
          <t>توماس بيكر</t>
        </is>
      </c>
      <c r="E5" s="7" t="inlineStr">
        <is>
          <t>وصلت بطاقات أماكن الجلوس متأخرة 3 أيام</t>
        </is>
      </c>
      <c r="F5" s="7" t="inlineStr">
        <is>
          <t>استرداد رسوم الشحن السريع</t>
        </is>
      </c>
      <c r="G5" s="7" t="inlineStr">
        <is>
          <t>الطلب MP-40497، والتتبع</t>
        </is>
      </c>
      <c r="H5" s="6" t="inlineStr">
        <is>
          <t>بن كارتر</t>
        </is>
      </c>
      <c r="I5" s="8">
        <f>IF($B5="","",WORKDAY($B5,'القوائم'!$G$5))</f>
        <v/>
      </c>
      <c r="J5" s="5" t="n">
        <v>46273</v>
      </c>
      <c r="K5" s="9">
        <f>IF(OR($B5="",$J5=""),"",IF($J5&lt;=$I5,"نعم","لا"))</f>
        <v/>
      </c>
      <c r="L5" s="5" t="n"/>
      <c r="M5" s="8">
        <f>IF($B5="","",IF($L5&lt;&gt;"",$L5,WORKDAY($B5,'القوائم'!$G$6)))</f>
        <v/>
      </c>
      <c r="N5" s="5" t="n">
        <v>46275</v>
      </c>
      <c r="O5" s="9">
        <f>IF(OR($B5="",$N5=""),"",IF($N5&lt;=$M5,"نعم","لا"))</f>
        <v/>
      </c>
      <c r="P5" s="10">
        <f>IF(OR($B5="",$N5=""),"",NETWORKDAYS($B5,$N5)-1)</f>
        <v/>
      </c>
      <c r="Q5" s="6" t="inlineStr">
        <is>
          <t>مقبولة</t>
        </is>
      </c>
      <c r="R5" s="7" t="inlineStr">
        <is>
          <t>استُردت رسوم الشحن السريع</t>
        </is>
      </c>
      <c r="S5" s="11" t="n">
        <v>25</v>
      </c>
      <c r="T5" s="9">
        <f>IF($S5="","",IF($S5&lt;='القوائم'!$G$9,'القوائم'!$F$9,IF($S5&lt;='القوائم'!$G$10,'القوائم'!$F$10,'القوائم'!$F$11)))</f>
        <v/>
      </c>
      <c r="U5" s="7" t="inlineStr">
        <is>
          <t>بن كارتر</t>
        </is>
      </c>
      <c r="V5" s="12" t="inlineStr">
        <is>
          <t>لا</t>
        </is>
      </c>
      <c r="W5" s="5" t="n"/>
      <c r="X5" s="5" t="n">
        <v>46280</v>
      </c>
      <c r="Y5" s="5" t="n">
        <v>46280</v>
      </c>
      <c r="Z5" s="7" t="inlineStr">
        <is>
          <t>تأخير من جهتنا</t>
        </is>
      </c>
      <c r="AA5" s="7" t="inlineStr">
        <is>
          <t>لا تغيير بعد: أول طلب متأخر هذا الشهر</t>
        </is>
      </c>
      <c r="AB5" s="5" t="n">
        <v>46280</v>
      </c>
      <c r="AC5" s="13">
        <f>IF($B5="","",IF($AB5&lt;&gt;"",IF($Z5="","السبب الجذري ناقص","مغلقة"),IF($N5="",IF(AND($J5="",TODAY()&gt;$I5),"تأخر تأكيد الاستلام",IF(TODAY()&gt;$M5,"تأخر القرار","مفتوحة")),IF(AND($V5="نعم",$W5=""),"قيد المراجعة",IF(AND($X5&lt;&gt;"",$Y5="",TODAY()&gt;$X5),"تأخرت المتابعة","أُرسل القرار")))))</f>
        <v/>
      </c>
    </row>
    <row r="6">
      <c r="A6" s="4" t="inlineStr">
        <is>
          <t>C-1031</t>
        </is>
      </c>
      <c r="B6" s="5" t="n">
        <v>46279</v>
      </c>
      <c r="C6" s="6" t="inlineStr">
        <is>
          <t>البريد الإلكتروني</t>
        </is>
      </c>
      <c r="D6" s="7" t="inlineStr">
        <is>
          <t>مارتن هيوز</t>
        </is>
      </c>
      <c r="E6" s="7" t="inlineStr">
        <is>
          <t>بطاقات عمل مقصوصة بشكل غير متمركز</t>
        </is>
      </c>
      <c r="F6" s="7" t="inlineStr">
        <is>
          <t>إعادة الطباعة</t>
        </is>
      </c>
      <c r="G6" s="7" t="inlineStr">
        <is>
          <t>صور، والطلب MP-40552</t>
        </is>
      </c>
      <c r="H6" s="6" t="inlineStr">
        <is>
          <t>بن كارتر</t>
        </is>
      </c>
      <c r="I6" s="8">
        <f>IF($B6="","",WORKDAY($B6,'القوائم'!$G$5))</f>
        <v/>
      </c>
      <c r="J6" s="5" t="n">
        <v>46279</v>
      </c>
      <c r="K6" s="9">
        <f>IF(OR($B6="",$J6=""),"",IF($J6&lt;=$I6,"نعم","لا"))</f>
        <v/>
      </c>
      <c r="L6" s="5" t="n"/>
      <c r="M6" s="8">
        <f>IF($B6="","",IF($L6&lt;&gt;"",$L6,WORKDAY($B6,'القوائم'!$G$6)))</f>
        <v/>
      </c>
      <c r="N6" s="5" t="n">
        <v>46282</v>
      </c>
      <c r="O6" s="9">
        <f>IF(OR($B6="",$N6=""),"",IF($N6&lt;=$M6,"نعم","لا"))</f>
        <v/>
      </c>
      <c r="P6" s="10">
        <f>IF(OR($B6="",$N6=""),"",NETWORKDAYS($B6,$N6)-1)</f>
        <v/>
      </c>
      <c r="Q6" s="6" t="inlineStr">
        <is>
          <t>مقبولة</t>
        </is>
      </c>
      <c r="R6" s="7" t="inlineStr">
        <is>
          <t>أُعيدت طباعة 500 بطاقة</t>
        </is>
      </c>
      <c r="S6" s="11" t="n">
        <v>38</v>
      </c>
      <c r="T6" s="9">
        <f>IF($S6="","",IF($S6&lt;='القوائم'!$G$9,'القوائم'!$F$9,IF($S6&lt;='القوائم'!$G$10,'القوائم'!$F$10,'القوائم'!$F$11)))</f>
        <v/>
      </c>
      <c r="U6" s="7" t="inlineStr">
        <is>
          <t>بن كارتر</t>
        </is>
      </c>
      <c r="V6" s="12" t="inlineStr">
        <is>
          <t>لا</t>
        </is>
      </c>
      <c r="W6" s="5" t="n"/>
      <c r="X6" s="5" t="n">
        <v>46289</v>
      </c>
      <c r="Y6" s="5" t="n">
        <v>46289</v>
      </c>
      <c r="Z6" s="7" t="inlineStr">
        <is>
          <t>عيب في المنتج</t>
        </is>
      </c>
      <c r="AA6" s="7" t="inlineStr">
        <is>
          <t>فحص آلة القص كل يوم اثنين</t>
        </is>
      </c>
      <c r="AB6" s="5" t="n">
        <v>46289</v>
      </c>
      <c r="AC6" s="13">
        <f>IF($B6="","",IF($AB6&lt;&gt;"",IF($Z6="","السبب الجذري ناقص","مغلقة"),IF($N6="",IF(AND($J6="",TODAY()&gt;$I6),"تأخر تأكيد الاستلام",IF(TODAY()&gt;$M6,"تأخر القرار","مفتوحة")),IF(AND($V6="نعم",$W6=""),"قيد المراجعة",IF(AND($X6&lt;&gt;"",$Y6="",TODAY()&gt;$X6),"تأخرت المتابعة","أُرسل القرار")))))</f>
        <v/>
      </c>
    </row>
    <row r="7">
      <c r="A7" s="4" t="inlineStr">
        <is>
          <t>C-1034</t>
        </is>
      </c>
      <c r="B7" s="5" t="n">
        <v>46282</v>
      </c>
      <c r="C7" s="6" t="inlineStr">
        <is>
          <t>دردشة الموقع</t>
        </is>
      </c>
      <c r="D7" s="7" t="inlineStr">
        <is>
          <t>أحمد صديقي</t>
        </is>
      </c>
      <c r="E7" s="7" t="inlineStr">
        <is>
          <t>خُصم المبلغ مرتين لطلب واحد</t>
        </is>
      </c>
      <c r="F7" s="7" t="inlineStr">
        <is>
          <t>استرداد الخصم الثاني</t>
        </is>
      </c>
      <c r="G7" s="7" t="inlineStr">
        <is>
          <t>سجل مزوّد الدفع، والطلب MP-40601</t>
        </is>
      </c>
      <c r="H7" s="6" t="inlineStr">
        <is>
          <t>بن كارتر</t>
        </is>
      </c>
      <c r="I7" s="8">
        <f>IF($B7="","",WORKDAY($B7,'القوائم'!$G$5))</f>
        <v/>
      </c>
      <c r="J7" s="5" t="n">
        <v>46282</v>
      </c>
      <c r="K7" s="9">
        <f>IF(OR($B7="",$J7=""),"",IF($J7&lt;=$I7,"نعم","لا"))</f>
        <v/>
      </c>
      <c r="L7" s="5" t="n"/>
      <c r="M7" s="8">
        <f>IF($B7="","",IF($L7&lt;&gt;"",$L7,WORKDAY($B7,'القوائم'!$G$6)))</f>
        <v/>
      </c>
      <c r="N7" s="5" t="n">
        <v>46283</v>
      </c>
      <c r="O7" s="9">
        <f>IF(OR($B7="",$N7=""),"",IF($N7&lt;=$M7,"نعم","لا"))</f>
        <v/>
      </c>
      <c r="P7" s="10">
        <f>IF(OR($B7="",$N7=""),"",NETWORKDAYS($B7,$N7)-1)</f>
        <v/>
      </c>
      <c r="Q7" s="6" t="inlineStr">
        <is>
          <t>مقبولة</t>
        </is>
      </c>
      <c r="R7" s="7" t="inlineStr">
        <is>
          <t>استُرد المبلغ المخصوم مرتين</t>
        </is>
      </c>
      <c r="S7" s="11" t="n">
        <v>64</v>
      </c>
      <c r="T7" s="9">
        <f>IF($S7="","",IF($S7&lt;='القوائم'!$G$9,'القوائم'!$F$9,IF($S7&lt;='القوائم'!$G$10,'القوائم'!$F$10,'القوائم'!$F$11)))</f>
        <v/>
      </c>
      <c r="U7" s="7" t="inlineStr">
        <is>
          <t>بن كارتر</t>
        </is>
      </c>
      <c r="V7" s="12" t="inlineStr">
        <is>
          <t>لا</t>
        </is>
      </c>
      <c r="W7" s="5" t="n"/>
      <c r="X7" s="5" t="n">
        <v>46290</v>
      </c>
      <c r="Y7" s="5" t="n">
        <v>46290</v>
      </c>
      <c r="Z7" s="7" t="inlineStr">
        <is>
          <t>خطأ في الفوترة</t>
        </is>
      </c>
      <c r="AA7" s="7" t="inlineStr">
        <is>
          <t>تعطيل زر الدفع بعد نقرة واحدة</t>
        </is>
      </c>
      <c r="AB7" s="5" t="n">
        <v>46290</v>
      </c>
      <c r="AC7" s="13">
        <f>IF($B7="","",IF($AB7&lt;&gt;"",IF($Z7="","السبب الجذري ناقص","مغلقة"),IF($N7="",IF(AND($J7="",TODAY()&gt;$I7),"تأخر تأكيد الاستلام",IF(TODAY()&gt;$M7,"تأخر القرار","مفتوحة")),IF(AND($V7="نعم",$W7=""),"قيد المراجعة",IF(AND($X7&lt;&gt;"",$Y7="",TODAY()&gt;$X7),"تأخرت المتابعة","أُرسل القرار")))))</f>
        <v/>
      </c>
    </row>
    <row r="8">
      <c r="A8" s="4" t="inlineStr">
        <is>
          <t>C-1037</t>
        </is>
      </c>
      <c r="B8" s="5" t="n">
        <v>46286</v>
      </c>
      <c r="C8" s="6" t="inlineStr">
        <is>
          <t>البريد الإلكتروني</t>
        </is>
      </c>
      <c r="D8" s="7" t="inlineStr">
        <is>
          <t>كلير دوبوا</t>
        </is>
      </c>
      <c r="E8" s="7" t="inlineStr">
        <is>
          <t>الورق أرق من المتوقع</t>
        </is>
      </c>
      <c r="F8" s="7" t="inlineStr">
        <is>
          <t>استرداد كامل</t>
        </is>
      </c>
      <c r="G8" s="7" t="inlineStr">
        <is>
          <t>مواصفات الطلب 300 غ/م²، مثل مجموعة العينات</t>
        </is>
      </c>
      <c r="H8" s="6" t="inlineStr">
        <is>
          <t>بن كارتر</t>
        </is>
      </c>
      <c r="I8" s="8">
        <f>IF($B8="","",WORKDAY($B8,'القوائم'!$G$5))</f>
        <v/>
      </c>
      <c r="J8" s="5" t="n">
        <v>46288</v>
      </c>
      <c r="K8" s="9">
        <f>IF(OR($B8="",$J8=""),"",IF($J8&lt;=$I8,"نعم","لا"))</f>
        <v/>
      </c>
      <c r="L8" s="5" t="n"/>
      <c r="M8" s="8">
        <f>IF($B8="","",IF($L8&lt;&gt;"",$L8,WORKDAY($B8,'القوائم'!$G$6)))</f>
        <v/>
      </c>
      <c r="N8" s="5" t="n">
        <v>46293</v>
      </c>
      <c r="O8" s="9">
        <f>IF(OR($B8="",$N8=""),"",IF($N8&lt;=$M8,"نعم","لا"))</f>
        <v/>
      </c>
      <c r="P8" s="10">
        <f>IF(OR($B8="",$N8=""),"",NETWORKDAYS($B8,$N8)-1)</f>
        <v/>
      </c>
      <c r="Q8" s="6" t="inlineStr">
        <is>
          <t>غير مقبولة</t>
        </is>
      </c>
      <c r="R8" s="7" t="inlineStr">
        <is>
          <t>رصيد $36 كحسن نية بعد المراجعة</t>
        </is>
      </c>
      <c r="S8" s="11" t="n">
        <v>36</v>
      </c>
      <c r="T8" s="9">
        <f>IF($S8="","",IF($S8&lt;='القوائم'!$G$9,'القوائم'!$F$9,IF($S8&lt;='القوائم'!$G$10,'القوائم'!$F$10,'القوائم'!$F$11)))</f>
        <v/>
      </c>
      <c r="U8" s="7" t="inlineStr">
        <is>
          <t>إيريس لانغ</t>
        </is>
      </c>
      <c r="V8" s="12" t="inlineStr">
        <is>
          <t>نعم</t>
        </is>
      </c>
      <c r="W8" s="5" t="n">
        <v>46297</v>
      </c>
      <c r="X8" s="5" t="n"/>
      <c r="Y8" s="5" t="n"/>
      <c r="Z8" s="7" t="inlineStr">
        <is>
          <t>معلومات غير واضحة</t>
        </is>
      </c>
      <c r="AA8" s="7" t="inlineStr">
        <is>
          <t>وزن الورق معروض في كل صفحة منتج</t>
        </is>
      </c>
      <c r="AB8" s="5" t="n">
        <v>46300</v>
      </c>
      <c r="AC8" s="13">
        <f>IF($B8="","",IF($AB8&lt;&gt;"",IF($Z8="","السبب الجذري ناقص","مغلقة"),IF($N8="",IF(AND($J8="",TODAY()&gt;$I8),"تأخر تأكيد الاستلام",IF(TODAY()&gt;$M8,"تأخر القرار","مفتوحة")),IF(AND($V8="نعم",$W8=""),"قيد المراجعة",IF(AND($X8&lt;&gt;"",$Y8="",TODAY()&gt;$X8),"تأخرت المتابعة","أُرسل القرار")))))</f>
        <v/>
      </c>
    </row>
    <row r="9">
      <c r="A9" s="4" t="inlineStr">
        <is>
          <t>C-1040</t>
        </is>
      </c>
      <c r="B9" s="5" t="n">
        <v>46289</v>
      </c>
      <c r="C9" s="6" t="inlineStr">
        <is>
          <t>WhatsApp</t>
        </is>
      </c>
      <c r="D9" s="7" t="inlineStr">
        <is>
          <t>جونا فيلدز</t>
        </is>
      </c>
      <c r="E9" s="7" t="inlineStr">
        <is>
          <t>ألوان اللافتة أغمق مما على الشاشة</t>
        </is>
      </c>
      <c r="F9" s="7" t="inlineStr">
        <is>
          <t>إعادة طباعة مجانية</t>
        </is>
      </c>
      <c r="G9" s="7" t="inlineStr">
        <is>
          <t>البروفة المعتمدة في 18 سبتمبر مع ملاحظة الألوان</t>
        </is>
      </c>
      <c r="H9" s="6" t="inlineStr">
        <is>
          <t>بن كارتر</t>
        </is>
      </c>
      <c r="I9" s="8">
        <f>IF($B9="","",WORKDAY($B9,'القوائم'!$G$5))</f>
        <v/>
      </c>
      <c r="J9" s="5" t="n">
        <v>46289</v>
      </c>
      <c r="K9" s="9">
        <f>IF(OR($B9="",$J9=""),"",IF($J9&lt;=$I9,"نعم","لا"))</f>
        <v/>
      </c>
      <c r="L9" s="5" t="n"/>
      <c r="M9" s="8">
        <f>IF($B9="","",IF($L9&lt;&gt;"",$L9,WORKDAY($B9,'القوائم'!$G$6)))</f>
        <v/>
      </c>
      <c r="N9" s="5" t="n">
        <v>46297</v>
      </c>
      <c r="O9" s="9">
        <f>IF(OR($B9="",$N9=""),"",IF($N9&lt;=$M9,"نعم","لا"))</f>
        <v/>
      </c>
      <c r="P9" s="10">
        <f>IF(OR($B9="",$N9=""),"",NETWORKDAYS($B9,$N9)-1)</f>
        <v/>
      </c>
      <c r="Q9" s="6" t="inlineStr">
        <is>
          <t>غير مقبولة</t>
        </is>
      </c>
      <c r="R9" s="7" t="inlineStr">
        <is>
          <t>عُرضت إعادة الطباعة بسعر التكلفة، ورُفض العرض</t>
        </is>
      </c>
      <c r="S9" s="11" t="n">
        <v>0</v>
      </c>
      <c r="T9" s="9">
        <f>IF($S9="","",IF($S9&lt;='القوائم'!$G$9,'القوائم'!$F$9,IF($S9&lt;='القوائم'!$G$10,'القوائم'!$F$10,'القوائم'!$F$11)))</f>
        <v/>
      </c>
      <c r="U9" s="7" t="n"/>
      <c r="V9" s="12" t="inlineStr">
        <is>
          <t>لا</t>
        </is>
      </c>
      <c r="W9" s="5" t="n"/>
      <c r="X9" s="5" t="n"/>
      <c r="Y9" s="5" t="n"/>
      <c r="Z9" s="7" t="inlineStr">
        <is>
          <t>لم يثبت خطأ</t>
        </is>
      </c>
      <c r="AA9" s="7" t="inlineStr">
        <is>
          <t>ملاحظة الألوان على البروفات أصبحت بخط عريض</t>
        </is>
      </c>
      <c r="AB9" s="5" t="n">
        <v>46300</v>
      </c>
      <c r="AC9" s="13">
        <f>IF($B9="","",IF($AB9&lt;&gt;"",IF($Z9="","السبب الجذري ناقص","مغلقة"),IF($N9="",IF(AND($J9="",TODAY()&gt;$I9),"تأخر تأكيد الاستلام",IF(TODAY()&gt;$M9,"تأخر القرار","مفتوحة")),IF(AND($V9="نعم",$W9=""),"قيد المراجعة",IF(AND($X9&lt;&gt;"",$Y9="",TODAY()&gt;$X9),"تأخرت المتابعة","أُرسل القرار")))))</f>
        <v/>
      </c>
    </row>
    <row r="10">
      <c r="A10" s="4" t="inlineStr">
        <is>
          <t>C-1043</t>
        </is>
      </c>
      <c r="B10" s="5" t="n">
        <v>46294</v>
      </c>
      <c r="C10" s="6" t="inlineStr">
        <is>
          <t>دردشة الموقع</t>
        </is>
      </c>
      <c r="D10" s="7" t="inlineStr">
        <is>
          <t>رايتشل مورينو</t>
        </is>
      </c>
      <c r="E10" s="7" t="inlineStr">
        <is>
          <t>متأخرة 4 أيام بعد دفع رسوم الشحن السريع؛ الفويل يبدو بنياً؛ 6 بطاقات ملطخة</t>
        </is>
      </c>
      <c r="F10" s="7" t="inlineStr">
        <is>
          <t>إعادة طباعة كاملة بالذهبي اللامع بحلول الجمعة، أو استرداد المبلغ</t>
        </is>
      </c>
      <c r="G10" s="7" t="inlineStr">
        <is>
          <t>الطلب MP-40718، والبروفة المعتمدة في 16 سبتمبر، والتتبع، وعينة المطبعة، و6 صور</t>
        </is>
      </c>
      <c r="H10" s="6" t="inlineStr">
        <is>
          <t>بن كارتر</t>
        </is>
      </c>
      <c r="I10" s="8">
        <f>IF($B10="","",WORKDAY($B10,'القوائم'!$G$5))</f>
        <v/>
      </c>
      <c r="J10" s="5" t="n">
        <v>46294</v>
      </c>
      <c r="K10" s="9">
        <f>IF(OR($B10="",$J10=""),"",IF($J10&lt;=$I10,"نعم","لا"))</f>
        <v/>
      </c>
      <c r="L10" s="5" t="n"/>
      <c r="M10" s="8">
        <f>IF($B10="","",IF($L10&lt;&gt;"",$L10,WORKDAY($B10,'القوائم'!$G$6)))</f>
        <v/>
      </c>
      <c r="N10" s="5" t="n">
        <v>46300</v>
      </c>
      <c r="O10" s="9">
        <f>IF(OR($B10="",$N10=""),"",IF($N10&lt;=$M10,"نعم","لا"))</f>
        <v/>
      </c>
      <c r="P10" s="10">
        <f>IF(OR($B10="",$N10=""),"",NETWORKDAYS($B10,$N10)-1)</f>
        <v/>
      </c>
      <c r="Q10" s="6" t="inlineStr">
        <is>
          <t>مقبولة جزئياً</t>
        </is>
      </c>
      <c r="R10" s="7" t="inlineStr">
        <is>
          <t>استرداد $54 رسوم الشحن السريع؛ وإعادة طباعة 12 بطاقة مجاناً</t>
        </is>
      </c>
      <c r="S10" s="11" t="n">
        <v>97.2</v>
      </c>
      <c r="T10" s="9">
        <f>IF($S10="","",IF($S10&lt;='القوائم'!$G$9,'القوائم'!$F$9,IF($S10&lt;='القوائم'!$G$10,'القوائم'!$F$10,'القوائم'!$F$11)))</f>
        <v/>
      </c>
      <c r="U10" s="7" t="inlineStr">
        <is>
          <t>بن كارتر</t>
        </is>
      </c>
      <c r="V10" s="12" t="inlineStr">
        <is>
          <t>لا</t>
        </is>
      </c>
      <c r="W10" s="5" t="n"/>
      <c r="X10" s="5" t="n">
        <v>46304</v>
      </c>
      <c r="Y10" s="5" t="n">
        <v>46304</v>
      </c>
      <c r="Z10" s="7" t="inlineStr">
        <is>
          <t>تأخير من جهتنا</t>
        </is>
      </c>
      <c r="AA10" s="7" t="inlineStr">
        <is>
          <t>التحقق من المخزون عند اعتماد البروفة، اعتباراً من 7 أكتوبر</t>
        </is>
      </c>
      <c r="AB10" s="5" t="n">
        <v>46304</v>
      </c>
      <c r="AC10" s="13">
        <f>IF($B10="","",IF($AB10&lt;&gt;"",IF($Z10="","السبب الجذري ناقص","مغلقة"),IF($N10="",IF(AND($J10="",TODAY()&gt;$I10),"تأخر تأكيد الاستلام",IF(TODAY()&gt;$M10,"تأخر القرار","مفتوحة")),IF(AND($V10="نعم",$W10=""),"قيد المراجعة",IF(AND($X10&lt;&gt;"",$Y10="",TODAY()&gt;$X10),"تأخرت المتابعة","أُرسل القرار")))))</f>
        <v/>
      </c>
    </row>
    <row r="11">
      <c r="A11" s="4" t="inlineStr">
        <is>
          <t>C-1045</t>
        </is>
      </c>
      <c r="B11" s="5" t="n">
        <v>46296</v>
      </c>
      <c r="C11" s="6" t="inlineStr">
        <is>
          <t>الهاتف</t>
        </is>
      </c>
      <c r="D11" s="7" t="inlineStr">
        <is>
          <t>بريسيلا غرانت</t>
        </is>
      </c>
      <c r="E11" s="7" t="inlineStr">
        <is>
          <t>وصلت قوائم الطعام بعد افتتاح المطعم</t>
        </is>
      </c>
      <c r="F11" s="7" t="inlineStr">
        <is>
          <t>استرداد قيمة قوائم الطعام</t>
        </is>
      </c>
      <c r="G11" s="7" t="inlineStr">
        <is>
          <t>الطلب MP-40733، والتتبع، وتاريخ الافتتاح المذكور في الطلب</t>
        </is>
      </c>
      <c r="H11" s="6" t="inlineStr">
        <is>
          <t>بن كارتر</t>
        </is>
      </c>
      <c r="I11" s="8">
        <f>IF($B11="","",WORKDAY($B11,'القوائم'!$G$5))</f>
        <v/>
      </c>
      <c r="J11" s="5" t="n">
        <v>46296</v>
      </c>
      <c r="K11" s="9">
        <f>IF(OR($B11="",$J11=""),"",IF($J11&lt;=$I11,"نعم","لا"))</f>
        <v/>
      </c>
      <c r="L11" s="5" t="n"/>
      <c r="M11" s="8">
        <f>IF($B11="","",IF($L11&lt;&gt;"",$L11,WORKDAY($B11,'القوائم'!$G$6)))</f>
        <v/>
      </c>
      <c r="N11" s="5" t="n">
        <v>46297</v>
      </c>
      <c r="O11" s="9">
        <f>IF(OR($B11="",$N11=""),"",IF($N11&lt;=$M11,"نعم","لا"))</f>
        <v/>
      </c>
      <c r="P11" s="10">
        <f>IF(OR($B11="",$N11=""),"",NETWORKDAYS($B11,$N11)-1)</f>
        <v/>
      </c>
      <c r="Q11" s="6" t="inlineStr">
        <is>
          <t>مقبولة</t>
        </is>
      </c>
      <c r="R11" s="7" t="inlineStr">
        <is>
          <t>استُردت قيمة قوائم الطعام كاملة</t>
        </is>
      </c>
      <c r="S11" s="11" t="n">
        <v>240</v>
      </c>
      <c r="T11" s="9">
        <f>IF($S11="","",IF($S11&lt;='القوائم'!$G$9,'القوائم'!$F$9,IF($S11&lt;='القوائم'!$G$10,'القوائم'!$F$10,'القوائم'!$F$11)))</f>
        <v/>
      </c>
      <c r="U11" s="7" t="inlineStr">
        <is>
          <t>إيريس لانغ</t>
        </is>
      </c>
      <c r="V11" s="12" t="inlineStr">
        <is>
          <t>لا</t>
        </is>
      </c>
      <c r="W11" s="5" t="n"/>
      <c r="X11" s="5" t="n">
        <v>46304</v>
      </c>
      <c r="Y11" s="5" t="n"/>
      <c r="Z11" s="7" t="inlineStr">
        <is>
          <t>تأخير من جهتنا</t>
        </is>
      </c>
      <c r="AA11" s="7" t="n"/>
      <c r="AB11" s="5" t="n"/>
      <c r="AC11" s="13">
        <f>IF($B11="","",IF($AB11&lt;&gt;"",IF($Z11="","السبب الجذري ناقص","مغلقة"),IF($N11="",IF(AND($J11="",TODAY()&gt;$I11),"تأخر تأكيد الاستلام",IF(TODAY()&gt;$M11,"تأخر القرار","مفتوحة")),IF(AND($V11="نعم",$W11=""),"قيد المراجعة",IF(AND($X11&lt;&gt;"",$Y11="",TODAY()&gt;$X11),"تأخرت المتابعة","أُرسل القرار")))))</f>
        <v/>
      </c>
    </row>
    <row r="12">
      <c r="A12" s="4" t="inlineStr">
        <is>
          <t>C-1047</t>
        </is>
      </c>
      <c r="B12" s="5" t="n">
        <v>46300</v>
      </c>
      <c r="C12" s="6" t="inlineStr">
        <is>
          <t>البريد الإلكتروني</t>
        </is>
      </c>
      <c r="D12" s="7" t="inlineStr">
        <is>
          <t>كينجي واتانابي</t>
        </is>
      </c>
      <c r="E12" s="7" t="inlineStr">
        <is>
          <t>أخطاء إملائية في الأسماء على 150 كتيّب برنامج</t>
        </is>
      </c>
      <c r="F12" s="7" t="inlineStr">
        <is>
          <t>إعادة طباعة مجانية</t>
        </is>
      </c>
      <c r="G12" s="7" t="inlineStr">
        <is>
          <t>البروفة المعتمدة في 28 سبتمبر بالإملاء نفسه</t>
        </is>
      </c>
      <c r="H12" s="6" t="inlineStr">
        <is>
          <t>بن كارتر</t>
        </is>
      </c>
      <c r="I12" s="8">
        <f>IF($B12="","",WORKDAY($B12,'القوائم'!$G$5))</f>
        <v/>
      </c>
      <c r="J12" s="5" t="n">
        <v>46300</v>
      </c>
      <c r="K12" s="9">
        <f>IF(OR($B12="",$J12=""),"",IF($J12&lt;=$I12,"نعم","لا"))</f>
        <v/>
      </c>
      <c r="L12" s="5" t="n"/>
      <c r="M12" s="8">
        <f>IF($B12="","",IF($L12&lt;&gt;"",$L12,WORKDAY($B12,'القوائم'!$G$6)))</f>
        <v/>
      </c>
      <c r="N12" s="5" t="n">
        <v>46302</v>
      </c>
      <c r="O12" s="9">
        <f>IF(OR($B12="",$N12=""),"",IF($N12&lt;=$M12,"نعم","لا"))</f>
        <v/>
      </c>
      <c r="P12" s="10">
        <f>IF(OR($B12="",$N12=""),"",NETWORKDAYS($B12,$N12)-1)</f>
        <v/>
      </c>
      <c r="Q12" s="6" t="inlineStr">
        <is>
          <t>غير مقبولة</t>
        </is>
      </c>
      <c r="R12" s="7" t="inlineStr">
        <is>
          <t>عُرضت إعادة الطباعة بخصم 50%، $120</t>
        </is>
      </c>
      <c r="S12" s="11" t="n"/>
      <c r="T12" s="9">
        <f>IF($S12="","",IF($S12&lt;='القوائم'!$G$9,'القوائم'!$F$9,IF($S12&lt;='القوائم'!$G$10,'القوائم'!$F$10,'القوائم'!$F$11)))</f>
        <v/>
      </c>
      <c r="U12" s="7" t="n"/>
      <c r="V12" s="12" t="inlineStr">
        <is>
          <t>نعم</t>
        </is>
      </c>
      <c r="W12" s="5" t="n"/>
      <c r="X12" s="5" t="n"/>
      <c r="Y12" s="5" t="n"/>
      <c r="Z12" s="7" t="n"/>
      <c r="AA12" s="7" t="n"/>
      <c r="AB12" s="5" t="n"/>
      <c r="AC12" s="13">
        <f>IF($B12="","",IF($AB12&lt;&gt;"",IF($Z12="","السبب الجذري ناقص","مغلقة"),IF($N12="",IF(AND($J12="",TODAY()&gt;$I12),"تأخر تأكيد الاستلام",IF(TODAY()&gt;$M12,"تأخر القرار","مفتوحة")),IF(AND($V12="نعم",$W12=""),"قيد المراجعة",IF(AND($X12&lt;&gt;"",$Y12="",TODAY()&gt;$X12),"تأخرت المتابعة","أُرسل القرار")))))</f>
        <v/>
      </c>
    </row>
    <row r="13">
      <c r="A13" s="4" t="inlineStr">
        <is>
          <t>C-1049</t>
        </is>
      </c>
      <c r="B13" s="5" t="n">
        <v>46303</v>
      </c>
      <c r="C13" s="6" t="inlineStr">
        <is>
          <t>البريد الإلكتروني</t>
        </is>
      </c>
      <c r="D13" s="7" t="inlineStr">
        <is>
          <t>لويس أورتيغا</t>
        </is>
      </c>
      <c r="E13" s="7" t="inlineStr">
        <is>
          <t>الفاتورة تحمل اسم شركة خاطئاً</t>
        </is>
      </c>
      <c r="F13" s="7" t="inlineStr">
        <is>
          <t>فاتورة مصححة</t>
        </is>
      </c>
      <c r="G13" s="7" t="inlineStr">
        <is>
          <t>الفاتورة INV-2209</t>
        </is>
      </c>
      <c r="H13" s="6" t="inlineStr">
        <is>
          <t>بن كارتر</t>
        </is>
      </c>
      <c r="I13" s="8">
        <f>IF($B13="","",WORKDAY($B13,'القوائم'!$G$5))</f>
        <v/>
      </c>
      <c r="J13" s="5" t="n"/>
      <c r="K13" s="9">
        <f>IF(OR($B13="",$J13=""),"",IF($J13&lt;=$I13,"نعم","لا"))</f>
        <v/>
      </c>
      <c r="L13" s="5" t="n"/>
      <c r="M13" s="8">
        <f>IF($B13="","",IF($L13&lt;&gt;"",$L13,WORKDAY($B13,'القوائم'!$G$6)))</f>
        <v/>
      </c>
      <c r="N13" s="5" t="n"/>
      <c r="O13" s="9">
        <f>IF(OR($B13="",$N13=""),"",IF($N13&lt;=$M13,"نعم","لا"))</f>
        <v/>
      </c>
      <c r="P13" s="10">
        <f>IF(OR($B13="",$N13=""),"",NETWORKDAYS($B13,$N13)-1)</f>
        <v/>
      </c>
      <c r="Q13" s="6" t="n"/>
      <c r="R13" s="7" t="n"/>
      <c r="S13" s="11" t="n"/>
      <c r="T13" s="9">
        <f>IF($S13="","",IF($S13&lt;='القوائم'!$G$9,'القوائم'!$F$9,IF($S13&lt;='القوائم'!$G$10,'القوائم'!$F$10,'القوائم'!$F$11)))</f>
        <v/>
      </c>
      <c r="U13" s="7" t="n"/>
      <c r="V13" s="12" t="n"/>
      <c r="W13" s="5" t="n"/>
      <c r="X13" s="5" t="n"/>
      <c r="Y13" s="5" t="n"/>
      <c r="Z13" s="7" t="n"/>
      <c r="AA13" s="7" t="n"/>
      <c r="AB13" s="5" t="n"/>
      <c r="AC13" s="13">
        <f>IF($B13="","",IF($AB13&lt;&gt;"",IF($Z13="","السبب الجذري ناقص","مغلقة"),IF($N13="",IF(AND($J13="",TODAY()&gt;$I13),"تأخر تأكيد الاستلام",IF(TODAY()&gt;$M13,"تأخر القرار","مفتوحة")),IF(AND($V13="نعم",$W13=""),"قيد المراجعة",IF(AND($X13&lt;&gt;"",$Y13="",TODAY()&gt;$X13),"تأخرت المتابعة","أُرسل القرار")))))</f>
        <v/>
      </c>
    </row>
    <row r="14">
      <c r="A14" s="4" t="inlineStr">
        <is>
          <t>C-1050</t>
        </is>
      </c>
      <c r="B14" s="5" t="n">
        <v>46304</v>
      </c>
      <c r="C14" s="6" t="inlineStr">
        <is>
          <t>دردشة الموقع</t>
        </is>
      </c>
      <c r="D14" s="7" t="inlineStr">
        <is>
          <t>روث أدلر</t>
        </is>
      </c>
      <c r="E14" s="7" t="inlineStr">
        <is>
          <t>تأخر الطلب 3 أيام عن موعد التوصيل المتوقع</t>
        </is>
      </c>
      <c r="F14" s="7" t="inlineStr">
        <is>
          <t>التوصيل بحلول الجمعة أو استرداد المبلغ</t>
        </is>
      </c>
      <c r="G14" s="7" t="inlineStr">
        <is>
          <t>التتبع: الشحنة محتجزة في مستودع شركة الشحن</t>
        </is>
      </c>
      <c r="H14" s="6" t="inlineStr">
        <is>
          <t>بن كارتر</t>
        </is>
      </c>
      <c r="I14" s="8">
        <f>IF($B14="","",WORKDAY($B14,'القوائم'!$G$5))</f>
        <v/>
      </c>
      <c r="J14" s="5" t="n">
        <v>46304</v>
      </c>
      <c r="K14" s="9">
        <f>IF(OR($B14="",$J14=""),"",IF($J14&lt;=$I14,"نعم","لا"))</f>
        <v/>
      </c>
      <c r="L14" s="5" t="n"/>
      <c r="M14" s="8">
        <f>IF($B14="","",IF($L14&lt;&gt;"",$L14,WORKDAY($B14,'القوائم'!$G$6)))</f>
        <v/>
      </c>
      <c r="N14" s="5" t="n"/>
      <c r="O14" s="9">
        <f>IF(OR($B14="",$N14=""),"",IF($N14&lt;=$M14,"نعم","لا"))</f>
        <v/>
      </c>
      <c r="P14" s="10">
        <f>IF(OR($B14="",$N14=""),"",NETWORKDAYS($B14,$N14)-1)</f>
        <v/>
      </c>
      <c r="Q14" s="6" t="n"/>
      <c r="R14" s="7" t="n"/>
      <c r="S14" s="11" t="n"/>
      <c r="T14" s="9">
        <f>IF($S14="","",IF($S14&lt;='القوائم'!$G$9,'القوائم'!$F$9,IF($S14&lt;='القوائم'!$G$10,'القوائم'!$F$10,'القوائم'!$F$11)))</f>
        <v/>
      </c>
      <c r="U14" s="7" t="n"/>
      <c r="V14" s="12" t="n"/>
      <c r="W14" s="5" t="n"/>
      <c r="X14" s="5" t="n"/>
      <c r="Y14" s="5" t="n"/>
      <c r="Z14" s="7" t="n"/>
      <c r="AA14" s="7" t="n"/>
      <c r="AB14" s="5" t="n"/>
      <c r="AC14" s="13">
        <f>IF($B14="","",IF($AB14&lt;&gt;"",IF($Z14="","السبب الجذري ناقص","مغلقة"),IF($N14="",IF(AND($J14="",TODAY()&gt;$I14),"تأخر تأكيد الاستلام",IF(TODAY()&gt;$M14,"تأخر القرار","مفتوحة")),IF(AND($V14="نعم",$W14=""),"قيد المراجعة",IF(AND($X14&lt;&gt;"",$Y14="",TODAY()&gt;$X14),"تأخرت المتابعة","أُرسل القرار")))))</f>
        <v/>
      </c>
    </row>
    <row r="15">
      <c r="A15" s="4" t="n"/>
      <c r="B15" s="5" t="n"/>
      <c r="C15" s="6" t="n"/>
      <c r="D15" s="7" t="n"/>
      <c r="E15" s="7" t="n"/>
      <c r="F15" s="7" t="n"/>
      <c r="G15" s="7" t="n"/>
      <c r="H15" s="6" t="n"/>
      <c r="I15" s="8">
        <f>IF($B15="","",WORKDAY($B15,'القوائم'!$G$5))</f>
        <v/>
      </c>
      <c r="J15" s="5" t="n"/>
      <c r="K15" s="9">
        <f>IF(OR($B15="",$J15=""),"",IF($J15&lt;=$I15,"نعم","لا"))</f>
        <v/>
      </c>
      <c r="L15" s="5" t="n"/>
      <c r="M15" s="8">
        <f>IF($B15="","",IF($L15&lt;&gt;"",$L15,WORKDAY($B15,'القوائم'!$G$6)))</f>
        <v/>
      </c>
      <c r="N15" s="5" t="n"/>
      <c r="O15" s="9">
        <f>IF(OR($B15="",$N15=""),"",IF($N15&lt;=$M15,"نعم","لا"))</f>
        <v/>
      </c>
      <c r="P15" s="10">
        <f>IF(OR($B15="",$N15=""),"",NETWORKDAYS($B15,$N15)-1)</f>
        <v/>
      </c>
      <c r="Q15" s="6" t="n"/>
      <c r="R15" s="7" t="n"/>
      <c r="S15" s="11" t="n"/>
      <c r="T15" s="9">
        <f>IF($S15="","",IF($S15&lt;='القوائم'!$G$9,'القوائم'!$F$9,IF($S15&lt;='القوائم'!$G$10,'القوائم'!$F$10,'القوائم'!$F$11)))</f>
        <v/>
      </c>
      <c r="U15" s="7" t="n"/>
      <c r="V15" s="12" t="n"/>
      <c r="W15" s="5" t="n"/>
      <c r="X15" s="5" t="n"/>
      <c r="Y15" s="5" t="n"/>
      <c r="Z15" s="7" t="n"/>
      <c r="AA15" s="7" t="n"/>
      <c r="AB15" s="5" t="n"/>
      <c r="AC15" s="13">
        <f>IF($B15="","",IF($AB15&lt;&gt;"",IF($Z15="","السبب الجذري ناقص","مغلقة"),IF($N15="",IF(AND($J15="",TODAY()&gt;$I15),"تأخر تأكيد الاستلام",IF(TODAY()&gt;$M15,"تأخر القرار","مفتوحة")),IF(AND($V15="نعم",$W15=""),"قيد المراجعة",IF(AND($X15&lt;&gt;"",$Y15="",TODAY()&gt;$X15),"تأخرت المتابعة","أُرسل القرار")))))</f>
        <v/>
      </c>
    </row>
    <row r="16">
      <c r="A16" s="4" t="n"/>
      <c r="B16" s="5" t="n"/>
      <c r="C16" s="6" t="n"/>
      <c r="D16" s="7" t="n"/>
      <c r="E16" s="7" t="n"/>
      <c r="F16" s="7" t="n"/>
      <c r="G16" s="7" t="n"/>
      <c r="H16" s="6" t="n"/>
      <c r="I16" s="8">
        <f>IF($B16="","",WORKDAY($B16,'القوائم'!$G$5))</f>
        <v/>
      </c>
      <c r="J16" s="5" t="n"/>
      <c r="K16" s="9">
        <f>IF(OR($B16="",$J16=""),"",IF($J16&lt;=$I16,"نعم","لا"))</f>
        <v/>
      </c>
      <c r="L16" s="5" t="n"/>
      <c r="M16" s="8">
        <f>IF($B16="","",IF($L16&lt;&gt;"",$L16,WORKDAY($B16,'القوائم'!$G$6)))</f>
        <v/>
      </c>
      <c r="N16" s="5" t="n"/>
      <c r="O16" s="9">
        <f>IF(OR($B16="",$N16=""),"",IF($N16&lt;=$M16,"نعم","لا"))</f>
        <v/>
      </c>
      <c r="P16" s="10">
        <f>IF(OR($B16="",$N16=""),"",NETWORKDAYS($B16,$N16)-1)</f>
        <v/>
      </c>
      <c r="Q16" s="6" t="n"/>
      <c r="R16" s="7" t="n"/>
      <c r="S16" s="11" t="n"/>
      <c r="T16" s="9">
        <f>IF($S16="","",IF($S16&lt;='القوائم'!$G$9,'القوائم'!$F$9,IF($S16&lt;='القوائم'!$G$10,'القوائم'!$F$10,'القوائم'!$F$11)))</f>
        <v/>
      </c>
      <c r="U16" s="7" t="n"/>
      <c r="V16" s="12" t="n"/>
      <c r="W16" s="5" t="n"/>
      <c r="X16" s="5" t="n"/>
      <c r="Y16" s="5" t="n"/>
      <c r="Z16" s="7" t="n"/>
      <c r="AA16" s="7" t="n"/>
      <c r="AB16" s="5" t="n"/>
      <c r="AC16" s="13">
        <f>IF($B16="","",IF($AB16&lt;&gt;"",IF($Z16="","السبب الجذري ناقص","مغلقة"),IF($N16="",IF(AND($J16="",TODAY()&gt;$I16),"تأخر تأكيد الاستلام",IF(TODAY()&gt;$M16,"تأخر القرار","مفتوحة")),IF(AND($V16="نعم",$W16=""),"قيد المراجعة",IF(AND($X16&lt;&gt;"",$Y16="",TODAY()&gt;$X16),"تأخرت المتابعة","أُرسل القرار")))))</f>
        <v/>
      </c>
    </row>
    <row r="17">
      <c r="A17" s="4" t="n"/>
      <c r="B17" s="5" t="n"/>
      <c r="C17" s="6" t="n"/>
      <c r="D17" s="7" t="n"/>
      <c r="E17" s="7" t="n"/>
      <c r="F17" s="7" t="n"/>
      <c r="G17" s="7" t="n"/>
      <c r="H17" s="6" t="n"/>
      <c r="I17" s="8">
        <f>IF($B17="","",WORKDAY($B17,'القوائم'!$G$5))</f>
        <v/>
      </c>
      <c r="J17" s="5" t="n"/>
      <c r="K17" s="9">
        <f>IF(OR($B17="",$J17=""),"",IF($J17&lt;=$I17,"نعم","لا"))</f>
        <v/>
      </c>
      <c r="L17" s="5" t="n"/>
      <c r="M17" s="8">
        <f>IF($B17="","",IF($L17&lt;&gt;"",$L17,WORKDAY($B17,'القوائم'!$G$6)))</f>
        <v/>
      </c>
      <c r="N17" s="5" t="n"/>
      <c r="O17" s="9">
        <f>IF(OR($B17="",$N17=""),"",IF($N17&lt;=$M17,"نعم","لا"))</f>
        <v/>
      </c>
      <c r="P17" s="10">
        <f>IF(OR($B17="",$N17=""),"",NETWORKDAYS($B17,$N17)-1)</f>
        <v/>
      </c>
      <c r="Q17" s="6" t="n"/>
      <c r="R17" s="7" t="n"/>
      <c r="S17" s="11" t="n"/>
      <c r="T17" s="9">
        <f>IF($S17="","",IF($S17&lt;='القوائم'!$G$9,'القوائم'!$F$9,IF($S17&lt;='القوائم'!$G$10,'القوائم'!$F$10,'القوائم'!$F$11)))</f>
        <v/>
      </c>
      <c r="U17" s="7" t="n"/>
      <c r="V17" s="12" t="n"/>
      <c r="W17" s="5" t="n"/>
      <c r="X17" s="5" t="n"/>
      <c r="Y17" s="5" t="n"/>
      <c r="Z17" s="7" t="n"/>
      <c r="AA17" s="7" t="n"/>
      <c r="AB17" s="5" t="n"/>
      <c r="AC17" s="13">
        <f>IF($B17="","",IF($AB17&lt;&gt;"",IF($Z17="","السبب الجذري ناقص","مغلقة"),IF($N17="",IF(AND($J17="",TODAY()&gt;$I17),"تأخر تأكيد الاستلام",IF(TODAY()&gt;$M17,"تأخر القرار","مفتوحة")),IF(AND($V17="نعم",$W17=""),"قيد المراجعة",IF(AND($X17&lt;&gt;"",$Y17="",TODAY()&gt;$X17),"تأخرت المتابعة","أُرسل القرار")))))</f>
        <v/>
      </c>
    </row>
    <row r="18">
      <c r="A18" s="4" t="n"/>
      <c r="B18" s="5" t="n"/>
      <c r="C18" s="6" t="n"/>
      <c r="D18" s="7" t="n"/>
      <c r="E18" s="7" t="n"/>
      <c r="F18" s="7" t="n"/>
      <c r="G18" s="7" t="n"/>
      <c r="H18" s="6" t="n"/>
      <c r="I18" s="8">
        <f>IF($B18="","",WORKDAY($B18,'القوائم'!$G$5))</f>
        <v/>
      </c>
      <c r="J18" s="5" t="n"/>
      <c r="K18" s="9">
        <f>IF(OR($B18="",$J18=""),"",IF($J18&lt;=$I18,"نعم","لا"))</f>
        <v/>
      </c>
      <c r="L18" s="5" t="n"/>
      <c r="M18" s="8">
        <f>IF($B18="","",IF($L18&lt;&gt;"",$L18,WORKDAY($B18,'القوائم'!$G$6)))</f>
        <v/>
      </c>
      <c r="N18" s="5" t="n"/>
      <c r="O18" s="9">
        <f>IF(OR($B18="",$N18=""),"",IF($N18&lt;=$M18,"نعم","لا"))</f>
        <v/>
      </c>
      <c r="P18" s="10">
        <f>IF(OR($B18="",$N18=""),"",NETWORKDAYS($B18,$N18)-1)</f>
        <v/>
      </c>
      <c r="Q18" s="6" t="n"/>
      <c r="R18" s="7" t="n"/>
      <c r="S18" s="11" t="n"/>
      <c r="T18" s="9">
        <f>IF($S18="","",IF($S18&lt;='القوائم'!$G$9,'القوائم'!$F$9,IF($S18&lt;='القوائم'!$G$10,'القوائم'!$F$10,'القوائم'!$F$11)))</f>
        <v/>
      </c>
      <c r="U18" s="7" t="n"/>
      <c r="V18" s="12" t="n"/>
      <c r="W18" s="5" t="n"/>
      <c r="X18" s="5" t="n"/>
      <c r="Y18" s="5" t="n"/>
      <c r="Z18" s="7" t="n"/>
      <c r="AA18" s="7" t="n"/>
      <c r="AB18" s="5" t="n"/>
      <c r="AC18" s="13">
        <f>IF($B18="","",IF($AB18&lt;&gt;"",IF($Z18="","السبب الجذري ناقص","مغلقة"),IF($N18="",IF(AND($J18="",TODAY()&gt;$I18),"تأخر تأكيد الاستلام",IF(TODAY()&gt;$M18,"تأخر القرار","مفتوحة")),IF(AND($V18="نعم",$W18=""),"قيد المراجعة",IF(AND($X18&lt;&gt;"",$Y18="",TODAY()&gt;$X18),"تأخرت المتابعة","أُرسل القرار")))))</f>
        <v/>
      </c>
    </row>
    <row r="19">
      <c r="A19" s="4" t="n"/>
      <c r="B19" s="5" t="n"/>
      <c r="C19" s="6" t="n"/>
      <c r="D19" s="7" t="n"/>
      <c r="E19" s="7" t="n"/>
      <c r="F19" s="7" t="n"/>
      <c r="G19" s="7" t="n"/>
      <c r="H19" s="6" t="n"/>
      <c r="I19" s="8">
        <f>IF($B19="","",WORKDAY($B19,'القوائم'!$G$5))</f>
        <v/>
      </c>
      <c r="J19" s="5" t="n"/>
      <c r="K19" s="9">
        <f>IF(OR($B19="",$J19=""),"",IF($J19&lt;=$I19,"نعم","لا"))</f>
        <v/>
      </c>
      <c r="L19" s="5" t="n"/>
      <c r="M19" s="8">
        <f>IF($B19="","",IF($L19&lt;&gt;"",$L19,WORKDAY($B19,'القوائم'!$G$6)))</f>
        <v/>
      </c>
      <c r="N19" s="5" t="n"/>
      <c r="O19" s="9">
        <f>IF(OR($B19="",$N19=""),"",IF($N19&lt;=$M19,"نعم","لا"))</f>
        <v/>
      </c>
      <c r="P19" s="10">
        <f>IF(OR($B19="",$N19=""),"",NETWORKDAYS($B19,$N19)-1)</f>
        <v/>
      </c>
      <c r="Q19" s="6" t="n"/>
      <c r="R19" s="7" t="n"/>
      <c r="S19" s="11" t="n"/>
      <c r="T19" s="9">
        <f>IF($S19="","",IF($S19&lt;='القوائم'!$G$9,'القوائم'!$F$9,IF($S19&lt;='القوائم'!$G$10,'القوائم'!$F$10,'القوائم'!$F$11)))</f>
        <v/>
      </c>
      <c r="U19" s="7" t="n"/>
      <c r="V19" s="12" t="n"/>
      <c r="W19" s="5" t="n"/>
      <c r="X19" s="5" t="n"/>
      <c r="Y19" s="5" t="n"/>
      <c r="Z19" s="7" t="n"/>
      <c r="AA19" s="7" t="n"/>
      <c r="AB19" s="5" t="n"/>
      <c r="AC19" s="13">
        <f>IF($B19="","",IF($AB19&lt;&gt;"",IF($Z19="","السبب الجذري ناقص","مغلقة"),IF($N19="",IF(AND($J19="",TODAY()&gt;$I19),"تأخر تأكيد الاستلام",IF(TODAY()&gt;$M19,"تأخر القرار","مفتوحة")),IF(AND($V19="نعم",$W19=""),"قيد المراجعة",IF(AND($X19&lt;&gt;"",$Y19="",TODAY()&gt;$X19),"تأخرت المتابعة","أُرسل القرار")))))</f>
        <v/>
      </c>
    </row>
    <row r="20">
      <c r="A20" s="4" t="n"/>
      <c r="B20" s="5" t="n"/>
      <c r="C20" s="6" t="n"/>
      <c r="D20" s="7" t="n"/>
      <c r="E20" s="7" t="n"/>
      <c r="F20" s="7" t="n"/>
      <c r="G20" s="7" t="n"/>
      <c r="H20" s="6" t="n"/>
      <c r="I20" s="8">
        <f>IF($B20="","",WORKDAY($B20,'القوائم'!$G$5))</f>
        <v/>
      </c>
      <c r="J20" s="5" t="n"/>
      <c r="K20" s="9">
        <f>IF(OR($B20="",$J20=""),"",IF($J20&lt;=$I20,"نعم","لا"))</f>
        <v/>
      </c>
      <c r="L20" s="5" t="n"/>
      <c r="M20" s="8">
        <f>IF($B20="","",IF($L20&lt;&gt;"",$L20,WORKDAY($B20,'القوائم'!$G$6)))</f>
        <v/>
      </c>
      <c r="N20" s="5" t="n"/>
      <c r="O20" s="9">
        <f>IF(OR($B20="",$N20=""),"",IF($N20&lt;=$M20,"نعم","لا"))</f>
        <v/>
      </c>
      <c r="P20" s="10">
        <f>IF(OR($B20="",$N20=""),"",NETWORKDAYS($B20,$N20)-1)</f>
        <v/>
      </c>
      <c r="Q20" s="6" t="n"/>
      <c r="R20" s="7" t="n"/>
      <c r="S20" s="11" t="n"/>
      <c r="T20" s="9">
        <f>IF($S20="","",IF($S20&lt;='القوائم'!$G$9,'القوائم'!$F$9,IF($S20&lt;='القوائم'!$G$10,'القوائم'!$F$10,'القوائم'!$F$11)))</f>
        <v/>
      </c>
      <c r="U20" s="7" t="n"/>
      <c r="V20" s="12" t="n"/>
      <c r="W20" s="5" t="n"/>
      <c r="X20" s="5" t="n"/>
      <c r="Y20" s="5" t="n"/>
      <c r="Z20" s="7" t="n"/>
      <c r="AA20" s="7" t="n"/>
      <c r="AB20" s="5" t="n"/>
      <c r="AC20" s="13">
        <f>IF($B20="","",IF($AB20&lt;&gt;"",IF($Z20="","السبب الجذري ناقص","مغلقة"),IF($N20="",IF(AND($J20="",TODAY()&gt;$I20),"تأخر تأكيد الاستلام",IF(TODAY()&gt;$M20,"تأخر القرار","مفتوحة")),IF(AND($V20="نعم",$W20=""),"قيد المراجعة",IF(AND($X20&lt;&gt;"",$Y20="",TODAY()&gt;$X20),"تأخرت المتابعة","أُرسل القرار")))))</f>
        <v/>
      </c>
    </row>
    <row r="21">
      <c r="A21" s="4" t="n"/>
      <c r="B21" s="5" t="n"/>
      <c r="C21" s="6" t="n"/>
      <c r="D21" s="7" t="n"/>
      <c r="E21" s="7" t="n"/>
      <c r="F21" s="7" t="n"/>
      <c r="G21" s="7" t="n"/>
      <c r="H21" s="6" t="n"/>
      <c r="I21" s="8">
        <f>IF($B21="","",WORKDAY($B21,'القوائم'!$G$5))</f>
        <v/>
      </c>
      <c r="J21" s="5" t="n"/>
      <c r="K21" s="9">
        <f>IF(OR($B21="",$J21=""),"",IF($J21&lt;=$I21,"نعم","لا"))</f>
        <v/>
      </c>
      <c r="L21" s="5" t="n"/>
      <c r="M21" s="8">
        <f>IF($B21="","",IF($L21&lt;&gt;"",$L21,WORKDAY($B21,'القوائم'!$G$6)))</f>
        <v/>
      </c>
      <c r="N21" s="5" t="n"/>
      <c r="O21" s="9">
        <f>IF(OR($B21="",$N21=""),"",IF($N21&lt;=$M21,"نعم","لا"))</f>
        <v/>
      </c>
      <c r="P21" s="10">
        <f>IF(OR($B21="",$N21=""),"",NETWORKDAYS($B21,$N21)-1)</f>
        <v/>
      </c>
      <c r="Q21" s="6" t="n"/>
      <c r="R21" s="7" t="n"/>
      <c r="S21" s="11" t="n"/>
      <c r="T21" s="9">
        <f>IF($S21="","",IF($S21&lt;='القوائم'!$G$9,'القوائم'!$F$9,IF($S21&lt;='القوائم'!$G$10,'القوائم'!$F$10,'القوائم'!$F$11)))</f>
        <v/>
      </c>
      <c r="U21" s="7" t="n"/>
      <c r="V21" s="12" t="n"/>
      <c r="W21" s="5" t="n"/>
      <c r="X21" s="5" t="n"/>
      <c r="Y21" s="5" t="n"/>
      <c r="Z21" s="7" t="n"/>
      <c r="AA21" s="7" t="n"/>
      <c r="AB21" s="5" t="n"/>
      <c r="AC21" s="13">
        <f>IF($B21="","",IF($AB21&lt;&gt;"",IF($Z21="","السبب الجذري ناقص","مغلقة"),IF($N21="",IF(AND($J21="",TODAY()&gt;$I21),"تأخر تأكيد الاستلام",IF(TODAY()&gt;$M21,"تأخر القرار","مفتوحة")),IF(AND($V21="نعم",$W21=""),"قيد المراجعة",IF(AND($X21&lt;&gt;"",$Y21="",TODAY()&gt;$X21),"تأخرت المتابعة","أُرسل القرار")))))</f>
        <v/>
      </c>
    </row>
    <row r="22">
      <c r="A22" s="4" t="n"/>
      <c r="B22" s="5" t="n"/>
      <c r="C22" s="6" t="n"/>
      <c r="D22" s="7" t="n"/>
      <c r="E22" s="7" t="n"/>
      <c r="F22" s="7" t="n"/>
      <c r="G22" s="7" t="n"/>
      <c r="H22" s="6" t="n"/>
      <c r="I22" s="8">
        <f>IF($B22="","",WORKDAY($B22,'القوائم'!$G$5))</f>
        <v/>
      </c>
      <c r="J22" s="5" t="n"/>
      <c r="K22" s="9">
        <f>IF(OR($B22="",$J22=""),"",IF($J22&lt;=$I22,"نعم","لا"))</f>
        <v/>
      </c>
      <c r="L22" s="5" t="n"/>
      <c r="M22" s="8">
        <f>IF($B22="","",IF($L22&lt;&gt;"",$L22,WORKDAY($B22,'القوائم'!$G$6)))</f>
        <v/>
      </c>
      <c r="N22" s="5" t="n"/>
      <c r="O22" s="9">
        <f>IF(OR($B22="",$N22=""),"",IF($N22&lt;=$M22,"نعم","لا"))</f>
        <v/>
      </c>
      <c r="P22" s="10">
        <f>IF(OR($B22="",$N22=""),"",NETWORKDAYS($B22,$N22)-1)</f>
        <v/>
      </c>
      <c r="Q22" s="6" t="n"/>
      <c r="R22" s="7" t="n"/>
      <c r="S22" s="11" t="n"/>
      <c r="T22" s="9">
        <f>IF($S22="","",IF($S22&lt;='القوائم'!$G$9,'القوائم'!$F$9,IF($S22&lt;='القوائم'!$G$10,'القوائم'!$F$10,'القوائم'!$F$11)))</f>
        <v/>
      </c>
      <c r="U22" s="7" t="n"/>
      <c r="V22" s="12" t="n"/>
      <c r="W22" s="5" t="n"/>
      <c r="X22" s="5" t="n"/>
      <c r="Y22" s="5" t="n"/>
      <c r="Z22" s="7" t="n"/>
      <c r="AA22" s="7" t="n"/>
      <c r="AB22" s="5" t="n"/>
      <c r="AC22" s="13">
        <f>IF($B22="","",IF($AB22&lt;&gt;"",IF($Z22="","السبب الجذري ناقص","مغلقة"),IF($N22="",IF(AND($J22="",TODAY()&gt;$I22),"تأخر تأكيد الاستلام",IF(TODAY()&gt;$M22,"تأخر القرار","مفتوحة")),IF(AND($V22="نعم",$W22=""),"قيد المراجعة",IF(AND($X22&lt;&gt;"",$Y22="",TODAY()&gt;$X22),"تأخرت المتابعة","أُرسل القرار")))))</f>
        <v/>
      </c>
    </row>
    <row r="23">
      <c r="A23" s="4" t="n"/>
      <c r="B23" s="5" t="n"/>
      <c r="C23" s="6" t="n"/>
      <c r="D23" s="7" t="n"/>
      <c r="E23" s="7" t="n"/>
      <c r="F23" s="7" t="n"/>
      <c r="G23" s="7" t="n"/>
      <c r="H23" s="6" t="n"/>
      <c r="I23" s="8">
        <f>IF($B23="","",WORKDAY($B23,'القوائم'!$G$5))</f>
        <v/>
      </c>
      <c r="J23" s="5" t="n"/>
      <c r="K23" s="9">
        <f>IF(OR($B23="",$J23=""),"",IF($J23&lt;=$I23,"نعم","لا"))</f>
        <v/>
      </c>
      <c r="L23" s="5" t="n"/>
      <c r="M23" s="8">
        <f>IF($B23="","",IF($L23&lt;&gt;"",$L23,WORKDAY($B23,'القوائم'!$G$6)))</f>
        <v/>
      </c>
      <c r="N23" s="5" t="n"/>
      <c r="O23" s="9">
        <f>IF(OR($B23="",$N23=""),"",IF($N23&lt;=$M23,"نعم","لا"))</f>
        <v/>
      </c>
      <c r="P23" s="10">
        <f>IF(OR($B23="",$N23=""),"",NETWORKDAYS($B23,$N23)-1)</f>
        <v/>
      </c>
      <c r="Q23" s="6" t="n"/>
      <c r="R23" s="7" t="n"/>
      <c r="S23" s="11" t="n"/>
      <c r="T23" s="9">
        <f>IF($S23="","",IF($S23&lt;='القوائم'!$G$9,'القوائم'!$F$9,IF($S23&lt;='القوائم'!$G$10,'القوائم'!$F$10,'القوائم'!$F$11)))</f>
        <v/>
      </c>
      <c r="U23" s="7" t="n"/>
      <c r="V23" s="12" t="n"/>
      <c r="W23" s="5" t="n"/>
      <c r="X23" s="5" t="n"/>
      <c r="Y23" s="5" t="n"/>
      <c r="Z23" s="7" t="n"/>
      <c r="AA23" s="7" t="n"/>
      <c r="AB23" s="5" t="n"/>
      <c r="AC23" s="13">
        <f>IF($B23="","",IF($AB23&lt;&gt;"",IF($Z23="","السبب الجذري ناقص","مغلقة"),IF($N23="",IF(AND($J23="",TODAY()&gt;$I23),"تأخر تأكيد الاستلام",IF(TODAY()&gt;$M23,"تأخر القرار","مفتوحة")),IF(AND($V23="نعم",$W23=""),"قيد المراجعة",IF(AND($X23&lt;&gt;"",$Y23="",TODAY()&gt;$X23),"تأخرت المتابعة","أُرسل القرار")))))</f>
        <v/>
      </c>
    </row>
    <row r="24">
      <c r="A24" s="4" t="n"/>
      <c r="B24" s="5" t="n"/>
      <c r="C24" s="6" t="n"/>
      <c r="D24" s="7" t="n"/>
      <c r="E24" s="7" t="n"/>
      <c r="F24" s="7" t="n"/>
      <c r="G24" s="7" t="n"/>
      <c r="H24" s="6" t="n"/>
      <c r="I24" s="8">
        <f>IF($B24="","",WORKDAY($B24,'القوائم'!$G$5))</f>
        <v/>
      </c>
      <c r="J24" s="5" t="n"/>
      <c r="K24" s="9">
        <f>IF(OR($B24="",$J24=""),"",IF($J24&lt;=$I24,"نعم","لا"))</f>
        <v/>
      </c>
      <c r="L24" s="5" t="n"/>
      <c r="M24" s="8">
        <f>IF($B24="","",IF($L24&lt;&gt;"",$L24,WORKDAY($B24,'القوائم'!$G$6)))</f>
        <v/>
      </c>
      <c r="N24" s="5" t="n"/>
      <c r="O24" s="9">
        <f>IF(OR($B24="",$N24=""),"",IF($N24&lt;=$M24,"نعم","لا"))</f>
        <v/>
      </c>
      <c r="P24" s="10">
        <f>IF(OR($B24="",$N24=""),"",NETWORKDAYS($B24,$N24)-1)</f>
        <v/>
      </c>
      <c r="Q24" s="6" t="n"/>
      <c r="R24" s="7" t="n"/>
      <c r="S24" s="11" t="n"/>
      <c r="T24" s="9">
        <f>IF($S24="","",IF($S24&lt;='القوائم'!$G$9,'القوائم'!$F$9,IF($S24&lt;='القوائم'!$G$10,'القوائم'!$F$10,'القوائم'!$F$11)))</f>
        <v/>
      </c>
      <c r="U24" s="7" t="n"/>
      <c r="V24" s="12" t="n"/>
      <c r="W24" s="5" t="n"/>
      <c r="X24" s="5" t="n"/>
      <c r="Y24" s="5" t="n"/>
      <c r="Z24" s="7" t="n"/>
      <c r="AA24" s="7" t="n"/>
      <c r="AB24" s="5" t="n"/>
      <c r="AC24" s="13">
        <f>IF($B24="","",IF($AB24&lt;&gt;"",IF($Z24="","السبب الجذري ناقص","مغلقة"),IF($N24="",IF(AND($J24="",TODAY()&gt;$I24),"تأخر تأكيد الاستلام",IF(TODAY()&gt;$M24,"تأخر القرار","مفتوحة")),IF(AND($V24="نعم",$W24=""),"قيد المراجعة",IF(AND($X24&lt;&gt;"",$Y24="",TODAY()&gt;$X24),"تأخرت المتابعة","أُرسل القرار")))))</f>
        <v/>
      </c>
    </row>
    <row r="25">
      <c r="A25" s="4" t="n"/>
      <c r="B25" s="5" t="n"/>
      <c r="C25" s="6" t="n"/>
      <c r="D25" s="7" t="n"/>
      <c r="E25" s="7" t="n"/>
      <c r="F25" s="7" t="n"/>
      <c r="G25" s="7" t="n"/>
      <c r="H25" s="6" t="n"/>
      <c r="I25" s="8">
        <f>IF($B25="","",WORKDAY($B25,'القوائم'!$G$5))</f>
        <v/>
      </c>
      <c r="J25" s="5" t="n"/>
      <c r="K25" s="9">
        <f>IF(OR($B25="",$J25=""),"",IF($J25&lt;=$I25,"نعم","لا"))</f>
        <v/>
      </c>
      <c r="L25" s="5" t="n"/>
      <c r="M25" s="8">
        <f>IF($B25="","",IF($L25&lt;&gt;"",$L25,WORKDAY($B25,'القوائم'!$G$6)))</f>
        <v/>
      </c>
      <c r="N25" s="5" t="n"/>
      <c r="O25" s="9">
        <f>IF(OR($B25="",$N25=""),"",IF($N25&lt;=$M25,"نعم","لا"))</f>
        <v/>
      </c>
      <c r="P25" s="10">
        <f>IF(OR($B25="",$N25=""),"",NETWORKDAYS($B25,$N25)-1)</f>
        <v/>
      </c>
      <c r="Q25" s="6" t="n"/>
      <c r="R25" s="7" t="n"/>
      <c r="S25" s="11" t="n"/>
      <c r="T25" s="9">
        <f>IF($S25="","",IF($S25&lt;='القوائم'!$G$9,'القوائم'!$F$9,IF($S25&lt;='القوائم'!$G$10,'القوائم'!$F$10,'القوائم'!$F$11)))</f>
        <v/>
      </c>
      <c r="U25" s="7" t="n"/>
      <c r="V25" s="12" t="n"/>
      <c r="W25" s="5" t="n"/>
      <c r="X25" s="5" t="n"/>
      <c r="Y25" s="5" t="n"/>
      <c r="Z25" s="7" t="n"/>
      <c r="AA25" s="7" t="n"/>
      <c r="AB25" s="5" t="n"/>
      <c r="AC25" s="13">
        <f>IF($B25="","",IF($AB25&lt;&gt;"",IF($Z25="","السبب الجذري ناقص","مغلقة"),IF($N25="",IF(AND($J25="",TODAY()&gt;$I25),"تأخر تأكيد الاستلام",IF(TODAY()&gt;$M25,"تأخر القرار","مفتوحة")),IF(AND($V25="نعم",$W25=""),"قيد المراجعة",IF(AND($X25&lt;&gt;"",$Y25="",TODAY()&gt;$X25),"تأخرت المتابعة","أُرسل القرار")))))</f>
        <v/>
      </c>
    </row>
    <row r="26">
      <c r="A26" s="4" t="n"/>
      <c r="B26" s="5" t="n"/>
      <c r="C26" s="6" t="n"/>
      <c r="D26" s="7" t="n"/>
      <c r="E26" s="7" t="n"/>
      <c r="F26" s="7" t="n"/>
      <c r="G26" s="7" t="n"/>
      <c r="H26" s="6" t="n"/>
      <c r="I26" s="8">
        <f>IF($B26="","",WORKDAY($B26,'القوائم'!$G$5))</f>
        <v/>
      </c>
      <c r="J26" s="5" t="n"/>
      <c r="K26" s="9">
        <f>IF(OR($B26="",$J26=""),"",IF($J26&lt;=$I26,"نعم","لا"))</f>
        <v/>
      </c>
      <c r="L26" s="5" t="n"/>
      <c r="M26" s="8">
        <f>IF($B26="","",IF($L26&lt;&gt;"",$L26,WORKDAY($B26,'القوائم'!$G$6)))</f>
        <v/>
      </c>
      <c r="N26" s="5" t="n"/>
      <c r="O26" s="9">
        <f>IF(OR($B26="",$N26=""),"",IF($N26&lt;=$M26,"نعم","لا"))</f>
        <v/>
      </c>
      <c r="P26" s="10">
        <f>IF(OR($B26="",$N26=""),"",NETWORKDAYS($B26,$N26)-1)</f>
        <v/>
      </c>
      <c r="Q26" s="6" t="n"/>
      <c r="R26" s="7" t="n"/>
      <c r="S26" s="11" t="n"/>
      <c r="T26" s="9">
        <f>IF($S26="","",IF($S26&lt;='القوائم'!$G$9,'القوائم'!$F$9,IF($S26&lt;='القوائم'!$G$10,'القوائم'!$F$10,'القوائم'!$F$11)))</f>
        <v/>
      </c>
      <c r="U26" s="7" t="n"/>
      <c r="V26" s="12" t="n"/>
      <c r="W26" s="5" t="n"/>
      <c r="X26" s="5" t="n"/>
      <c r="Y26" s="5" t="n"/>
      <c r="Z26" s="7" t="n"/>
      <c r="AA26" s="7" t="n"/>
      <c r="AB26" s="5" t="n"/>
      <c r="AC26" s="13">
        <f>IF($B26="","",IF($AB26&lt;&gt;"",IF($Z26="","السبب الجذري ناقص","مغلقة"),IF($N26="",IF(AND($J26="",TODAY()&gt;$I26),"تأخر تأكيد الاستلام",IF(TODAY()&gt;$M26,"تأخر القرار","مفتوحة")),IF(AND($V26="نعم",$W26=""),"قيد المراجعة",IF(AND($X26&lt;&gt;"",$Y26="",TODAY()&gt;$X26),"تأخرت المتابعة","أُرسل القرار")))))</f>
        <v/>
      </c>
    </row>
    <row r="27">
      <c r="A27" s="4" t="n"/>
      <c r="B27" s="5" t="n"/>
      <c r="C27" s="6" t="n"/>
      <c r="D27" s="7" t="n"/>
      <c r="E27" s="7" t="n"/>
      <c r="F27" s="7" t="n"/>
      <c r="G27" s="7" t="n"/>
      <c r="H27" s="6" t="n"/>
      <c r="I27" s="8">
        <f>IF($B27="","",WORKDAY($B27,'القوائم'!$G$5))</f>
        <v/>
      </c>
      <c r="J27" s="5" t="n"/>
      <c r="K27" s="9">
        <f>IF(OR($B27="",$J27=""),"",IF($J27&lt;=$I27,"نعم","لا"))</f>
        <v/>
      </c>
      <c r="L27" s="5" t="n"/>
      <c r="M27" s="8">
        <f>IF($B27="","",IF($L27&lt;&gt;"",$L27,WORKDAY($B27,'القوائم'!$G$6)))</f>
        <v/>
      </c>
      <c r="N27" s="5" t="n"/>
      <c r="O27" s="9">
        <f>IF(OR($B27="",$N27=""),"",IF($N27&lt;=$M27,"نعم","لا"))</f>
        <v/>
      </c>
      <c r="P27" s="10">
        <f>IF(OR($B27="",$N27=""),"",NETWORKDAYS($B27,$N27)-1)</f>
        <v/>
      </c>
      <c r="Q27" s="6" t="n"/>
      <c r="R27" s="7" t="n"/>
      <c r="S27" s="11" t="n"/>
      <c r="T27" s="9">
        <f>IF($S27="","",IF($S27&lt;='القوائم'!$G$9,'القوائم'!$F$9,IF($S27&lt;='القوائم'!$G$10,'القوائم'!$F$10,'القوائم'!$F$11)))</f>
        <v/>
      </c>
      <c r="U27" s="7" t="n"/>
      <c r="V27" s="12" t="n"/>
      <c r="W27" s="5" t="n"/>
      <c r="X27" s="5" t="n"/>
      <c r="Y27" s="5" t="n"/>
      <c r="Z27" s="7" t="n"/>
      <c r="AA27" s="7" t="n"/>
      <c r="AB27" s="5" t="n"/>
      <c r="AC27" s="13">
        <f>IF($B27="","",IF($AB27&lt;&gt;"",IF($Z27="","السبب الجذري ناقص","مغلقة"),IF($N27="",IF(AND($J27="",TODAY()&gt;$I27),"تأخر تأكيد الاستلام",IF(TODAY()&gt;$M27,"تأخر القرار","مفتوحة")),IF(AND($V27="نعم",$W27=""),"قيد المراجعة",IF(AND($X27&lt;&gt;"",$Y27="",TODAY()&gt;$X27),"تأخرت المتابعة","أُرسل القرار")))))</f>
        <v/>
      </c>
    </row>
    <row r="28">
      <c r="A28" s="4" t="n"/>
      <c r="B28" s="5" t="n"/>
      <c r="C28" s="6" t="n"/>
      <c r="D28" s="7" t="n"/>
      <c r="E28" s="7" t="n"/>
      <c r="F28" s="7" t="n"/>
      <c r="G28" s="7" t="n"/>
      <c r="H28" s="6" t="n"/>
      <c r="I28" s="8">
        <f>IF($B28="","",WORKDAY($B28,'القوائم'!$G$5))</f>
        <v/>
      </c>
      <c r="J28" s="5" t="n"/>
      <c r="K28" s="9">
        <f>IF(OR($B28="",$J28=""),"",IF($J28&lt;=$I28,"نعم","لا"))</f>
        <v/>
      </c>
      <c r="L28" s="5" t="n"/>
      <c r="M28" s="8">
        <f>IF($B28="","",IF($L28&lt;&gt;"",$L28,WORKDAY($B28,'القوائم'!$G$6)))</f>
        <v/>
      </c>
      <c r="N28" s="5" t="n"/>
      <c r="O28" s="9">
        <f>IF(OR($B28="",$N28=""),"",IF($N28&lt;=$M28,"نعم","لا"))</f>
        <v/>
      </c>
      <c r="P28" s="10">
        <f>IF(OR($B28="",$N28=""),"",NETWORKDAYS($B28,$N28)-1)</f>
        <v/>
      </c>
      <c r="Q28" s="6" t="n"/>
      <c r="R28" s="7" t="n"/>
      <c r="S28" s="11" t="n"/>
      <c r="T28" s="9">
        <f>IF($S28="","",IF($S28&lt;='القوائم'!$G$9,'القوائم'!$F$9,IF($S28&lt;='القوائم'!$G$10,'القوائم'!$F$10,'القوائم'!$F$11)))</f>
        <v/>
      </c>
      <c r="U28" s="7" t="n"/>
      <c r="V28" s="12" t="n"/>
      <c r="W28" s="5" t="n"/>
      <c r="X28" s="5" t="n"/>
      <c r="Y28" s="5" t="n"/>
      <c r="Z28" s="7" t="n"/>
      <c r="AA28" s="7" t="n"/>
      <c r="AB28" s="5" t="n"/>
      <c r="AC28" s="13">
        <f>IF($B28="","",IF($AB28&lt;&gt;"",IF($Z28="","السبب الجذري ناقص","مغلقة"),IF($N28="",IF(AND($J28="",TODAY()&gt;$I28),"تأخر تأكيد الاستلام",IF(TODAY()&gt;$M28,"تأخر القرار","مفتوحة")),IF(AND($V28="نعم",$W28=""),"قيد المراجعة",IF(AND($X28&lt;&gt;"",$Y28="",TODAY()&gt;$X28),"تأخرت المتابعة","أُرسل القرار")))))</f>
        <v/>
      </c>
    </row>
    <row r="29">
      <c r="A29" s="4" t="n"/>
      <c r="B29" s="5" t="n"/>
      <c r="C29" s="6" t="n"/>
      <c r="D29" s="7" t="n"/>
      <c r="E29" s="7" t="n"/>
      <c r="F29" s="7" t="n"/>
      <c r="G29" s="7" t="n"/>
      <c r="H29" s="6" t="n"/>
      <c r="I29" s="8">
        <f>IF($B29="","",WORKDAY($B29,'القوائم'!$G$5))</f>
        <v/>
      </c>
      <c r="J29" s="5" t="n"/>
      <c r="K29" s="9">
        <f>IF(OR($B29="",$J29=""),"",IF($J29&lt;=$I29,"نعم","لا"))</f>
        <v/>
      </c>
      <c r="L29" s="5" t="n"/>
      <c r="M29" s="8">
        <f>IF($B29="","",IF($L29&lt;&gt;"",$L29,WORKDAY($B29,'القوائم'!$G$6)))</f>
        <v/>
      </c>
      <c r="N29" s="5" t="n"/>
      <c r="O29" s="9">
        <f>IF(OR($B29="",$N29=""),"",IF($N29&lt;=$M29,"نعم","لا"))</f>
        <v/>
      </c>
      <c r="P29" s="10">
        <f>IF(OR($B29="",$N29=""),"",NETWORKDAYS($B29,$N29)-1)</f>
        <v/>
      </c>
      <c r="Q29" s="6" t="n"/>
      <c r="R29" s="7" t="n"/>
      <c r="S29" s="11" t="n"/>
      <c r="T29" s="9">
        <f>IF($S29="","",IF($S29&lt;='القوائم'!$G$9,'القوائم'!$F$9,IF($S29&lt;='القوائم'!$G$10,'القوائم'!$F$10,'القوائم'!$F$11)))</f>
        <v/>
      </c>
      <c r="U29" s="7" t="n"/>
      <c r="V29" s="12" t="n"/>
      <c r="W29" s="5" t="n"/>
      <c r="X29" s="5" t="n"/>
      <c r="Y29" s="5" t="n"/>
      <c r="Z29" s="7" t="n"/>
      <c r="AA29" s="7" t="n"/>
      <c r="AB29" s="5" t="n"/>
      <c r="AC29" s="13">
        <f>IF($B29="","",IF($AB29&lt;&gt;"",IF($Z29="","السبب الجذري ناقص","مغلقة"),IF($N29="",IF(AND($J29="",TODAY()&gt;$I29),"تأخر تأكيد الاستلام",IF(TODAY()&gt;$M29,"تأخر القرار","مفتوحة")),IF(AND($V29="نعم",$W29=""),"قيد المراجعة",IF(AND($X29&lt;&gt;"",$Y29="",TODAY()&gt;$X29),"تأخرت المتابعة","أُرسل القرار")))))</f>
        <v/>
      </c>
    </row>
    <row r="30">
      <c r="A30" s="4" t="n"/>
      <c r="B30" s="5" t="n"/>
      <c r="C30" s="6" t="n"/>
      <c r="D30" s="7" t="n"/>
      <c r="E30" s="7" t="n"/>
      <c r="F30" s="7" t="n"/>
      <c r="G30" s="7" t="n"/>
      <c r="H30" s="6" t="n"/>
      <c r="I30" s="8">
        <f>IF($B30="","",WORKDAY($B30,'القوائم'!$G$5))</f>
        <v/>
      </c>
      <c r="J30" s="5" t="n"/>
      <c r="K30" s="9">
        <f>IF(OR($B30="",$J30=""),"",IF($J30&lt;=$I30,"نعم","لا"))</f>
        <v/>
      </c>
      <c r="L30" s="5" t="n"/>
      <c r="M30" s="8">
        <f>IF($B30="","",IF($L30&lt;&gt;"",$L30,WORKDAY($B30,'القوائم'!$G$6)))</f>
        <v/>
      </c>
      <c r="N30" s="5" t="n"/>
      <c r="O30" s="9">
        <f>IF(OR($B30="",$N30=""),"",IF($N30&lt;=$M30,"نعم","لا"))</f>
        <v/>
      </c>
      <c r="P30" s="10">
        <f>IF(OR($B30="",$N30=""),"",NETWORKDAYS($B30,$N30)-1)</f>
        <v/>
      </c>
      <c r="Q30" s="6" t="n"/>
      <c r="R30" s="7" t="n"/>
      <c r="S30" s="11" t="n"/>
      <c r="T30" s="9">
        <f>IF($S30="","",IF($S30&lt;='القوائم'!$G$9,'القوائم'!$F$9,IF($S30&lt;='القوائم'!$G$10,'القوائم'!$F$10,'القوائم'!$F$11)))</f>
        <v/>
      </c>
      <c r="U30" s="7" t="n"/>
      <c r="V30" s="12" t="n"/>
      <c r="W30" s="5" t="n"/>
      <c r="X30" s="5" t="n"/>
      <c r="Y30" s="5" t="n"/>
      <c r="Z30" s="7" t="n"/>
      <c r="AA30" s="7" t="n"/>
      <c r="AB30" s="5" t="n"/>
      <c r="AC30" s="13">
        <f>IF($B30="","",IF($AB30&lt;&gt;"",IF($Z30="","السبب الجذري ناقص","مغلقة"),IF($N30="",IF(AND($J30="",TODAY()&gt;$I30),"تأخر تأكيد الاستلام",IF(TODAY()&gt;$M30,"تأخر القرار","مفتوحة")),IF(AND($V30="نعم",$W30=""),"قيد المراجعة",IF(AND($X30&lt;&gt;"",$Y30="",TODAY()&gt;$X30),"تأخرت المتابعة","أُرسل القرار")))))</f>
        <v/>
      </c>
    </row>
    <row r="31">
      <c r="A31" s="4" t="n"/>
      <c r="B31" s="5" t="n"/>
      <c r="C31" s="6" t="n"/>
      <c r="D31" s="7" t="n"/>
      <c r="E31" s="7" t="n"/>
      <c r="F31" s="7" t="n"/>
      <c r="G31" s="7" t="n"/>
      <c r="H31" s="6" t="n"/>
      <c r="I31" s="8">
        <f>IF($B31="","",WORKDAY($B31,'القوائم'!$G$5))</f>
        <v/>
      </c>
      <c r="J31" s="5" t="n"/>
      <c r="K31" s="9">
        <f>IF(OR($B31="",$J31=""),"",IF($J31&lt;=$I31,"نعم","لا"))</f>
        <v/>
      </c>
      <c r="L31" s="5" t="n"/>
      <c r="M31" s="8">
        <f>IF($B31="","",IF($L31&lt;&gt;"",$L31,WORKDAY($B31,'القوائم'!$G$6)))</f>
        <v/>
      </c>
      <c r="N31" s="5" t="n"/>
      <c r="O31" s="9">
        <f>IF(OR($B31="",$N31=""),"",IF($N31&lt;=$M31,"نعم","لا"))</f>
        <v/>
      </c>
      <c r="P31" s="10">
        <f>IF(OR($B31="",$N31=""),"",NETWORKDAYS($B31,$N31)-1)</f>
        <v/>
      </c>
      <c r="Q31" s="6" t="n"/>
      <c r="R31" s="7" t="n"/>
      <c r="S31" s="11" t="n"/>
      <c r="T31" s="9">
        <f>IF($S31="","",IF($S31&lt;='القوائم'!$G$9,'القوائم'!$F$9,IF($S31&lt;='القوائم'!$G$10,'القوائم'!$F$10,'القوائم'!$F$11)))</f>
        <v/>
      </c>
      <c r="U31" s="7" t="n"/>
      <c r="V31" s="12" t="n"/>
      <c r="W31" s="5" t="n"/>
      <c r="X31" s="5" t="n"/>
      <c r="Y31" s="5" t="n"/>
      <c r="Z31" s="7" t="n"/>
      <c r="AA31" s="7" t="n"/>
      <c r="AB31" s="5" t="n"/>
      <c r="AC31" s="13">
        <f>IF($B31="","",IF($AB31&lt;&gt;"",IF($Z31="","السبب الجذري ناقص","مغلقة"),IF($N31="",IF(AND($J31="",TODAY()&gt;$I31),"تأخر تأكيد الاستلام",IF(TODAY()&gt;$M31,"تأخر القرار","مفتوحة")),IF(AND($V31="نعم",$W31=""),"قيد المراجعة",IF(AND($X31&lt;&gt;"",$Y31="",TODAY()&gt;$X31),"تأخرت المتابعة","أُرسل القرار")))))</f>
        <v/>
      </c>
    </row>
    <row r="32">
      <c r="A32" s="4" t="n"/>
      <c r="B32" s="5" t="n"/>
      <c r="C32" s="6" t="n"/>
      <c r="D32" s="7" t="n"/>
      <c r="E32" s="7" t="n"/>
      <c r="F32" s="7" t="n"/>
      <c r="G32" s="7" t="n"/>
      <c r="H32" s="6" t="n"/>
      <c r="I32" s="8">
        <f>IF($B32="","",WORKDAY($B32,'القوائم'!$G$5))</f>
        <v/>
      </c>
      <c r="J32" s="5" t="n"/>
      <c r="K32" s="9">
        <f>IF(OR($B32="",$J32=""),"",IF($J32&lt;=$I32,"نعم","لا"))</f>
        <v/>
      </c>
      <c r="L32" s="5" t="n"/>
      <c r="M32" s="8">
        <f>IF($B32="","",IF($L32&lt;&gt;"",$L32,WORKDAY($B32,'القوائم'!$G$6)))</f>
        <v/>
      </c>
      <c r="N32" s="5" t="n"/>
      <c r="O32" s="9">
        <f>IF(OR($B32="",$N32=""),"",IF($N32&lt;=$M32,"نعم","لا"))</f>
        <v/>
      </c>
      <c r="P32" s="10">
        <f>IF(OR($B32="",$N32=""),"",NETWORKDAYS($B32,$N32)-1)</f>
        <v/>
      </c>
      <c r="Q32" s="6" t="n"/>
      <c r="R32" s="7" t="n"/>
      <c r="S32" s="11" t="n"/>
      <c r="T32" s="9">
        <f>IF($S32="","",IF($S32&lt;='القوائم'!$G$9,'القوائم'!$F$9,IF($S32&lt;='القوائم'!$G$10,'القوائم'!$F$10,'القوائم'!$F$11)))</f>
        <v/>
      </c>
      <c r="U32" s="7" t="n"/>
      <c r="V32" s="12" t="n"/>
      <c r="W32" s="5" t="n"/>
      <c r="X32" s="5" t="n"/>
      <c r="Y32" s="5" t="n"/>
      <c r="Z32" s="7" t="n"/>
      <c r="AA32" s="7" t="n"/>
      <c r="AB32" s="5" t="n"/>
      <c r="AC32" s="13">
        <f>IF($B32="","",IF($AB32&lt;&gt;"",IF($Z32="","السبب الجذري ناقص","مغلقة"),IF($N32="",IF(AND($J32="",TODAY()&gt;$I32),"تأخر تأكيد الاستلام",IF(TODAY()&gt;$M32,"تأخر القرار","مفتوحة")),IF(AND($V32="نعم",$W32=""),"قيد المراجعة",IF(AND($X32&lt;&gt;"",$Y32="",TODAY()&gt;$X32),"تأخرت المتابعة","أُرسل القرار")))))</f>
        <v/>
      </c>
    </row>
    <row r="33">
      <c r="A33" s="4" t="n"/>
      <c r="B33" s="5" t="n"/>
      <c r="C33" s="6" t="n"/>
      <c r="D33" s="7" t="n"/>
      <c r="E33" s="7" t="n"/>
      <c r="F33" s="7" t="n"/>
      <c r="G33" s="7" t="n"/>
      <c r="H33" s="6" t="n"/>
      <c r="I33" s="8">
        <f>IF($B33="","",WORKDAY($B33,'القوائم'!$G$5))</f>
        <v/>
      </c>
      <c r="J33" s="5" t="n"/>
      <c r="K33" s="9">
        <f>IF(OR($B33="",$J33=""),"",IF($J33&lt;=$I33,"نعم","لا"))</f>
        <v/>
      </c>
      <c r="L33" s="5" t="n"/>
      <c r="M33" s="8">
        <f>IF($B33="","",IF($L33&lt;&gt;"",$L33,WORKDAY($B33,'القوائم'!$G$6)))</f>
        <v/>
      </c>
      <c r="N33" s="5" t="n"/>
      <c r="O33" s="9">
        <f>IF(OR($B33="",$N33=""),"",IF($N33&lt;=$M33,"نعم","لا"))</f>
        <v/>
      </c>
      <c r="P33" s="10">
        <f>IF(OR($B33="",$N33=""),"",NETWORKDAYS($B33,$N33)-1)</f>
        <v/>
      </c>
      <c r="Q33" s="6" t="n"/>
      <c r="R33" s="7" t="n"/>
      <c r="S33" s="11" t="n"/>
      <c r="T33" s="9">
        <f>IF($S33="","",IF($S33&lt;='القوائم'!$G$9,'القوائم'!$F$9,IF($S33&lt;='القوائم'!$G$10,'القوائم'!$F$10,'القوائم'!$F$11)))</f>
        <v/>
      </c>
      <c r="U33" s="7" t="n"/>
      <c r="V33" s="12" t="n"/>
      <c r="W33" s="5" t="n"/>
      <c r="X33" s="5" t="n"/>
      <c r="Y33" s="5" t="n"/>
      <c r="Z33" s="7" t="n"/>
      <c r="AA33" s="7" t="n"/>
      <c r="AB33" s="5" t="n"/>
      <c r="AC33" s="13">
        <f>IF($B33="","",IF($AB33&lt;&gt;"",IF($Z33="","السبب الجذري ناقص","مغلقة"),IF($N33="",IF(AND($J33="",TODAY()&gt;$I33),"تأخر تأكيد الاستلام",IF(TODAY()&gt;$M33,"تأخر القرار","مفتوحة")),IF(AND($V33="نعم",$W33=""),"قيد المراجعة",IF(AND($X33&lt;&gt;"",$Y33="",TODAY()&gt;$X33),"تأخرت المتابعة","أُرسل القرار")))))</f>
        <v/>
      </c>
    </row>
    <row r="34">
      <c r="A34" s="4" t="n"/>
      <c r="B34" s="5" t="n"/>
      <c r="C34" s="6" t="n"/>
      <c r="D34" s="7" t="n"/>
      <c r="E34" s="7" t="n"/>
      <c r="F34" s="7" t="n"/>
      <c r="G34" s="7" t="n"/>
      <c r="H34" s="6" t="n"/>
      <c r="I34" s="8">
        <f>IF($B34="","",WORKDAY($B34,'القوائم'!$G$5))</f>
        <v/>
      </c>
      <c r="J34" s="5" t="n"/>
      <c r="K34" s="9">
        <f>IF(OR($B34="",$J34=""),"",IF($J34&lt;=$I34,"نعم","لا"))</f>
        <v/>
      </c>
      <c r="L34" s="5" t="n"/>
      <c r="M34" s="8">
        <f>IF($B34="","",IF($L34&lt;&gt;"",$L34,WORKDAY($B34,'القوائم'!$G$6)))</f>
        <v/>
      </c>
      <c r="N34" s="5" t="n"/>
      <c r="O34" s="9">
        <f>IF(OR($B34="",$N34=""),"",IF($N34&lt;=$M34,"نعم","لا"))</f>
        <v/>
      </c>
      <c r="P34" s="10">
        <f>IF(OR($B34="",$N34=""),"",NETWORKDAYS($B34,$N34)-1)</f>
        <v/>
      </c>
      <c r="Q34" s="6" t="n"/>
      <c r="R34" s="7" t="n"/>
      <c r="S34" s="11" t="n"/>
      <c r="T34" s="9">
        <f>IF($S34="","",IF($S34&lt;='القوائم'!$G$9,'القوائم'!$F$9,IF($S34&lt;='القوائم'!$G$10,'القوائم'!$F$10,'القوائم'!$F$11)))</f>
        <v/>
      </c>
      <c r="U34" s="7" t="n"/>
      <c r="V34" s="12" t="n"/>
      <c r="W34" s="5" t="n"/>
      <c r="X34" s="5" t="n"/>
      <c r="Y34" s="5" t="n"/>
      <c r="Z34" s="7" t="n"/>
      <c r="AA34" s="7" t="n"/>
      <c r="AB34" s="5" t="n"/>
      <c r="AC34" s="13">
        <f>IF($B34="","",IF($AB34&lt;&gt;"",IF($Z34="","السبب الجذري ناقص","مغلقة"),IF($N34="",IF(AND($J34="",TODAY()&gt;$I34),"تأخر تأكيد الاستلام",IF(TODAY()&gt;$M34,"تأخر القرار","مفتوحة")),IF(AND($V34="نعم",$W34=""),"قيد المراجعة",IF(AND($X34&lt;&gt;"",$Y34="",TODAY()&gt;$X34),"تأخرت المتابعة","أُرسل القرار")))))</f>
        <v/>
      </c>
    </row>
    <row r="35">
      <c r="A35" s="4" t="n"/>
      <c r="B35" s="5" t="n"/>
      <c r="C35" s="6" t="n"/>
      <c r="D35" s="7" t="n"/>
      <c r="E35" s="7" t="n"/>
      <c r="F35" s="7" t="n"/>
      <c r="G35" s="7" t="n"/>
      <c r="H35" s="6" t="n"/>
      <c r="I35" s="8">
        <f>IF($B35="","",WORKDAY($B35,'القوائم'!$G$5))</f>
        <v/>
      </c>
      <c r="J35" s="5" t="n"/>
      <c r="K35" s="9">
        <f>IF(OR($B35="",$J35=""),"",IF($J35&lt;=$I35,"نعم","لا"))</f>
        <v/>
      </c>
      <c r="L35" s="5" t="n"/>
      <c r="M35" s="8">
        <f>IF($B35="","",IF($L35&lt;&gt;"",$L35,WORKDAY($B35,'القوائم'!$G$6)))</f>
        <v/>
      </c>
      <c r="N35" s="5" t="n"/>
      <c r="O35" s="9">
        <f>IF(OR($B35="",$N35=""),"",IF($N35&lt;=$M35,"نعم","لا"))</f>
        <v/>
      </c>
      <c r="P35" s="10">
        <f>IF(OR($B35="",$N35=""),"",NETWORKDAYS($B35,$N35)-1)</f>
        <v/>
      </c>
      <c r="Q35" s="6" t="n"/>
      <c r="R35" s="7" t="n"/>
      <c r="S35" s="11" t="n"/>
      <c r="T35" s="9">
        <f>IF($S35="","",IF($S35&lt;='القوائم'!$G$9,'القوائم'!$F$9,IF($S35&lt;='القوائم'!$G$10,'القوائم'!$F$10,'القوائم'!$F$11)))</f>
        <v/>
      </c>
      <c r="U35" s="7" t="n"/>
      <c r="V35" s="12" t="n"/>
      <c r="W35" s="5" t="n"/>
      <c r="X35" s="5" t="n"/>
      <c r="Y35" s="5" t="n"/>
      <c r="Z35" s="7" t="n"/>
      <c r="AA35" s="7" t="n"/>
      <c r="AB35" s="5" t="n"/>
      <c r="AC35" s="13">
        <f>IF($B35="","",IF($AB35&lt;&gt;"",IF($Z35="","السبب الجذري ناقص","مغلقة"),IF($N35="",IF(AND($J35="",TODAY()&gt;$I35),"تأخر تأكيد الاستلام",IF(TODAY()&gt;$M35,"تأخر القرار","مفتوحة")),IF(AND($V35="نعم",$W35=""),"قيد المراجعة",IF(AND($X35&lt;&gt;"",$Y35="",TODAY()&gt;$X35),"تأخرت المتابعة","أُرسل القرار")))))</f>
        <v/>
      </c>
    </row>
    <row r="36">
      <c r="A36" s="4" t="n"/>
      <c r="B36" s="5" t="n"/>
      <c r="C36" s="6" t="n"/>
      <c r="D36" s="7" t="n"/>
      <c r="E36" s="7" t="n"/>
      <c r="F36" s="7" t="n"/>
      <c r="G36" s="7" t="n"/>
      <c r="H36" s="6" t="n"/>
      <c r="I36" s="8">
        <f>IF($B36="","",WORKDAY($B36,'القوائم'!$G$5))</f>
        <v/>
      </c>
      <c r="J36" s="5" t="n"/>
      <c r="K36" s="9">
        <f>IF(OR($B36="",$J36=""),"",IF($J36&lt;=$I36,"نعم","لا"))</f>
        <v/>
      </c>
      <c r="L36" s="5" t="n"/>
      <c r="M36" s="8">
        <f>IF($B36="","",IF($L36&lt;&gt;"",$L36,WORKDAY($B36,'القوائم'!$G$6)))</f>
        <v/>
      </c>
      <c r="N36" s="5" t="n"/>
      <c r="O36" s="9">
        <f>IF(OR($B36="",$N36=""),"",IF($N36&lt;=$M36,"نعم","لا"))</f>
        <v/>
      </c>
      <c r="P36" s="10">
        <f>IF(OR($B36="",$N36=""),"",NETWORKDAYS($B36,$N36)-1)</f>
        <v/>
      </c>
      <c r="Q36" s="6" t="n"/>
      <c r="R36" s="7" t="n"/>
      <c r="S36" s="11" t="n"/>
      <c r="T36" s="9">
        <f>IF($S36="","",IF($S36&lt;='القوائم'!$G$9,'القوائم'!$F$9,IF($S36&lt;='القوائم'!$G$10,'القوائم'!$F$10,'القوائم'!$F$11)))</f>
        <v/>
      </c>
      <c r="U36" s="7" t="n"/>
      <c r="V36" s="12" t="n"/>
      <c r="W36" s="5" t="n"/>
      <c r="X36" s="5" t="n"/>
      <c r="Y36" s="5" t="n"/>
      <c r="Z36" s="7" t="n"/>
      <c r="AA36" s="7" t="n"/>
      <c r="AB36" s="5" t="n"/>
      <c r="AC36" s="13">
        <f>IF($B36="","",IF($AB36&lt;&gt;"",IF($Z36="","السبب الجذري ناقص","مغلقة"),IF($N36="",IF(AND($J36="",TODAY()&gt;$I36),"تأخر تأكيد الاستلام",IF(TODAY()&gt;$M36,"تأخر القرار","مفتوحة")),IF(AND($V36="نعم",$W36=""),"قيد المراجعة",IF(AND($X36&lt;&gt;"",$Y36="",TODAY()&gt;$X36),"تأخرت المتابعة","أُرسل القرار")))))</f>
        <v/>
      </c>
    </row>
    <row r="37">
      <c r="A37" s="4" t="n"/>
      <c r="B37" s="5" t="n"/>
      <c r="C37" s="6" t="n"/>
      <c r="D37" s="7" t="n"/>
      <c r="E37" s="7" t="n"/>
      <c r="F37" s="7" t="n"/>
      <c r="G37" s="7" t="n"/>
      <c r="H37" s="6" t="n"/>
      <c r="I37" s="8">
        <f>IF($B37="","",WORKDAY($B37,'القوائم'!$G$5))</f>
        <v/>
      </c>
      <c r="J37" s="5" t="n"/>
      <c r="K37" s="9">
        <f>IF(OR($B37="",$J37=""),"",IF($J37&lt;=$I37,"نعم","لا"))</f>
        <v/>
      </c>
      <c r="L37" s="5" t="n"/>
      <c r="M37" s="8">
        <f>IF($B37="","",IF($L37&lt;&gt;"",$L37,WORKDAY($B37,'القوائم'!$G$6)))</f>
        <v/>
      </c>
      <c r="N37" s="5" t="n"/>
      <c r="O37" s="9">
        <f>IF(OR($B37="",$N37=""),"",IF($N37&lt;=$M37,"نعم","لا"))</f>
        <v/>
      </c>
      <c r="P37" s="10">
        <f>IF(OR($B37="",$N37=""),"",NETWORKDAYS($B37,$N37)-1)</f>
        <v/>
      </c>
      <c r="Q37" s="6" t="n"/>
      <c r="R37" s="7" t="n"/>
      <c r="S37" s="11" t="n"/>
      <c r="T37" s="9">
        <f>IF($S37="","",IF($S37&lt;='القوائم'!$G$9,'القوائم'!$F$9,IF($S37&lt;='القوائم'!$G$10,'القوائم'!$F$10,'القوائم'!$F$11)))</f>
        <v/>
      </c>
      <c r="U37" s="7" t="n"/>
      <c r="V37" s="12" t="n"/>
      <c r="W37" s="5" t="n"/>
      <c r="X37" s="5" t="n"/>
      <c r="Y37" s="5" t="n"/>
      <c r="Z37" s="7" t="n"/>
      <c r="AA37" s="7" t="n"/>
      <c r="AB37" s="5" t="n"/>
      <c r="AC37" s="13">
        <f>IF($B37="","",IF($AB37&lt;&gt;"",IF($Z37="","السبب الجذري ناقص","مغلقة"),IF($N37="",IF(AND($J37="",TODAY()&gt;$I37),"تأخر تأكيد الاستلام",IF(TODAY()&gt;$M37,"تأخر القرار","مفتوحة")),IF(AND($V37="نعم",$W37=""),"قيد المراجعة",IF(AND($X37&lt;&gt;"",$Y37="",TODAY()&gt;$X37),"تأخرت المتابعة","أُرسل القرار")))))</f>
        <v/>
      </c>
    </row>
    <row r="38">
      <c r="A38" s="4" t="n"/>
      <c r="B38" s="5" t="n"/>
      <c r="C38" s="6" t="n"/>
      <c r="D38" s="7" t="n"/>
      <c r="E38" s="7" t="n"/>
      <c r="F38" s="7" t="n"/>
      <c r="G38" s="7" t="n"/>
      <c r="H38" s="6" t="n"/>
      <c r="I38" s="8">
        <f>IF($B38="","",WORKDAY($B38,'القوائم'!$G$5))</f>
        <v/>
      </c>
      <c r="J38" s="5" t="n"/>
      <c r="K38" s="9">
        <f>IF(OR($B38="",$J38=""),"",IF($J38&lt;=$I38,"نعم","لا"))</f>
        <v/>
      </c>
      <c r="L38" s="5" t="n"/>
      <c r="M38" s="8">
        <f>IF($B38="","",IF($L38&lt;&gt;"",$L38,WORKDAY($B38,'القوائم'!$G$6)))</f>
        <v/>
      </c>
      <c r="N38" s="5" t="n"/>
      <c r="O38" s="9">
        <f>IF(OR($B38="",$N38=""),"",IF($N38&lt;=$M38,"نعم","لا"))</f>
        <v/>
      </c>
      <c r="P38" s="10">
        <f>IF(OR($B38="",$N38=""),"",NETWORKDAYS($B38,$N38)-1)</f>
        <v/>
      </c>
      <c r="Q38" s="6" t="n"/>
      <c r="R38" s="7" t="n"/>
      <c r="S38" s="11" t="n"/>
      <c r="T38" s="9">
        <f>IF($S38="","",IF($S38&lt;='القوائم'!$G$9,'القوائم'!$F$9,IF($S38&lt;='القوائم'!$G$10,'القوائم'!$F$10,'القوائم'!$F$11)))</f>
        <v/>
      </c>
      <c r="U38" s="7" t="n"/>
      <c r="V38" s="12" t="n"/>
      <c r="W38" s="5" t="n"/>
      <c r="X38" s="5" t="n"/>
      <c r="Y38" s="5" t="n"/>
      <c r="Z38" s="7" t="n"/>
      <c r="AA38" s="7" t="n"/>
      <c r="AB38" s="5" t="n"/>
      <c r="AC38" s="13">
        <f>IF($B38="","",IF($AB38&lt;&gt;"",IF($Z38="","السبب الجذري ناقص","مغلقة"),IF($N38="",IF(AND($J38="",TODAY()&gt;$I38),"تأخر تأكيد الاستلام",IF(TODAY()&gt;$M38,"تأخر القرار","مفتوحة")),IF(AND($V38="نعم",$W38=""),"قيد المراجعة",IF(AND($X38&lt;&gt;"",$Y38="",TODAY()&gt;$X38),"تأخرت المتابعة","أُرسل القرار")))))</f>
        <v/>
      </c>
    </row>
    <row r="39">
      <c r="A39" s="4" t="n"/>
      <c r="B39" s="5" t="n"/>
      <c r="C39" s="6" t="n"/>
      <c r="D39" s="7" t="n"/>
      <c r="E39" s="7" t="n"/>
      <c r="F39" s="7" t="n"/>
      <c r="G39" s="7" t="n"/>
      <c r="H39" s="6" t="n"/>
      <c r="I39" s="8">
        <f>IF($B39="","",WORKDAY($B39,'القوائم'!$G$5))</f>
        <v/>
      </c>
      <c r="J39" s="5" t="n"/>
      <c r="K39" s="9">
        <f>IF(OR($B39="",$J39=""),"",IF($J39&lt;=$I39,"نعم","لا"))</f>
        <v/>
      </c>
      <c r="L39" s="5" t="n"/>
      <c r="M39" s="8">
        <f>IF($B39="","",IF($L39&lt;&gt;"",$L39,WORKDAY($B39,'القوائم'!$G$6)))</f>
        <v/>
      </c>
      <c r="N39" s="5" t="n"/>
      <c r="O39" s="9">
        <f>IF(OR($B39="",$N39=""),"",IF($N39&lt;=$M39,"نعم","لا"))</f>
        <v/>
      </c>
      <c r="P39" s="10">
        <f>IF(OR($B39="",$N39=""),"",NETWORKDAYS($B39,$N39)-1)</f>
        <v/>
      </c>
      <c r="Q39" s="6" t="n"/>
      <c r="R39" s="7" t="n"/>
      <c r="S39" s="11" t="n"/>
      <c r="T39" s="9">
        <f>IF($S39="","",IF($S39&lt;='القوائم'!$G$9,'القوائم'!$F$9,IF($S39&lt;='القوائم'!$G$10,'القوائم'!$F$10,'القوائم'!$F$11)))</f>
        <v/>
      </c>
      <c r="U39" s="7" t="n"/>
      <c r="V39" s="12" t="n"/>
      <c r="W39" s="5" t="n"/>
      <c r="X39" s="5" t="n"/>
      <c r="Y39" s="5" t="n"/>
      <c r="Z39" s="7" t="n"/>
      <c r="AA39" s="7" t="n"/>
      <c r="AB39" s="5" t="n"/>
      <c r="AC39" s="13">
        <f>IF($B39="","",IF($AB39&lt;&gt;"",IF($Z39="","السبب الجذري ناقص","مغلقة"),IF($N39="",IF(AND($J39="",TODAY()&gt;$I39),"تأخر تأكيد الاستلام",IF(TODAY()&gt;$M39,"تأخر القرار","مفتوحة")),IF(AND($V39="نعم",$W39=""),"قيد المراجعة",IF(AND($X39&lt;&gt;"",$Y39="",TODAY()&gt;$X39),"تأخرت المتابعة","أُرسل القرار")))))</f>
        <v/>
      </c>
    </row>
    <row r="40">
      <c r="A40" s="4" t="n"/>
      <c r="B40" s="5" t="n"/>
      <c r="C40" s="6" t="n"/>
      <c r="D40" s="7" t="n"/>
      <c r="E40" s="7" t="n"/>
      <c r="F40" s="7" t="n"/>
      <c r="G40" s="7" t="n"/>
      <c r="H40" s="6" t="n"/>
      <c r="I40" s="8">
        <f>IF($B40="","",WORKDAY($B40,'القوائم'!$G$5))</f>
        <v/>
      </c>
      <c r="J40" s="5" t="n"/>
      <c r="K40" s="9">
        <f>IF(OR($B40="",$J40=""),"",IF($J40&lt;=$I40,"نعم","لا"))</f>
        <v/>
      </c>
      <c r="L40" s="5" t="n"/>
      <c r="M40" s="8">
        <f>IF($B40="","",IF($L40&lt;&gt;"",$L40,WORKDAY($B40,'القوائم'!$G$6)))</f>
        <v/>
      </c>
      <c r="N40" s="5" t="n"/>
      <c r="O40" s="9">
        <f>IF(OR($B40="",$N40=""),"",IF($N40&lt;=$M40,"نعم","لا"))</f>
        <v/>
      </c>
      <c r="P40" s="10">
        <f>IF(OR($B40="",$N40=""),"",NETWORKDAYS($B40,$N40)-1)</f>
        <v/>
      </c>
      <c r="Q40" s="6" t="n"/>
      <c r="R40" s="7" t="n"/>
      <c r="S40" s="11" t="n"/>
      <c r="T40" s="9">
        <f>IF($S40="","",IF($S40&lt;='القوائم'!$G$9,'القوائم'!$F$9,IF($S40&lt;='القوائم'!$G$10,'القوائم'!$F$10,'القوائم'!$F$11)))</f>
        <v/>
      </c>
      <c r="U40" s="7" t="n"/>
      <c r="V40" s="12" t="n"/>
      <c r="W40" s="5" t="n"/>
      <c r="X40" s="5" t="n"/>
      <c r="Y40" s="5" t="n"/>
      <c r="Z40" s="7" t="n"/>
      <c r="AA40" s="7" t="n"/>
      <c r="AB40" s="5" t="n"/>
      <c r="AC40" s="13">
        <f>IF($B40="","",IF($AB40&lt;&gt;"",IF($Z40="","السبب الجذري ناقص","مغلقة"),IF($N40="",IF(AND($J40="",TODAY()&gt;$I40),"تأخر تأكيد الاستلام",IF(TODAY()&gt;$M40,"تأخر القرار","مفتوحة")),IF(AND($V40="نعم",$W40=""),"قيد المراجعة",IF(AND($X40&lt;&gt;"",$Y40="",TODAY()&gt;$X40),"تأخرت المتابعة","أُرسل القرار")))))</f>
        <v/>
      </c>
    </row>
    <row r="41">
      <c r="A41" s="4" t="n"/>
      <c r="B41" s="5" t="n"/>
      <c r="C41" s="6" t="n"/>
      <c r="D41" s="7" t="n"/>
      <c r="E41" s="7" t="n"/>
      <c r="F41" s="7" t="n"/>
      <c r="G41" s="7" t="n"/>
      <c r="H41" s="6" t="n"/>
      <c r="I41" s="8">
        <f>IF($B41="","",WORKDAY($B41,'القوائم'!$G$5))</f>
        <v/>
      </c>
      <c r="J41" s="5" t="n"/>
      <c r="K41" s="9">
        <f>IF(OR($B41="",$J41=""),"",IF($J41&lt;=$I41,"نعم","لا"))</f>
        <v/>
      </c>
      <c r="L41" s="5" t="n"/>
      <c r="M41" s="8">
        <f>IF($B41="","",IF($L41&lt;&gt;"",$L41,WORKDAY($B41,'القوائم'!$G$6)))</f>
        <v/>
      </c>
      <c r="N41" s="5" t="n"/>
      <c r="O41" s="9">
        <f>IF(OR($B41="",$N41=""),"",IF($N41&lt;=$M41,"نعم","لا"))</f>
        <v/>
      </c>
      <c r="P41" s="10">
        <f>IF(OR($B41="",$N41=""),"",NETWORKDAYS($B41,$N41)-1)</f>
        <v/>
      </c>
      <c r="Q41" s="6" t="n"/>
      <c r="R41" s="7" t="n"/>
      <c r="S41" s="11" t="n"/>
      <c r="T41" s="9">
        <f>IF($S41="","",IF($S41&lt;='القوائم'!$G$9,'القوائم'!$F$9,IF($S41&lt;='القوائم'!$G$10,'القوائم'!$F$10,'القوائم'!$F$11)))</f>
        <v/>
      </c>
      <c r="U41" s="7" t="n"/>
      <c r="V41" s="12" t="n"/>
      <c r="W41" s="5" t="n"/>
      <c r="X41" s="5" t="n"/>
      <c r="Y41" s="5" t="n"/>
      <c r="Z41" s="7" t="n"/>
      <c r="AA41" s="7" t="n"/>
      <c r="AB41" s="5" t="n"/>
      <c r="AC41" s="13">
        <f>IF($B41="","",IF($AB41&lt;&gt;"",IF($Z41="","السبب الجذري ناقص","مغلقة"),IF($N41="",IF(AND($J41="",TODAY()&gt;$I41),"تأخر تأكيد الاستلام",IF(TODAY()&gt;$M41,"تأخر القرار","مفتوحة")),IF(AND($V41="نعم",$W41=""),"قيد المراجعة",IF(AND($X41&lt;&gt;"",$Y41="",TODAY()&gt;$X41),"تأخرت المتابعة","أُرسل القرار")))))</f>
        <v/>
      </c>
    </row>
    <row r="42">
      <c r="A42" s="4" t="n"/>
      <c r="B42" s="5" t="n"/>
      <c r="C42" s="6" t="n"/>
      <c r="D42" s="7" t="n"/>
      <c r="E42" s="7" t="n"/>
      <c r="F42" s="7" t="n"/>
      <c r="G42" s="7" t="n"/>
      <c r="H42" s="6" t="n"/>
      <c r="I42" s="8">
        <f>IF($B42="","",WORKDAY($B42,'القوائم'!$G$5))</f>
        <v/>
      </c>
      <c r="J42" s="5" t="n"/>
      <c r="K42" s="9">
        <f>IF(OR($B42="",$J42=""),"",IF($J42&lt;=$I42,"نعم","لا"))</f>
        <v/>
      </c>
      <c r="L42" s="5" t="n"/>
      <c r="M42" s="8">
        <f>IF($B42="","",IF($L42&lt;&gt;"",$L42,WORKDAY($B42,'القوائم'!$G$6)))</f>
        <v/>
      </c>
      <c r="N42" s="5" t="n"/>
      <c r="O42" s="9">
        <f>IF(OR($B42="",$N42=""),"",IF($N42&lt;=$M42,"نعم","لا"))</f>
        <v/>
      </c>
      <c r="P42" s="10">
        <f>IF(OR($B42="",$N42=""),"",NETWORKDAYS($B42,$N42)-1)</f>
        <v/>
      </c>
      <c r="Q42" s="6" t="n"/>
      <c r="R42" s="7" t="n"/>
      <c r="S42" s="11" t="n"/>
      <c r="T42" s="9">
        <f>IF($S42="","",IF($S42&lt;='القوائم'!$G$9,'القوائم'!$F$9,IF($S42&lt;='القوائم'!$G$10,'القوائم'!$F$10,'القوائم'!$F$11)))</f>
        <v/>
      </c>
      <c r="U42" s="7" t="n"/>
      <c r="V42" s="12" t="n"/>
      <c r="W42" s="5" t="n"/>
      <c r="X42" s="5" t="n"/>
      <c r="Y42" s="5" t="n"/>
      <c r="Z42" s="7" t="n"/>
      <c r="AA42" s="7" t="n"/>
      <c r="AB42" s="5" t="n"/>
      <c r="AC42" s="13">
        <f>IF($B42="","",IF($AB42&lt;&gt;"",IF($Z42="","السبب الجذري ناقص","مغلقة"),IF($N42="",IF(AND($J42="",TODAY()&gt;$I42),"تأخر تأكيد الاستلام",IF(TODAY()&gt;$M42,"تأخر القرار","مفتوحة")),IF(AND($V42="نعم",$W42=""),"قيد المراجعة",IF(AND($X42&lt;&gt;"",$Y42="",TODAY()&gt;$X42),"تأخرت المتابعة","أُرسل القرار")))))</f>
        <v/>
      </c>
    </row>
    <row r="43">
      <c r="A43" s="4" t="n"/>
      <c r="B43" s="5" t="n"/>
      <c r="C43" s="6" t="n"/>
      <c r="D43" s="7" t="n"/>
      <c r="E43" s="7" t="n"/>
      <c r="F43" s="7" t="n"/>
      <c r="G43" s="7" t="n"/>
      <c r="H43" s="6" t="n"/>
      <c r="I43" s="8">
        <f>IF($B43="","",WORKDAY($B43,'القوائم'!$G$5))</f>
        <v/>
      </c>
      <c r="J43" s="5" t="n"/>
      <c r="K43" s="9">
        <f>IF(OR($B43="",$J43=""),"",IF($J43&lt;=$I43,"نعم","لا"))</f>
        <v/>
      </c>
      <c r="L43" s="5" t="n"/>
      <c r="M43" s="8">
        <f>IF($B43="","",IF($L43&lt;&gt;"",$L43,WORKDAY($B43,'القوائم'!$G$6)))</f>
        <v/>
      </c>
      <c r="N43" s="5" t="n"/>
      <c r="O43" s="9">
        <f>IF(OR($B43="",$N43=""),"",IF($N43&lt;=$M43,"نعم","لا"))</f>
        <v/>
      </c>
      <c r="P43" s="10">
        <f>IF(OR($B43="",$N43=""),"",NETWORKDAYS($B43,$N43)-1)</f>
        <v/>
      </c>
      <c r="Q43" s="6" t="n"/>
      <c r="R43" s="7" t="n"/>
      <c r="S43" s="11" t="n"/>
      <c r="T43" s="9">
        <f>IF($S43="","",IF($S43&lt;='القوائم'!$G$9,'القوائم'!$F$9,IF($S43&lt;='القوائم'!$G$10,'القوائم'!$F$10,'القوائم'!$F$11)))</f>
        <v/>
      </c>
      <c r="U43" s="7" t="n"/>
      <c r="V43" s="12" t="n"/>
      <c r="W43" s="5" t="n"/>
      <c r="X43" s="5" t="n"/>
      <c r="Y43" s="5" t="n"/>
      <c r="Z43" s="7" t="n"/>
      <c r="AA43" s="7" t="n"/>
      <c r="AB43" s="5" t="n"/>
      <c r="AC43" s="13">
        <f>IF($B43="","",IF($AB43&lt;&gt;"",IF($Z43="","السبب الجذري ناقص","مغلقة"),IF($N43="",IF(AND($J43="",TODAY()&gt;$I43),"تأخر تأكيد الاستلام",IF(TODAY()&gt;$M43,"تأخر القرار","مفتوحة")),IF(AND($V43="نعم",$W43=""),"قيد المراجعة",IF(AND($X43&lt;&gt;"",$Y43="",TODAY()&gt;$X43),"تأخرت المتابعة","أُرسل القرار")))))</f>
        <v/>
      </c>
    </row>
    <row r="44">
      <c r="A44" s="4" t="n"/>
      <c r="B44" s="5" t="n"/>
      <c r="C44" s="6" t="n"/>
      <c r="D44" s="7" t="n"/>
      <c r="E44" s="7" t="n"/>
      <c r="F44" s="7" t="n"/>
      <c r="G44" s="7" t="n"/>
      <c r="H44" s="6" t="n"/>
      <c r="I44" s="8">
        <f>IF($B44="","",WORKDAY($B44,'القوائم'!$G$5))</f>
        <v/>
      </c>
      <c r="J44" s="5" t="n"/>
      <c r="K44" s="9">
        <f>IF(OR($B44="",$J44=""),"",IF($J44&lt;=$I44,"نعم","لا"))</f>
        <v/>
      </c>
      <c r="L44" s="5" t="n"/>
      <c r="M44" s="8">
        <f>IF($B44="","",IF($L44&lt;&gt;"",$L44,WORKDAY($B44,'القوائم'!$G$6)))</f>
        <v/>
      </c>
      <c r="N44" s="5" t="n"/>
      <c r="O44" s="9">
        <f>IF(OR($B44="",$N44=""),"",IF($N44&lt;=$M44,"نعم","لا"))</f>
        <v/>
      </c>
      <c r="P44" s="10">
        <f>IF(OR($B44="",$N44=""),"",NETWORKDAYS($B44,$N44)-1)</f>
        <v/>
      </c>
      <c r="Q44" s="6" t="n"/>
      <c r="R44" s="7" t="n"/>
      <c r="S44" s="11" t="n"/>
      <c r="T44" s="9">
        <f>IF($S44="","",IF($S44&lt;='القوائم'!$G$9,'القوائم'!$F$9,IF($S44&lt;='القوائم'!$G$10,'القوائم'!$F$10,'القوائم'!$F$11)))</f>
        <v/>
      </c>
      <c r="U44" s="7" t="n"/>
      <c r="V44" s="12" t="n"/>
      <c r="W44" s="5" t="n"/>
      <c r="X44" s="5" t="n"/>
      <c r="Y44" s="5" t="n"/>
      <c r="Z44" s="7" t="n"/>
      <c r="AA44" s="7" t="n"/>
      <c r="AB44" s="5" t="n"/>
      <c r="AC44" s="13">
        <f>IF($B44="","",IF($AB44&lt;&gt;"",IF($Z44="","السبب الجذري ناقص","مغلقة"),IF($N44="",IF(AND($J44="",TODAY()&gt;$I44),"تأخر تأكيد الاستلام",IF(TODAY()&gt;$M44,"تأخر القرار","مفتوحة")),IF(AND($V44="نعم",$W44=""),"قيد المراجعة",IF(AND($X44&lt;&gt;"",$Y44="",TODAY()&gt;$X44),"تأخرت المتابعة","أُرسل القرار")))))</f>
        <v/>
      </c>
    </row>
    <row r="45">
      <c r="A45" s="4" t="n"/>
      <c r="B45" s="5" t="n"/>
      <c r="C45" s="6" t="n"/>
      <c r="D45" s="7" t="n"/>
      <c r="E45" s="7" t="n"/>
      <c r="F45" s="7" t="n"/>
      <c r="G45" s="7" t="n"/>
      <c r="H45" s="6" t="n"/>
      <c r="I45" s="8">
        <f>IF($B45="","",WORKDAY($B45,'القوائم'!$G$5))</f>
        <v/>
      </c>
      <c r="J45" s="5" t="n"/>
      <c r="K45" s="9">
        <f>IF(OR($B45="",$J45=""),"",IF($J45&lt;=$I45,"نعم","لا"))</f>
        <v/>
      </c>
      <c r="L45" s="5" t="n"/>
      <c r="M45" s="8">
        <f>IF($B45="","",IF($L45&lt;&gt;"",$L45,WORKDAY($B45,'القوائم'!$G$6)))</f>
        <v/>
      </c>
      <c r="N45" s="5" t="n"/>
      <c r="O45" s="9">
        <f>IF(OR($B45="",$N45=""),"",IF($N45&lt;=$M45,"نعم","لا"))</f>
        <v/>
      </c>
      <c r="P45" s="10">
        <f>IF(OR($B45="",$N45=""),"",NETWORKDAYS($B45,$N45)-1)</f>
        <v/>
      </c>
      <c r="Q45" s="6" t="n"/>
      <c r="R45" s="7" t="n"/>
      <c r="S45" s="11" t="n"/>
      <c r="T45" s="9">
        <f>IF($S45="","",IF($S45&lt;='القوائم'!$G$9,'القوائم'!$F$9,IF($S45&lt;='القوائم'!$G$10,'القوائم'!$F$10,'القوائم'!$F$11)))</f>
        <v/>
      </c>
      <c r="U45" s="7" t="n"/>
      <c r="V45" s="12" t="n"/>
      <c r="W45" s="5" t="n"/>
      <c r="X45" s="5" t="n"/>
      <c r="Y45" s="5" t="n"/>
      <c r="Z45" s="7" t="n"/>
      <c r="AA45" s="7" t="n"/>
      <c r="AB45" s="5" t="n"/>
      <c r="AC45" s="13">
        <f>IF($B45="","",IF($AB45&lt;&gt;"",IF($Z45="","السبب الجذري ناقص","مغلقة"),IF($N45="",IF(AND($J45="",TODAY()&gt;$I45),"تأخر تأكيد الاستلام",IF(TODAY()&gt;$M45,"تأخر القرار","مفتوحة")),IF(AND($V45="نعم",$W45=""),"قيد المراجعة",IF(AND($X45&lt;&gt;"",$Y45="",TODAY()&gt;$X45),"تأخرت المتابعة","أُرسل القرار")))))</f>
        <v/>
      </c>
    </row>
    <row r="46">
      <c r="A46" s="4" t="n"/>
      <c r="B46" s="5" t="n"/>
      <c r="C46" s="6" t="n"/>
      <c r="D46" s="7" t="n"/>
      <c r="E46" s="7" t="n"/>
      <c r="F46" s="7" t="n"/>
      <c r="G46" s="7" t="n"/>
      <c r="H46" s="6" t="n"/>
      <c r="I46" s="8">
        <f>IF($B46="","",WORKDAY($B46,'القوائم'!$G$5))</f>
        <v/>
      </c>
      <c r="J46" s="5" t="n"/>
      <c r="K46" s="9">
        <f>IF(OR($B46="",$J46=""),"",IF($J46&lt;=$I46,"نعم","لا"))</f>
        <v/>
      </c>
      <c r="L46" s="5" t="n"/>
      <c r="M46" s="8">
        <f>IF($B46="","",IF($L46&lt;&gt;"",$L46,WORKDAY($B46,'القوائم'!$G$6)))</f>
        <v/>
      </c>
      <c r="N46" s="5" t="n"/>
      <c r="O46" s="9">
        <f>IF(OR($B46="",$N46=""),"",IF($N46&lt;=$M46,"نعم","لا"))</f>
        <v/>
      </c>
      <c r="P46" s="10">
        <f>IF(OR($B46="",$N46=""),"",NETWORKDAYS($B46,$N46)-1)</f>
        <v/>
      </c>
      <c r="Q46" s="6" t="n"/>
      <c r="R46" s="7" t="n"/>
      <c r="S46" s="11" t="n"/>
      <c r="T46" s="9">
        <f>IF($S46="","",IF($S46&lt;='القوائم'!$G$9,'القوائم'!$F$9,IF($S46&lt;='القوائم'!$G$10,'القوائم'!$F$10,'القوائم'!$F$11)))</f>
        <v/>
      </c>
      <c r="U46" s="7" t="n"/>
      <c r="V46" s="12" t="n"/>
      <c r="W46" s="5" t="n"/>
      <c r="X46" s="5" t="n"/>
      <c r="Y46" s="5" t="n"/>
      <c r="Z46" s="7" t="n"/>
      <c r="AA46" s="7" t="n"/>
      <c r="AB46" s="5" t="n"/>
      <c r="AC46" s="13">
        <f>IF($B46="","",IF($AB46&lt;&gt;"",IF($Z46="","السبب الجذري ناقص","مغلقة"),IF($N46="",IF(AND($J46="",TODAY()&gt;$I46),"تأخر تأكيد الاستلام",IF(TODAY()&gt;$M46,"تأخر القرار","مفتوحة")),IF(AND($V46="نعم",$W46=""),"قيد المراجعة",IF(AND($X46&lt;&gt;"",$Y46="",TODAY()&gt;$X46),"تأخرت المتابعة","أُرسل القرار")))))</f>
        <v/>
      </c>
    </row>
    <row r="47">
      <c r="A47" s="4" t="n"/>
      <c r="B47" s="5" t="n"/>
      <c r="C47" s="6" t="n"/>
      <c r="D47" s="7" t="n"/>
      <c r="E47" s="7" t="n"/>
      <c r="F47" s="7" t="n"/>
      <c r="G47" s="7" t="n"/>
      <c r="H47" s="6" t="n"/>
      <c r="I47" s="8">
        <f>IF($B47="","",WORKDAY($B47,'القوائم'!$G$5))</f>
        <v/>
      </c>
      <c r="J47" s="5" t="n"/>
      <c r="K47" s="9">
        <f>IF(OR($B47="",$J47=""),"",IF($J47&lt;=$I47,"نعم","لا"))</f>
        <v/>
      </c>
      <c r="L47" s="5" t="n"/>
      <c r="M47" s="8">
        <f>IF($B47="","",IF($L47&lt;&gt;"",$L47,WORKDAY($B47,'القوائم'!$G$6)))</f>
        <v/>
      </c>
      <c r="N47" s="5" t="n"/>
      <c r="O47" s="9">
        <f>IF(OR($B47="",$N47=""),"",IF($N47&lt;=$M47,"نعم","لا"))</f>
        <v/>
      </c>
      <c r="P47" s="10">
        <f>IF(OR($B47="",$N47=""),"",NETWORKDAYS($B47,$N47)-1)</f>
        <v/>
      </c>
      <c r="Q47" s="6" t="n"/>
      <c r="R47" s="7" t="n"/>
      <c r="S47" s="11" t="n"/>
      <c r="T47" s="9">
        <f>IF($S47="","",IF($S47&lt;='القوائم'!$G$9,'القوائم'!$F$9,IF($S47&lt;='القوائم'!$G$10,'القوائم'!$F$10,'القوائم'!$F$11)))</f>
        <v/>
      </c>
      <c r="U47" s="7" t="n"/>
      <c r="V47" s="12" t="n"/>
      <c r="W47" s="5" t="n"/>
      <c r="X47" s="5" t="n"/>
      <c r="Y47" s="5" t="n"/>
      <c r="Z47" s="7" t="n"/>
      <c r="AA47" s="7" t="n"/>
      <c r="AB47" s="5" t="n"/>
      <c r="AC47" s="13">
        <f>IF($B47="","",IF($AB47&lt;&gt;"",IF($Z47="","السبب الجذري ناقص","مغلقة"),IF($N47="",IF(AND($J47="",TODAY()&gt;$I47),"تأخر تأكيد الاستلام",IF(TODAY()&gt;$M47,"تأخر القرار","مفتوحة")),IF(AND($V47="نعم",$W47=""),"قيد المراجعة",IF(AND($X47&lt;&gt;"",$Y47="",TODAY()&gt;$X47),"تأخرت المتابعة","أُرسل القرار")))))</f>
        <v/>
      </c>
    </row>
    <row r="48">
      <c r="A48" s="4" t="n"/>
      <c r="B48" s="5" t="n"/>
      <c r="C48" s="6" t="n"/>
      <c r="D48" s="7" t="n"/>
      <c r="E48" s="7" t="n"/>
      <c r="F48" s="7" t="n"/>
      <c r="G48" s="7" t="n"/>
      <c r="H48" s="6" t="n"/>
      <c r="I48" s="8">
        <f>IF($B48="","",WORKDAY($B48,'القوائم'!$G$5))</f>
        <v/>
      </c>
      <c r="J48" s="5" t="n"/>
      <c r="K48" s="9">
        <f>IF(OR($B48="",$J48=""),"",IF($J48&lt;=$I48,"نعم","لا"))</f>
        <v/>
      </c>
      <c r="L48" s="5" t="n"/>
      <c r="M48" s="8">
        <f>IF($B48="","",IF($L48&lt;&gt;"",$L48,WORKDAY($B48,'القوائم'!$G$6)))</f>
        <v/>
      </c>
      <c r="N48" s="5" t="n"/>
      <c r="O48" s="9">
        <f>IF(OR($B48="",$N48=""),"",IF($N48&lt;=$M48,"نعم","لا"))</f>
        <v/>
      </c>
      <c r="P48" s="10">
        <f>IF(OR($B48="",$N48=""),"",NETWORKDAYS($B48,$N48)-1)</f>
        <v/>
      </c>
      <c r="Q48" s="6" t="n"/>
      <c r="R48" s="7" t="n"/>
      <c r="S48" s="11" t="n"/>
      <c r="T48" s="9">
        <f>IF($S48="","",IF($S48&lt;='القوائم'!$G$9,'القوائم'!$F$9,IF($S48&lt;='القوائم'!$G$10,'القوائم'!$F$10,'القوائم'!$F$11)))</f>
        <v/>
      </c>
      <c r="U48" s="7" t="n"/>
      <c r="V48" s="12" t="n"/>
      <c r="W48" s="5" t="n"/>
      <c r="X48" s="5" t="n"/>
      <c r="Y48" s="5" t="n"/>
      <c r="Z48" s="7" t="n"/>
      <c r="AA48" s="7" t="n"/>
      <c r="AB48" s="5" t="n"/>
      <c r="AC48" s="13">
        <f>IF($B48="","",IF($AB48&lt;&gt;"",IF($Z48="","السبب الجذري ناقص","مغلقة"),IF($N48="",IF(AND($J48="",TODAY()&gt;$I48),"تأخر تأكيد الاستلام",IF(TODAY()&gt;$M48,"تأخر القرار","مفتوحة")),IF(AND($V48="نعم",$W48=""),"قيد المراجعة",IF(AND($X48&lt;&gt;"",$Y48="",TODAY()&gt;$X48),"تأخرت المتابعة","أُرسل القرار")))))</f>
        <v/>
      </c>
    </row>
    <row r="49">
      <c r="A49" s="4" t="n"/>
      <c r="B49" s="5" t="n"/>
      <c r="C49" s="6" t="n"/>
      <c r="D49" s="7" t="n"/>
      <c r="E49" s="7" t="n"/>
      <c r="F49" s="7" t="n"/>
      <c r="G49" s="7" t="n"/>
      <c r="H49" s="6" t="n"/>
      <c r="I49" s="8">
        <f>IF($B49="","",WORKDAY($B49,'القوائم'!$G$5))</f>
        <v/>
      </c>
      <c r="J49" s="5" t="n"/>
      <c r="K49" s="9">
        <f>IF(OR($B49="",$J49=""),"",IF($J49&lt;=$I49,"نعم","لا"))</f>
        <v/>
      </c>
      <c r="L49" s="5" t="n"/>
      <c r="M49" s="8">
        <f>IF($B49="","",IF($L49&lt;&gt;"",$L49,WORKDAY($B49,'القوائم'!$G$6)))</f>
        <v/>
      </c>
      <c r="N49" s="5" t="n"/>
      <c r="O49" s="9">
        <f>IF(OR($B49="",$N49=""),"",IF($N49&lt;=$M49,"نعم","لا"))</f>
        <v/>
      </c>
      <c r="P49" s="10">
        <f>IF(OR($B49="",$N49=""),"",NETWORKDAYS($B49,$N49)-1)</f>
        <v/>
      </c>
      <c r="Q49" s="6" t="n"/>
      <c r="R49" s="7" t="n"/>
      <c r="S49" s="11" t="n"/>
      <c r="T49" s="9">
        <f>IF($S49="","",IF($S49&lt;='القوائم'!$G$9,'القوائم'!$F$9,IF($S49&lt;='القوائم'!$G$10,'القوائم'!$F$10,'القوائم'!$F$11)))</f>
        <v/>
      </c>
      <c r="U49" s="7" t="n"/>
      <c r="V49" s="12" t="n"/>
      <c r="W49" s="5" t="n"/>
      <c r="X49" s="5" t="n"/>
      <c r="Y49" s="5" t="n"/>
      <c r="Z49" s="7" t="n"/>
      <c r="AA49" s="7" t="n"/>
      <c r="AB49" s="5" t="n"/>
      <c r="AC49" s="13">
        <f>IF($B49="","",IF($AB49&lt;&gt;"",IF($Z49="","السبب الجذري ناقص","مغلقة"),IF($N49="",IF(AND($J49="",TODAY()&gt;$I49),"تأخر تأكيد الاستلام",IF(TODAY()&gt;$M49,"تأخر القرار","مفتوحة")),IF(AND($V49="نعم",$W49=""),"قيد المراجعة",IF(AND($X49&lt;&gt;"",$Y49="",TODAY()&gt;$X49),"تأخرت المتابعة","أُرسل القرار")))))</f>
        <v/>
      </c>
    </row>
    <row r="50">
      <c r="A50" s="4" t="n"/>
      <c r="B50" s="5" t="n"/>
      <c r="C50" s="6" t="n"/>
      <c r="D50" s="7" t="n"/>
      <c r="E50" s="7" t="n"/>
      <c r="F50" s="7" t="n"/>
      <c r="G50" s="7" t="n"/>
      <c r="H50" s="6" t="n"/>
      <c r="I50" s="8">
        <f>IF($B50="","",WORKDAY($B50,'القوائم'!$G$5))</f>
        <v/>
      </c>
      <c r="J50" s="5" t="n"/>
      <c r="K50" s="9">
        <f>IF(OR($B50="",$J50=""),"",IF($J50&lt;=$I50,"نعم","لا"))</f>
        <v/>
      </c>
      <c r="L50" s="5" t="n"/>
      <c r="M50" s="8">
        <f>IF($B50="","",IF($L50&lt;&gt;"",$L50,WORKDAY($B50,'القوائم'!$G$6)))</f>
        <v/>
      </c>
      <c r="N50" s="5" t="n"/>
      <c r="O50" s="9">
        <f>IF(OR($B50="",$N50=""),"",IF($N50&lt;=$M50,"نعم","لا"))</f>
        <v/>
      </c>
      <c r="P50" s="10">
        <f>IF(OR($B50="",$N50=""),"",NETWORKDAYS($B50,$N50)-1)</f>
        <v/>
      </c>
      <c r="Q50" s="6" t="n"/>
      <c r="R50" s="7" t="n"/>
      <c r="S50" s="11" t="n"/>
      <c r="T50" s="9">
        <f>IF($S50="","",IF($S50&lt;='القوائم'!$G$9,'القوائم'!$F$9,IF($S50&lt;='القوائم'!$G$10,'القوائم'!$F$10,'القوائم'!$F$11)))</f>
        <v/>
      </c>
      <c r="U50" s="7" t="n"/>
      <c r="V50" s="12" t="n"/>
      <c r="W50" s="5" t="n"/>
      <c r="X50" s="5" t="n"/>
      <c r="Y50" s="5" t="n"/>
      <c r="Z50" s="7" t="n"/>
      <c r="AA50" s="7" t="n"/>
      <c r="AB50" s="5" t="n"/>
      <c r="AC50" s="13">
        <f>IF($B50="","",IF($AB50&lt;&gt;"",IF($Z50="","السبب الجذري ناقص","مغلقة"),IF($N50="",IF(AND($J50="",TODAY()&gt;$I50),"تأخر تأكيد الاستلام",IF(TODAY()&gt;$M50,"تأخر القرار","مفتوحة")),IF(AND($V50="نعم",$W50=""),"قيد المراجعة",IF(AND($X50&lt;&gt;"",$Y50="",TODAY()&gt;$X50),"تأخرت المتابعة","أُرسل القرار")))))</f>
        <v/>
      </c>
    </row>
    <row r="51">
      <c r="A51" s="4" t="n"/>
      <c r="B51" s="5" t="n"/>
      <c r="C51" s="6" t="n"/>
      <c r="D51" s="7" t="n"/>
      <c r="E51" s="7" t="n"/>
      <c r="F51" s="7" t="n"/>
      <c r="G51" s="7" t="n"/>
      <c r="H51" s="6" t="n"/>
      <c r="I51" s="8">
        <f>IF($B51="","",WORKDAY($B51,'القوائم'!$G$5))</f>
        <v/>
      </c>
      <c r="J51" s="5" t="n"/>
      <c r="K51" s="9">
        <f>IF(OR($B51="",$J51=""),"",IF($J51&lt;=$I51,"نعم","لا"))</f>
        <v/>
      </c>
      <c r="L51" s="5" t="n"/>
      <c r="M51" s="8">
        <f>IF($B51="","",IF($L51&lt;&gt;"",$L51,WORKDAY($B51,'القوائم'!$G$6)))</f>
        <v/>
      </c>
      <c r="N51" s="5" t="n"/>
      <c r="O51" s="9">
        <f>IF(OR($B51="",$N51=""),"",IF($N51&lt;=$M51,"نعم","لا"))</f>
        <v/>
      </c>
      <c r="P51" s="10">
        <f>IF(OR($B51="",$N51=""),"",NETWORKDAYS($B51,$N51)-1)</f>
        <v/>
      </c>
      <c r="Q51" s="6" t="n"/>
      <c r="R51" s="7" t="n"/>
      <c r="S51" s="11" t="n"/>
      <c r="T51" s="9">
        <f>IF($S51="","",IF($S51&lt;='القوائم'!$G$9,'القوائم'!$F$9,IF($S51&lt;='القوائم'!$G$10,'القوائم'!$F$10,'القوائم'!$F$11)))</f>
        <v/>
      </c>
      <c r="U51" s="7" t="n"/>
      <c r="V51" s="12" t="n"/>
      <c r="W51" s="5" t="n"/>
      <c r="X51" s="5" t="n"/>
      <c r="Y51" s="5" t="n"/>
      <c r="Z51" s="7" t="n"/>
      <c r="AA51" s="7" t="n"/>
      <c r="AB51" s="5" t="n"/>
      <c r="AC51" s="13">
        <f>IF($B51="","",IF($AB51&lt;&gt;"",IF($Z51="","السبب الجذري ناقص","مغلقة"),IF($N51="",IF(AND($J51="",TODAY()&gt;$I51),"تأخر تأكيد الاستلام",IF(TODAY()&gt;$M51,"تأخر القرار","مفتوحة")),IF(AND($V51="نعم",$W51=""),"قيد المراجعة",IF(AND($X51&lt;&gt;"",$Y51="",TODAY()&gt;$X51),"تأخرت المتابعة","أُرسل القرار")))))</f>
        <v/>
      </c>
    </row>
    <row r="52">
      <c r="A52" s="4" t="n"/>
      <c r="B52" s="5" t="n"/>
      <c r="C52" s="6" t="n"/>
      <c r="D52" s="7" t="n"/>
      <c r="E52" s="7" t="n"/>
      <c r="F52" s="7" t="n"/>
      <c r="G52" s="7" t="n"/>
      <c r="H52" s="6" t="n"/>
      <c r="I52" s="8">
        <f>IF($B52="","",WORKDAY($B52,'القوائم'!$G$5))</f>
        <v/>
      </c>
      <c r="J52" s="5" t="n"/>
      <c r="K52" s="9">
        <f>IF(OR($B52="",$J52=""),"",IF($J52&lt;=$I52,"نعم","لا"))</f>
        <v/>
      </c>
      <c r="L52" s="5" t="n"/>
      <c r="M52" s="8">
        <f>IF($B52="","",IF($L52&lt;&gt;"",$L52,WORKDAY($B52,'القوائم'!$G$6)))</f>
        <v/>
      </c>
      <c r="N52" s="5" t="n"/>
      <c r="O52" s="9">
        <f>IF(OR($B52="",$N52=""),"",IF($N52&lt;=$M52,"نعم","لا"))</f>
        <v/>
      </c>
      <c r="P52" s="10">
        <f>IF(OR($B52="",$N52=""),"",NETWORKDAYS($B52,$N52)-1)</f>
        <v/>
      </c>
      <c r="Q52" s="6" t="n"/>
      <c r="R52" s="7" t="n"/>
      <c r="S52" s="11" t="n"/>
      <c r="T52" s="9">
        <f>IF($S52="","",IF($S52&lt;='القوائم'!$G$9,'القوائم'!$F$9,IF($S52&lt;='القوائم'!$G$10,'القوائم'!$F$10,'القوائم'!$F$11)))</f>
        <v/>
      </c>
      <c r="U52" s="7" t="n"/>
      <c r="V52" s="12" t="n"/>
      <c r="W52" s="5" t="n"/>
      <c r="X52" s="5" t="n"/>
      <c r="Y52" s="5" t="n"/>
      <c r="Z52" s="7" t="n"/>
      <c r="AA52" s="7" t="n"/>
      <c r="AB52" s="5" t="n"/>
      <c r="AC52" s="13">
        <f>IF($B52="","",IF($AB52&lt;&gt;"",IF($Z52="","السبب الجذري ناقص","مغلقة"),IF($N52="",IF(AND($J52="",TODAY()&gt;$I52),"تأخر تأكيد الاستلام",IF(TODAY()&gt;$M52,"تأخر القرار","مفتوحة")),IF(AND($V52="نعم",$W52=""),"قيد المراجعة",IF(AND($X52&lt;&gt;"",$Y52="",TODAY()&gt;$X52),"تأخرت المتابعة","أُرسل القرار")))))</f>
        <v/>
      </c>
    </row>
    <row r="53">
      <c r="A53" s="4" t="n"/>
      <c r="B53" s="5" t="n"/>
      <c r="C53" s="6" t="n"/>
      <c r="D53" s="7" t="n"/>
      <c r="E53" s="7" t="n"/>
      <c r="F53" s="7" t="n"/>
      <c r="G53" s="7" t="n"/>
      <c r="H53" s="6" t="n"/>
      <c r="I53" s="8">
        <f>IF($B53="","",WORKDAY($B53,'القوائم'!$G$5))</f>
        <v/>
      </c>
      <c r="J53" s="5" t="n"/>
      <c r="K53" s="9">
        <f>IF(OR($B53="",$J53=""),"",IF($J53&lt;=$I53,"نعم","لا"))</f>
        <v/>
      </c>
      <c r="L53" s="5" t="n"/>
      <c r="M53" s="8">
        <f>IF($B53="","",IF($L53&lt;&gt;"",$L53,WORKDAY($B53,'القوائم'!$G$6)))</f>
        <v/>
      </c>
      <c r="N53" s="5" t="n"/>
      <c r="O53" s="9">
        <f>IF(OR($B53="",$N53=""),"",IF($N53&lt;=$M53,"نعم","لا"))</f>
        <v/>
      </c>
      <c r="P53" s="10">
        <f>IF(OR($B53="",$N53=""),"",NETWORKDAYS($B53,$N53)-1)</f>
        <v/>
      </c>
      <c r="Q53" s="6" t="n"/>
      <c r="R53" s="7" t="n"/>
      <c r="S53" s="11" t="n"/>
      <c r="T53" s="9">
        <f>IF($S53="","",IF($S53&lt;='القوائم'!$G$9,'القوائم'!$F$9,IF($S53&lt;='القوائم'!$G$10,'القوائم'!$F$10,'القوائم'!$F$11)))</f>
        <v/>
      </c>
      <c r="U53" s="7" t="n"/>
      <c r="V53" s="12" t="n"/>
      <c r="W53" s="5" t="n"/>
      <c r="X53" s="5" t="n"/>
      <c r="Y53" s="5" t="n"/>
      <c r="Z53" s="7" t="n"/>
      <c r="AA53" s="7" t="n"/>
      <c r="AB53" s="5" t="n"/>
      <c r="AC53" s="13">
        <f>IF($B53="","",IF($AB53&lt;&gt;"",IF($Z53="","السبب الجذري ناقص","مغلقة"),IF($N53="",IF(AND($J53="",TODAY()&gt;$I53),"تأخر تأكيد الاستلام",IF(TODAY()&gt;$M53,"تأخر القرار","مفتوحة")),IF(AND($V53="نعم",$W53=""),"قيد المراجعة",IF(AND($X53&lt;&gt;"",$Y53="",TODAY()&gt;$X53),"تأخرت المتابعة","أُرسل القرار")))))</f>
        <v/>
      </c>
    </row>
    <row r="54">
      <c r="A54" s="4" t="n"/>
      <c r="B54" s="5" t="n"/>
      <c r="C54" s="6" t="n"/>
      <c r="D54" s="7" t="n"/>
      <c r="E54" s="7" t="n"/>
      <c r="F54" s="7" t="n"/>
      <c r="G54" s="7" t="n"/>
      <c r="H54" s="6" t="n"/>
      <c r="I54" s="8">
        <f>IF($B54="","",WORKDAY($B54,'القوائم'!$G$5))</f>
        <v/>
      </c>
      <c r="J54" s="5" t="n"/>
      <c r="K54" s="9">
        <f>IF(OR($B54="",$J54=""),"",IF($J54&lt;=$I54,"نعم","لا"))</f>
        <v/>
      </c>
      <c r="L54" s="5" t="n"/>
      <c r="M54" s="8">
        <f>IF($B54="","",IF($L54&lt;&gt;"",$L54,WORKDAY($B54,'القوائم'!$G$6)))</f>
        <v/>
      </c>
      <c r="N54" s="5" t="n"/>
      <c r="O54" s="9">
        <f>IF(OR($B54="",$N54=""),"",IF($N54&lt;=$M54,"نعم","لا"))</f>
        <v/>
      </c>
      <c r="P54" s="10">
        <f>IF(OR($B54="",$N54=""),"",NETWORKDAYS($B54,$N54)-1)</f>
        <v/>
      </c>
      <c r="Q54" s="6" t="n"/>
      <c r="R54" s="7" t="n"/>
      <c r="S54" s="11" t="n"/>
      <c r="T54" s="9">
        <f>IF($S54="","",IF($S54&lt;='القوائم'!$G$9,'القوائم'!$F$9,IF($S54&lt;='القوائم'!$G$10,'القوائم'!$F$10,'القوائم'!$F$11)))</f>
        <v/>
      </c>
      <c r="U54" s="7" t="n"/>
      <c r="V54" s="12" t="n"/>
      <c r="W54" s="5" t="n"/>
      <c r="X54" s="5" t="n"/>
      <c r="Y54" s="5" t="n"/>
      <c r="Z54" s="7" t="n"/>
      <c r="AA54" s="7" t="n"/>
      <c r="AB54" s="5" t="n"/>
      <c r="AC54" s="13">
        <f>IF($B54="","",IF($AB54&lt;&gt;"",IF($Z54="","السبب الجذري ناقص","مغلقة"),IF($N54="",IF(AND($J54="",TODAY()&gt;$I54),"تأخر تأكيد الاستلام",IF(TODAY()&gt;$M54,"تأخر القرار","مفتوحة")),IF(AND($V54="نعم",$W54=""),"قيد المراجعة",IF(AND($X54&lt;&gt;"",$Y54="",TODAY()&gt;$X54),"تأخرت المتابعة","أُرسل القرار")))))</f>
        <v/>
      </c>
    </row>
    <row r="55">
      <c r="A55" s="4" t="n"/>
      <c r="B55" s="5" t="n"/>
      <c r="C55" s="6" t="n"/>
      <c r="D55" s="7" t="n"/>
      <c r="E55" s="7" t="n"/>
      <c r="F55" s="7" t="n"/>
      <c r="G55" s="7" t="n"/>
      <c r="H55" s="6" t="n"/>
      <c r="I55" s="8">
        <f>IF($B55="","",WORKDAY($B55,'القوائم'!$G$5))</f>
        <v/>
      </c>
      <c r="J55" s="5" t="n"/>
      <c r="K55" s="9">
        <f>IF(OR($B55="",$J55=""),"",IF($J55&lt;=$I55,"نعم","لا"))</f>
        <v/>
      </c>
      <c r="L55" s="5" t="n"/>
      <c r="M55" s="8">
        <f>IF($B55="","",IF($L55&lt;&gt;"",$L55,WORKDAY($B55,'القوائم'!$G$6)))</f>
        <v/>
      </c>
      <c r="N55" s="5" t="n"/>
      <c r="O55" s="9">
        <f>IF(OR($B55="",$N55=""),"",IF($N55&lt;=$M55,"نعم","لا"))</f>
        <v/>
      </c>
      <c r="P55" s="10">
        <f>IF(OR($B55="",$N55=""),"",NETWORKDAYS($B55,$N55)-1)</f>
        <v/>
      </c>
      <c r="Q55" s="6" t="n"/>
      <c r="R55" s="7" t="n"/>
      <c r="S55" s="11" t="n"/>
      <c r="T55" s="9">
        <f>IF($S55="","",IF($S55&lt;='القوائم'!$G$9,'القوائم'!$F$9,IF($S55&lt;='القوائم'!$G$10,'القوائم'!$F$10,'القوائم'!$F$11)))</f>
        <v/>
      </c>
      <c r="U55" s="7" t="n"/>
      <c r="V55" s="12" t="n"/>
      <c r="W55" s="5" t="n"/>
      <c r="X55" s="5" t="n"/>
      <c r="Y55" s="5" t="n"/>
      <c r="Z55" s="7" t="n"/>
      <c r="AA55" s="7" t="n"/>
      <c r="AB55" s="5" t="n"/>
      <c r="AC55" s="13">
        <f>IF($B55="","",IF($AB55&lt;&gt;"",IF($Z55="","السبب الجذري ناقص","مغلقة"),IF($N55="",IF(AND($J55="",TODAY()&gt;$I55),"تأخر تأكيد الاستلام",IF(TODAY()&gt;$M55,"تأخر القرار","مفتوحة")),IF(AND($V55="نعم",$W55=""),"قيد المراجعة",IF(AND($X55&lt;&gt;"",$Y55="",TODAY()&gt;$X55),"تأخرت المتابعة","أُرسل القرار")))))</f>
        <v/>
      </c>
    </row>
    <row r="56">
      <c r="A56" s="4" t="n"/>
      <c r="B56" s="5" t="n"/>
      <c r="C56" s="6" t="n"/>
      <c r="D56" s="7" t="n"/>
      <c r="E56" s="7" t="n"/>
      <c r="F56" s="7" t="n"/>
      <c r="G56" s="7" t="n"/>
      <c r="H56" s="6" t="n"/>
      <c r="I56" s="8">
        <f>IF($B56="","",WORKDAY($B56,'القوائم'!$G$5))</f>
        <v/>
      </c>
      <c r="J56" s="5" t="n"/>
      <c r="K56" s="9">
        <f>IF(OR($B56="",$J56=""),"",IF($J56&lt;=$I56,"نعم","لا"))</f>
        <v/>
      </c>
      <c r="L56" s="5" t="n"/>
      <c r="M56" s="8">
        <f>IF($B56="","",IF($L56&lt;&gt;"",$L56,WORKDAY($B56,'القوائم'!$G$6)))</f>
        <v/>
      </c>
      <c r="N56" s="5" t="n"/>
      <c r="O56" s="9">
        <f>IF(OR($B56="",$N56=""),"",IF($N56&lt;=$M56,"نعم","لا"))</f>
        <v/>
      </c>
      <c r="P56" s="10">
        <f>IF(OR($B56="",$N56=""),"",NETWORKDAYS($B56,$N56)-1)</f>
        <v/>
      </c>
      <c r="Q56" s="6" t="n"/>
      <c r="R56" s="7" t="n"/>
      <c r="S56" s="11" t="n"/>
      <c r="T56" s="9">
        <f>IF($S56="","",IF($S56&lt;='القوائم'!$G$9,'القوائم'!$F$9,IF($S56&lt;='القوائم'!$G$10,'القوائم'!$F$10,'القوائم'!$F$11)))</f>
        <v/>
      </c>
      <c r="U56" s="7" t="n"/>
      <c r="V56" s="12" t="n"/>
      <c r="W56" s="5" t="n"/>
      <c r="X56" s="5" t="n"/>
      <c r="Y56" s="5" t="n"/>
      <c r="Z56" s="7" t="n"/>
      <c r="AA56" s="7" t="n"/>
      <c r="AB56" s="5" t="n"/>
      <c r="AC56" s="13">
        <f>IF($B56="","",IF($AB56&lt;&gt;"",IF($Z56="","السبب الجذري ناقص","مغلقة"),IF($N56="",IF(AND($J56="",TODAY()&gt;$I56),"تأخر تأكيد الاستلام",IF(TODAY()&gt;$M56,"تأخر القرار","مفتوحة")),IF(AND($V56="نعم",$W56=""),"قيد المراجعة",IF(AND($X56&lt;&gt;"",$Y56="",TODAY()&gt;$X56),"تأخرت المتابعة","أُرسل القرار")))))</f>
        <v/>
      </c>
    </row>
    <row r="57">
      <c r="A57" s="4" t="n"/>
      <c r="B57" s="5" t="n"/>
      <c r="C57" s="6" t="n"/>
      <c r="D57" s="7" t="n"/>
      <c r="E57" s="7" t="n"/>
      <c r="F57" s="7" t="n"/>
      <c r="G57" s="7" t="n"/>
      <c r="H57" s="6" t="n"/>
      <c r="I57" s="8">
        <f>IF($B57="","",WORKDAY($B57,'القوائم'!$G$5))</f>
        <v/>
      </c>
      <c r="J57" s="5" t="n"/>
      <c r="K57" s="9">
        <f>IF(OR($B57="",$J57=""),"",IF($J57&lt;=$I57,"نعم","لا"))</f>
        <v/>
      </c>
      <c r="L57" s="5" t="n"/>
      <c r="M57" s="8">
        <f>IF($B57="","",IF($L57&lt;&gt;"",$L57,WORKDAY($B57,'القوائم'!$G$6)))</f>
        <v/>
      </c>
      <c r="N57" s="5" t="n"/>
      <c r="O57" s="9">
        <f>IF(OR($B57="",$N57=""),"",IF($N57&lt;=$M57,"نعم","لا"))</f>
        <v/>
      </c>
      <c r="P57" s="10">
        <f>IF(OR($B57="",$N57=""),"",NETWORKDAYS($B57,$N57)-1)</f>
        <v/>
      </c>
      <c r="Q57" s="6" t="n"/>
      <c r="R57" s="7" t="n"/>
      <c r="S57" s="11" t="n"/>
      <c r="T57" s="9">
        <f>IF($S57="","",IF($S57&lt;='القوائم'!$G$9,'القوائم'!$F$9,IF($S57&lt;='القوائم'!$G$10,'القوائم'!$F$10,'القوائم'!$F$11)))</f>
        <v/>
      </c>
      <c r="U57" s="7" t="n"/>
      <c r="V57" s="12" t="n"/>
      <c r="W57" s="5" t="n"/>
      <c r="X57" s="5" t="n"/>
      <c r="Y57" s="5" t="n"/>
      <c r="Z57" s="7" t="n"/>
      <c r="AA57" s="7" t="n"/>
      <c r="AB57" s="5" t="n"/>
      <c r="AC57" s="13">
        <f>IF($B57="","",IF($AB57&lt;&gt;"",IF($Z57="","السبب الجذري ناقص","مغلقة"),IF($N57="",IF(AND($J57="",TODAY()&gt;$I57),"تأخر تأكيد الاستلام",IF(TODAY()&gt;$M57,"تأخر القرار","مفتوحة")),IF(AND($V57="نعم",$W57=""),"قيد المراجعة",IF(AND($X57&lt;&gt;"",$Y57="",TODAY()&gt;$X57),"تأخرت المتابعة","أُرسل القرار")))))</f>
        <v/>
      </c>
    </row>
    <row r="58">
      <c r="A58" s="4" t="n"/>
      <c r="B58" s="5" t="n"/>
      <c r="C58" s="6" t="n"/>
      <c r="D58" s="7" t="n"/>
      <c r="E58" s="7" t="n"/>
      <c r="F58" s="7" t="n"/>
      <c r="G58" s="7" t="n"/>
      <c r="H58" s="6" t="n"/>
      <c r="I58" s="8">
        <f>IF($B58="","",WORKDAY($B58,'القوائم'!$G$5))</f>
        <v/>
      </c>
      <c r="J58" s="5" t="n"/>
      <c r="K58" s="9">
        <f>IF(OR($B58="",$J58=""),"",IF($J58&lt;=$I58,"نعم","لا"))</f>
        <v/>
      </c>
      <c r="L58" s="5" t="n"/>
      <c r="M58" s="8">
        <f>IF($B58="","",IF($L58&lt;&gt;"",$L58,WORKDAY($B58,'القوائم'!$G$6)))</f>
        <v/>
      </c>
      <c r="N58" s="5" t="n"/>
      <c r="O58" s="9">
        <f>IF(OR($B58="",$N58=""),"",IF($N58&lt;=$M58,"نعم","لا"))</f>
        <v/>
      </c>
      <c r="P58" s="10">
        <f>IF(OR($B58="",$N58=""),"",NETWORKDAYS($B58,$N58)-1)</f>
        <v/>
      </c>
      <c r="Q58" s="6" t="n"/>
      <c r="R58" s="7" t="n"/>
      <c r="S58" s="11" t="n"/>
      <c r="T58" s="9">
        <f>IF($S58="","",IF($S58&lt;='القوائم'!$G$9,'القوائم'!$F$9,IF($S58&lt;='القوائم'!$G$10,'القوائم'!$F$10,'القوائم'!$F$11)))</f>
        <v/>
      </c>
      <c r="U58" s="7" t="n"/>
      <c r="V58" s="12" t="n"/>
      <c r="W58" s="5" t="n"/>
      <c r="X58" s="5" t="n"/>
      <c r="Y58" s="5" t="n"/>
      <c r="Z58" s="7" t="n"/>
      <c r="AA58" s="7" t="n"/>
      <c r="AB58" s="5" t="n"/>
      <c r="AC58" s="13">
        <f>IF($B58="","",IF($AB58&lt;&gt;"",IF($Z58="","السبب الجذري ناقص","مغلقة"),IF($N58="",IF(AND($J58="",TODAY()&gt;$I58),"تأخر تأكيد الاستلام",IF(TODAY()&gt;$M58,"تأخر القرار","مفتوحة")),IF(AND($V58="نعم",$W58=""),"قيد المراجعة",IF(AND($X58&lt;&gt;"",$Y58="",TODAY()&gt;$X58),"تأخرت المتابعة","أُرسل القرار")))))</f>
        <v/>
      </c>
    </row>
    <row r="59">
      <c r="A59" s="4" t="n"/>
      <c r="B59" s="5" t="n"/>
      <c r="C59" s="6" t="n"/>
      <c r="D59" s="7" t="n"/>
      <c r="E59" s="7" t="n"/>
      <c r="F59" s="7" t="n"/>
      <c r="G59" s="7" t="n"/>
      <c r="H59" s="6" t="n"/>
      <c r="I59" s="8">
        <f>IF($B59="","",WORKDAY($B59,'القوائم'!$G$5))</f>
        <v/>
      </c>
      <c r="J59" s="5" t="n"/>
      <c r="K59" s="9">
        <f>IF(OR($B59="",$J59=""),"",IF($J59&lt;=$I59,"نعم","لا"))</f>
        <v/>
      </c>
      <c r="L59" s="5" t="n"/>
      <c r="M59" s="8">
        <f>IF($B59="","",IF($L59&lt;&gt;"",$L59,WORKDAY($B59,'القوائم'!$G$6)))</f>
        <v/>
      </c>
      <c r="N59" s="5" t="n"/>
      <c r="O59" s="9">
        <f>IF(OR($B59="",$N59=""),"",IF($N59&lt;=$M59,"نعم","لا"))</f>
        <v/>
      </c>
      <c r="P59" s="10">
        <f>IF(OR($B59="",$N59=""),"",NETWORKDAYS($B59,$N59)-1)</f>
        <v/>
      </c>
      <c r="Q59" s="6" t="n"/>
      <c r="R59" s="7" t="n"/>
      <c r="S59" s="11" t="n"/>
      <c r="T59" s="9">
        <f>IF($S59="","",IF($S59&lt;='القوائم'!$G$9,'القوائم'!$F$9,IF($S59&lt;='القوائم'!$G$10,'القوائم'!$F$10,'القوائم'!$F$11)))</f>
        <v/>
      </c>
      <c r="U59" s="7" t="n"/>
      <c r="V59" s="12" t="n"/>
      <c r="W59" s="5" t="n"/>
      <c r="X59" s="5" t="n"/>
      <c r="Y59" s="5" t="n"/>
      <c r="Z59" s="7" t="n"/>
      <c r="AA59" s="7" t="n"/>
      <c r="AB59" s="5" t="n"/>
      <c r="AC59" s="13">
        <f>IF($B59="","",IF($AB59&lt;&gt;"",IF($Z59="","السبب الجذري ناقص","مغلقة"),IF($N59="",IF(AND($J59="",TODAY()&gt;$I59),"تأخر تأكيد الاستلام",IF(TODAY()&gt;$M59,"تأخر القرار","مفتوحة")),IF(AND($V59="نعم",$W59=""),"قيد المراجعة",IF(AND($X59&lt;&gt;"",$Y59="",TODAY()&gt;$X59),"تأخرت المتابعة","أُرسل القرار")))))</f>
        <v/>
      </c>
    </row>
    <row r="60">
      <c r="A60" s="4" t="n"/>
      <c r="B60" s="5" t="n"/>
      <c r="C60" s="6" t="n"/>
      <c r="D60" s="7" t="n"/>
      <c r="E60" s="7" t="n"/>
      <c r="F60" s="7" t="n"/>
      <c r="G60" s="7" t="n"/>
      <c r="H60" s="6" t="n"/>
      <c r="I60" s="8">
        <f>IF($B60="","",WORKDAY($B60,'القوائم'!$G$5))</f>
        <v/>
      </c>
      <c r="J60" s="5" t="n"/>
      <c r="K60" s="9">
        <f>IF(OR($B60="",$J60=""),"",IF($J60&lt;=$I60,"نعم","لا"))</f>
        <v/>
      </c>
      <c r="L60" s="5" t="n"/>
      <c r="M60" s="8">
        <f>IF($B60="","",IF($L60&lt;&gt;"",$L60,WORKDAY($B60,'القوائم'!$G$6)))</f>
        <v/>
      </c>
      <c r="N60" s="5" t="n"/>
      <c r="O60" s="9">
        <f>IF(OR($B60="",$N60=""),"",IF($N60&lt;=$M60,"نعم","لا"))</f>
        <v/>
      </c>
      <c r="P60" s="10">
        <f>IF(OR($B60="",$N60=""),"",NETWORKDAYS($B60,$N60)-1)</f>
        <v/>
      </c>
      <c r="Q60" s="6" t="n"/>
      <c r="R60" s="7" t="n"/>
      <c r="S60" s="11" t="n"/>
      <c r="T60" s="9">
        <f>IF($S60="","",IF($S60&lt;='القوائم'!$G$9,'القوائم'!$F$9,IF($S60&lt;='القوائم'!$G$10,'القوائم'!$F$10,'القوائم'!$F$11)))</f>
        <v/>
      </c>
      <c r="U60" s="7" t="n"/>
      <c r="V60" s="12" t="n"/>
      <c r="W60" s="5" t="n"/>
      <c r="X60" s="5" t="n"/>
      <c r="Y60" s="5" t="n"/>
      <c r="Z60" s="7" t="n"/>
      <c r="AA60" s="7" t="n"/>
      <c r="AB60" s="5" t="n"/>
      <c r="AC60" s="13">
        <f>IF($B60="","",IF($AB60&lt;&gt;"",IF($Z60="","السبب الجذري ناقص","مغلقة"),IF($N60="",IF(AND($J60="",TODAY()&gt;$I60),"تأخر تأكيد الاستلام",IF(TODAY()&gt;$M60,"تأخر القرار","مفتوحة")),IF(AND($V60="نعم",$W60=""),"قيد المراجعة",IF(AND($X60&lt;&gt;"",$Y60="",TODAY()&gt;$X60),"تأخرت المتابعة","أُرسل القرار")))))</f>
        <v/>
      </c>
    </row>
    <row r="61">
      <c r="A61" s="4" t="n"/>
      <c r="B61" s="5" t="n"/>
      <c r="C61" s="6" t="n"/>
      <c r="D61" s="7" t="n"/>
      <c r="E61" s="7" t="n"/>
      <c r="F61" s="7" t="n"/>
      <c r="G61" s="7" t="n"/>
      <c r="H61" s="6" t="n"/>
      <c r="I61" s="8">
        <f>IF($B61="","",WORKDAY($B61,'القوائم'!$G$5))</f>
        <v/>
      </c>
      <c r="J61" s="5" t="n"/>
      <c r="K61" s="9">
        <f>IF(OR($B61="",$J61=""),"",IF($J61&lt;=$I61,"نعم","لا"))</f>
        <v/>
      </c>
      <c r="L61" s="5" t="n"/>
      <c r="M61" s="8">
        <f>IF($B61="","",IF($L61&lt;&gt;"",$L61,WORKDAY($B61,'القوائم'!$G$6)))</f>
        <v/>
      </c>
      <c r="N61" s="5" t="n"/>
      <c r="O61" s="9">
        <f>IF(OR($B61="",$N61=""),"",IF($N61&lt;=$M61,"نعم","لا"))</f>
        <v/>
      </c>
      <c r="P61" s="10">
        <f>IF(OR($B61="",$N61=""),"",NETWORKDAYS($B61,$N61)-1)</f>
        <v/>
      </c>
      <c r="Q61" s="6" t="n"/>
      <c r="R61" s="7" t="n"/>
      <c r="S61" s="11" t="n"/>
      <c r="T61" s="9">
        <f>IF($S61="","",IF($S61&lt;='القوائم'!$G$9,'القوائم'!$F$9,IF($S61&lt;='القوائم'!$G$10,'القوائم'!$F$10,'القوائم'!$F$11)))</f>
        <v/>
      </c>
      <c r="U61" s="7" t="n"/>
      <c r="V61" s="12" t="n"/>
      <c r="W61" s="5" t="n"/>
      <c r="X61" s="5" t="n"/>
      <c r="Y61" s="5" t="n"/>
      <c r="Z61" s="7" t="n"/>
      <c r="AA61" s="7" t="n"/>
      <c r="AB61" s="5" t="n"/>
      <c r="AC61" s="13">
        <f>IF($B61="","",IF($AB61&lt;&gt;"",IF($Z61="","السبب الجذري ناقص","مغلقة"),IF($N61="",IF(AND($J61="",TODAY()&gt;$I61),"تأخر تأكيد الاستلام",IF(TODAY()&gt;$M61,"تأخر القرار","مفتوحة")),IF(AND($V61="نعم",$W61=""),"قيد المراجعة",IF(AND($X61&lt;&gt;"",$Y61="",TODAY()&gt;$X61),"تأخرت المتابعة","أُرسل القرار")))))</f>
        <v/>
      </c>
    </row>
    <row r="62">
      <c r="A62" s="4" t="n"/>
      <c r="B62" s="5" t="n"/>
      <c r="C62" s="6" t="n"/>
      <c r="D62" s="7" t="n"/>
      <c r="E62" s="7" t="n"/>
      <c r="F62" s="7" t="n"/>
      <c r="G62" s="7" t="n"/>
      <c r="H62" s="6" t="n"/>
      <c r="I62" s="8">
        <f>IF($B62="","",WORKDAY($B62,'القوائم'!$G$5))</f>
        <v/>
      </c>
      <c r="J62" s="5" t="n"/>
      <c r="K62" s="9">
        <f>IF(OR($B62="",$J62=""),"",IF($J62&lt;=$I62,"نعم","لا"))</f>
        <v/>
      </c>
      <c r="L62" s="5" t="n"/>
      <c r="M62" s="8">
        <f>IF($B62="","",IF($L62&lt;&gt;"",$L62,WORKDAY($B62,'القوائم'!$G$6)))</f>
        <v/>
      </c>
      <c r="N62" s="5" t="n"/>
      <c r="O62" s="9">
        <f>IF(OR($B62="",$N62=""),"",IF($N62&lt;=$M62,"نعم","لا"))</f>
        <v/>
      </c>
      <c r="P62" s="10">
        <f>IF(OR($B62="",$N62=""),"",NETWORKDAYS($B62,$N62)-1)</f>
        <v/>
      </c>
      <c r="Q62" s="6" t="n"/>
      <c r="R62" s="7" t="n"/>
      <c r="S62" s="11" t="n"/>
      <c r="T62" s="9">
        <f>IF($S62="","",IF($S62&lt;='القوائم'!$G$9,'القوائم'!$F$9,IF($S62&lt;='القوائم'!$G$10,'القوائم'!$F$10,'القوائم'!$F$11)))</f>
        <v/>
      </c>
      <c r="U62" s="7" t="n"/>
      <c r="V62" s="12" t="n"/>
      <c r="W62" s="5" t="n"/>
      <c r="X62" s="5" t="n"/>
      <c r="Y62" s="5" t="n"/>
      <c r="Z62" s="7" t="n"/>
      <c r="AA62" s="7" t="n"/>
      <c r="AB62" s="5" t="n"/>
      <c r="AC62" s="13">
        <f>IF($B62="","",IF($AB62&lt;&gt;"",IF($Z62="","السبب الجذري ناقص","مغلقة"),IF($N62="",IF(AND($J62="",TODAY()&gt;$I62),"تأخر تأكيد الاستلام",IF(TODAY()&gt;$M62,"تأخر القرار","مفتوحة")),IF(AND($V62="نعم",$W62=""),"قيد المراجعة",IF(AND($X62&lt;&gt;"",$Y62="",TODAY()&gt;$X62),"تأخرت المتابعة","أُرسل القرار")))))</f>
        <v/>
      </c>
    </row>
    <row r="63">
      <c r="A63" s="4" t="n"/>
      <c r="B63" s="5" t="n"/>
      <c r="C63" s="6" t="n"/>
      <c r="D63" s="7" t="n"/>
      <c r="E63" s="7" t="n"/>
      <c r="F63" s="7" t="n"/>
      <c r="G63" s="7" t="n"/>
      <c r="H63" s="6" t="n"/>
      <c r="I63" s="8">
        <f>IF($B63="","",WORKDAY($B63,'القوائم'!$G$5))</f>
        <v/>
      </c>
      <c r="J63" s="5" t="n"/>
      <c r="K63" s="9">
        <f>IF(OR($B63="",$J63=""),"",IF($J63&lt;=$I63,"نعم","لا"))</f>
        <v/>
      </c>
      <c r="L63" s="5" t="n"/>
      <c r="M63" s="8">
        <f>IF($B63="","",IF($L63&lt;&gt;"",$L63,WORKDAY($B63,'القوائم'!$G$6)))</f>
        <v/>
      </c>
      <c r="N63" s="5" t="n"/>
      <c r="O63" s="9">
        <f>IF(OR($B63="",$N63=""),"",IF($N63&lt;=$M63,"نعم","لا"))</f>
        <v/>
      </c>
      <c r="P63" s="10">
        <f>IF(OR($B63="",$N63=""),"",NETWORKDAYS($B63,$N63)-1)</f>
        <v/>
      </c>
      <c r="Q63" s="6" t="n"/>
      <c r="R63" s="7" t="n"/>
      <c r="S63" s="11" t="n"/>
      <c r="T63" s="9">
        <f>IF($S63="","",IF($S63&lt;='القوائم'!$G$9,'القوائم'!$F$9,IF($S63&lt;='القوائم'!$G$10,'القوائم'!$F$10,'القوائم'!$F$11)))</f>
        <v/>
      </c>
      <c r="U63" s="7" t="n"/>
      <c r="V63" s="12" t="n"/>
      <c r="W63" s="5" t="n"/>
      <c r="X63" s="5" t="n"/>
      <c r="Y63" s="5" t="n"/>
      <c r="Z63" s="7" t="n"/>
      <c r="AA63" s="7" t="n"/>
      <c r="AB63" s="5" t="n"/>
      <c r="AC63" s="13">
        <f>IF($B63="","",IF($AB63&lt;&gt;"",IF($Z63="","السبب الجذري ناقص","مغلقة"),IF($N63="",IF(AND($J63="",TODAY()&gt;$I63),"تأخر تأكيد الاستلام",IF(TODAY()&gt;$M63,"تأخر القرار","مفتوحة")),IF(AND($V63="نعم",$W63=""),"قيد المراجعة",IF(AND($X63&lt;&gt;"",$Y63="",TODAY()&gt;$X63),"تأخرت المتابعة","أُرسل القرار")))))</f>
        <v/>
      </c>
    </row>
    <row r="64">
      <c r="A64" s="4" t="n"/>
      <c r="B64" s="5" t="n"/>
      <c r="C64" s="6" t="n"/>
      <c r="D64" s="7" t="n"/>
      <c r="E64" s="7" t="n"/>
      <c r="F64" s="7" t="n"/>
      <c r="G64" s="7" t="n"/>
      <c r="H64" s="6" t="n"/>
      <c r="I64" s="8">
        <f>IF($B64="","",WORKDAY($B64,'القوائم'!$G$5))</f>
        <v/>
      </c>
      <c r="J64" s="5" t="n"/>
      <c r="K64" s="9">
        <f>IF(OR($B64="",$J64=""),"",IF($J64&lt;=$I64,"نعم","لا"))</f>
        <v/>
      </c>
      <c r="L64" s="5" t="n"/>
      <c r="M64" s="8">
        <f>IF($B64="","",IF($L64&lt;&gt;"",$L64,WORKDAY($B64,'القوائم'!$G$6)))</f>
        <v/>
      </c>
      <c r="N64" s="5" t="n"/>
      <c r="O64" s="9">
        <f>IF(OR($B64="",$N64=""),"",IF($N64&lt;=$M64,"نعم","لا"))</f>
        <v/>
      </c>
      <c r="P64" s="10">
        <f>IF(OR($B64="",$N64=""),"",NETWORKDAYS($B64,$N64)-1)</f>
        <v/>
      </c>
      <c r="Q64" s="6" t="n"/>
      <c r="R64" s="7" t="n"/>
      <c r="S64" s="11" t="n"/>
      <c r="T64" s="9">
        <f>IF($S64="","",IF($S64&lt;='القوائم'!$G$9,'القوائم'!$F$9,IF($S64&lt;='القوائم'!$G$10,'القوائم'!$F$10,'القوائم'!$F$11)))</f>
        <v/>
      </c>
      <c r="U64" s="7" t="n"/>
      <c r="V64" s="12" t="n"/>
      <c r="W64" s="5" t="n"/>
      <c r="X64" s="5" t="n"/>
      <c r="Y64" s="5" t="n"/>
      <c r="Z64" s="7" t="n"/>
      <c r="AA64" s="7" t="n"/>
      <c r="AB64" s="5" t="n"/>
      <c r="AC64" s="13">
        <f>IF($B64="","",IF($AB64&lt;&gt;"",IF($Z64="","السبب الجذري ناقص","مغلقة"),IF($N64="",IF(AND($J64="",TODAY()&gt;$I64),"تأخر تأكيد الاستلام",IF(TODAY()&gt;$M64,"تأخر القرار","مفتوحة")),IF(AND($V64="نعم",$W64=""),"قيد المراجعة",IF(AND($X64&lt;&gt;"",$Y64="",TODAY()&gt;$X64),"تأخرت المتابعة","أُرسل القرار")))))</f>
        <v/>
      </c>
    </row>
    <row r="65">
      <c r="A65" s="4" t="n"/>
      <c r="B65" s="5" t="n"/>
      <c r="C65" s="6" t="n"/>
      <c r="D65" s="7" t="n"/>
      <c r="E65" s="7" t="n"/>
      <c r="F65" s="7" t="n"/>
      <c r="G65" s="7" t="n"/>
      <c r="H65" s="6" t="n"/>
      <c r="I65" s="8">
        <f>IF($B65="","",WORKDAY($B65,'القوائم'!$G$5))</f>
        <v/>
      </c>
      <c r="J65" s="5" t="n"/>
      <c r="K65" s="9">
        <f>IF(OR($B65="",$J65=""),"",IF($J65&lt;=$I65,"نعم","لا"))</f>
        <v/>
      </c>
      <c r="L65" s="5" t="n"/>
      <c r="M65" s="8">
        <f>IF($B65="","",IF($L65&lt;&gt;"",$L65,WORKDAY($B65,'القوائم'!$G$6)))</f>
        <v/>
      </c>
      <c r="N65" s="5" t="n"/>
      <c r="O65" s="9">
        <f>IF(OR($B65="",$N65=""),"",IF($N65&lt;=$M65,"نعم","لا"))</f>
        <v/>
      </c>
      <c r="P65" s="10">
        <f>IF(OR($B65="",$N65=""),"",NETWORKDAYS($B65,$N65)-1)</f>
        <v/>
      </c>
      <c r="Q65" s="6" t="n"/>
      <c r="R65" s="7" t="n"/>
      <c r="S65" s="11" t="n"/>
      <c r="T65" s="9">
        <f>IF($S65="","",IF($S65&lt;='القوائم'!$G$9,'القوائم'!$F$9,IF($S65&lt;='القوائم'!$G$10,'القوائم'!$F$10,'القوائم'!$F$11)))</f>
        <v/>
      </c>
      <c r="U65" s="7" t="n"/>
      <c r="V65" s="12" t="n"/>
      <c r="W65" s="5" t="n"/>
      <c r="X65" s="5" t="n"/>
      <c r="Y65" s="5" t="n"/>
      <c r="Z65" s="7" t="n"/>
      <c r="AA65" s="7" t="n"/>
      <c r="AB65" s="5" t="n"/>
      <c r="AC65" s="13">
        <f>IF($B65="","",IF($AB65&lt;&gt;"",IF($Z65="","السبب الجذري ناقص","مغلقة"),IF($N65="",IF(AND($J65="",TODAY()&gt;$I65),"تأخر تأكيد الاستلام",IF(TODAY()&gt;$M65,"تأخر القرار","مفتوحة")),IF(AND($V65="نعم",$W65=""),"قيد المراجعة",IF(AND($X65&lt;&gt;"",$Y65="",TODAY()&gt;$X65),"تأخرت المتابعة","أُرسل القرار")))))</f>
        <v/>
      </c>
    </row>
    <row r="66">
      <c r="A66" s="4" t="n"/>
      <c r="B66" s="5" t="n"/>
      <c r="C66" s="6" t="n"/>
      <c r="D66" s="7" t="n"/>
      <c r="E66" s="7" t="n"/>
      <c r="F66" s="7" t="n"/>
      <c r="G66" s="7" t="n"/>
      <c r="H66" s="6" t="n"/>
      <c r="I66" s="8">
        <f>IF($B66="","",WORKDAY($B66,'القوائم'!$G$5))</f>
        <v/>
      </c>
      <c r="J66" s="5" t="n"/>
      <c r="K66" s="9">
        <f>IF(OR($B66="",$J66=""),"",IF($J66&lt;=$I66,"نعم","لا"))</f>
        <v/>
      </c>
      <c r="L66" s="5" t="n"/>
      <c r="M66" s="8">
        <f>IF($B66="","",IF($L66&lt;&gt;"",$L66,WORKDAY($B66,'القوائم'!$G$6)))</f>
        <v/>
      </c>
      <c r="N66" s="5" t="n"/>
      <c r="O66" s="9">
        <f>IF(OR($B66="",$N66=""),"",IF($N66&lt;=$M66,"نعم","لا"))</f>
        <v/>
      </c>
      <c r="P66" s="10">
        <f>IF(OR($B66="",$N66=""),"",NETWORKDAYS($B66,$N66)-1)</f>
        <v/>
      </c>
      <c r="Q66" s="6" t="n"/>
      <c r="R66" s="7" t="n"/>
      <c r="S66" s="11" t="n"/>
      <c r="T66" s="9">
        <f>IF($S66="","",IF($S66&lt;='القوائم'!$G$9,'القوائم'!$F$9,IF($S66&lt;='القوائم'!$G$10,'القوائم'!$F$10,'القوائم'!$F$11)))</f>
        <v/>
      </c>
      <c r="U66" s="7" t="n"/>
      <c r="V66" s="12" t="n"/>
      <c r="W66" s="5" t="n"/>
      <c r="X66" s="5" t="n"/>
      <c r="Y66" s="5" t="n"/>
      <c r="Z66" s="7" t="n"/>
      <c r="AA66" s="7" t="n"/>
      <c r="AB66" s="5" t="n"/>
      <c r="AC66" s="13">
        <f>IF($B66="","",IF($AB66&lt;&gt;"",IF($Z66="","السبب الجذري ناقص","مغلقة"),IF($N66="",IF(AND($J66="",TODAY()&gt;$I66),"تأخر تأكيد الاستلام",IF(TODAY()&gt;$M66,"تأخر القرار","مفتوحة")),IF(AND($V66="نعم",$W66=""),"قيد المراجعة",IF(AND($X66&lt;&gt;"",$Y66="",TODAY()&gt;$X66),"تأخرت المتابعة","أُرسل القرار")))))</f>
        <v/>
      </c>
    </row>
    <row r="67">
      <c r="A67" s="4" t="n"/>
      <c r="B67" s="5" t="n"/>
      <c r="C67" s="6" t="n"/>
      <c r="D67" s="7" t="n"/>
      <c r="E67" s="7" t="n"/>
      <c r="F67" s="7" t="n"/>
      <c r="G67" s="7" t="n"/>
      <c r="H67" s="6" t="n"/>
      <c r="I67" s="8">
        <f>IF($B67="","",WORKDAY($B67,'القوائم'!$G$5))</f>
        <v/>
      </c>
      <c r="J67" s="5" t="n"/>
      <c r="K67" s="9">
        <f>IF(OR($B67="",$J67=""),"",IF($J67&lt;=$I67,"نعم","لا"))</f>
        <v/>
      </c>
      <c r="L67" s="5" t="n"/>
      <c r="M67" s="8">
        <f>IF($B67="","",IF($L67&lt;&gt;"",$L67,WORKDAY($B67,'القوائم'!$G$6)))</f>
        <v/>
      </c>
      <c r="N67" s="5" t="n"/>
      <c r="O67" s="9">
        <f>IF(OR($B67="",$N67=""),"",IF($N67&lt;=$M67,"نعم","لا"))</f>
        <v/>
      </c>
      <c r="P67" s="10">
        <f>IF(OR($B67="",$N67=""),"",NETWORKDAYS($B67,$N67)-1)</f>
        <v/>
      </c>
      <c r="Q67" s="6" t="n"/>
      <c r="R67" s="7" t="n"/>
      <c r="S67" s="11" t="n"/>
      <c r="T67" s="9">
        <f>IF($S67="","",IF($S67&lt;='القوائم'!$G$9,'القوائم'!$F$9,IF($S67&lt;='القوائم'!$G$10,'القوائم'!$F$10,'القوائم'!$F$11)))</f>
        <v/>
      </c>
      <c r="U67" s="7" t="n"/>
      <c r="V67" s="12" t="n"/>
      <c r="W67" s="5" t="n"/>
      <c r="X67" s="5" t="n"/>
      <c r="Y67" s="5" t="n"/>
      <c r="Z67" s="7" t="n"/>
      <c r="AA67" s="7" t="n"/>
      <c r="AB67" s="5" t="n"/>
      <c r="AC67" s="13">
        <f>IF($B67="","",IF($AB67&lt;&gt;"",IF($Z67="","السبب الجذري ناقص","مغلقة"),IF($N67="",IF(AND($J67="",TODAY()&gt;$I67),"تأخر تأكيد الاستلام",IF(TODAY()&gt;$M67,"تأخر القرار","مفتوحة")),IF(AND($V67="نعم",$W67=""),"قيد المراجعة",IF(AND($X67&lt;&gt;"",$Y67="",TODAY()&gt;$X67),"تأخرت المتابعة","أُرسل القرار")))))</f>
        <v/>
      </c>
    </row>
    <row r="68">
      <c r="A68" s="4" t="n"/>
      <c r="B68" s="5" t="n"/>
      <c r="C68" s="6" t="n"/>
      <c r="D68" s="7" t="n"/>
      <c r="E68" s="7" t="n"/>
      <c r="F68" s="7" t="n"/>
      <c r="G68" s="7" t="n"/>
      <c r="H68" s="6" t="n"/>
      <c r="I68" s="8">
        <f>IF($B68="","",WORKDAY($B68,'القوائم'!$G$5))</f>
        <v/>
      </c>
      <c r="J68" s="5" t="n"/>
      <c r="K68" s="9">
        <f>IF(OR($B68="",$J68=""),"",IF($J68&lt;=$I68,"نعم","لا"))</f>
        <v/>
      </c>
      <c r="L68" s="5" t="n"/>
      <c r="M68" s="8">
        <f>IF($B68="","",IF($L68&lt;&gt;"",$L68,WORKDAY($B68,'القوائم'!$G$6)))</f>
        <v/>
      </c>
      <c r="N68" s="5" t="n"/>
      <c r="O68" s="9">
        <f>IF(OR($B68="",$N68=""),"",IF($N68&lt;=$M68,"نعم","لا"))</f>
        <v/>
      </c>
      <c r="P68" s="10">
        <f>IF(OR($B68="",$N68=""),"",NETWORKDAYS($B68,$N68)-1)</f>
        <v/>
      </c>
      <c r="Q68" s="6" t="n"/>
      <c r="R68" s="7" t="n"/>
      <c r="S68" s="11" t="n"/>
      <c r="T68" s="9">
        <f>IF($S68="","",IF($S68&lt;='القوائم'!$G$9,'القوائم'!$F$9,IF($S68&lt;='القوائم'!$G$10,'القوائم'!$F$10,'القوائم'!$F$11)))</f>
        <v/>
      </c>
      <c r="U68" s="7" t="n"/>
      <c r="V68" s="12" t="n"/>
      <c r="W68" s="5" t="n"/>
      <c r="X68" s="5" t="n"/>
      <c r="Y68" s="5" t="n"/>
      <c r="Z68" s="7" t="n"/>
      <c r="AA68" s="7" t="n"/>
      <c r="AB68" s="5" t="n"/>
      <c r="AC68" s="13">
        <f>IF($B68="","",IF($AB68&lt;&gt;"",IF($Z68="","السبب الجذري ناقص","مغلقة"),IF($N68="",IF(AND($J68="",TODAY()&gt;$I68),"تأخر تأكيد الاستلام",IF(TODAY()&gt;$M68,"تأخر القرار","مفتوحة")),IF(AND($V68="نعم",$W68=""),"قيد المراجعة",IF(AND($X68&lt;&gt;"",$Y68="",TODAY()&gt;$X68),"تأخرت المتابعة","أُرسل القرار")))))</f>
        <v/>
      </c>
    </row>
    <row r="69">
      <c r="A69" s="4" t="n"/>
      <c r="B69" s="5" t="n"/>
      <c r="C69" s="6" t="n"/>
      <c r="D69" s="7" t="n"/>
      <c r="E69" s="7" t="n"/>
      <c r="F69" s="7" t="n"/>
      <c r="G69" s="7" t="n"/>
      <c r="H69" s="6" t="n"/>
      <c r="I69" s="8">
        <f>IF($B69="","",WORKDAY($B69,'القوائم'!$G$5))</f>
        <v/>
      </c>
      <c r="J69" s="5" t="n"/>
      <c r="K69" s="9">
        <f>IF(OR($B69="",$J69=""),"",IF($J69&lt;=$I69,"نعم","لا"))</f>
        <v/>
      </c>
      <c r="L69" s="5" t="n"/>
      <c r="M69" s="8">
        <f>IF($B69="","",IF($L69&lt;&gt;"",$L69,WORKDAY($B69,'القوائم'!$G$6)))</f>
        <v/>
      </c>
      <c r="N69" s="5" t="n"/>
      <c r="O69" s="9">
        <f>IF(OR($B69="",$N69=""),"",IF($N69&lt;=$M69,"نعم","لا"))</f>
        <v/>
      </c>
      <c r="P69" s="10">
        <f>IF(OR($B69="",$N69=""),"",NETWORKDAYS($B69,$N69)-1)</f>
        <v/>
      </c>
      <c r="Q69" s="6" t="n"/>
      <c r="R69" s="7" t="n"/>
      <c r="S69" s="11" t="n"/>
      <c r="T69" s="9">
        <f>IF($S69="","",IF($S69&lt;='القوائم'!$G$9,'القوائم'!$F$9,IF($S69&lt;='القوائم'!$G$10,'القوائم'!$F$10,'القوائم'!$F$11)))</f>
        <v/>
      </c>
      <c r="U69" s="7" t="n"/>
      <c r="V69" s="12" t="n"/>
      <c r="W69" s="5" t="n"/>
      <c r="X69" s="5" t="n"/>
      <c r="Y69" s="5" t="n"/>
      <c r="Z69" s="7" t="n"/>
      <c r="AA69" s="7" t="n"/>
      <c r="AB69" s="5" t="n"/>
      <c r="AC69" s="13">
        <f>IF($B69="","",IF($AB69&lt;&gt;"",IF($Z69="","السبب الجذري ناقص","مغلقة"),IF($N69="",IF(AND($J69="",TODAY()&gt;$I69),"تأخر تأكيد الاستلام",IF(TODAY()&gt;$M69,"تأخر القرار","مفتوحة")),IF(AND($V69="نعم",$W69=""),"قيد المراجعة",IF(AND($X69&lt;&gt;"",$Y69="",TODAY()&gt;$X69),"تأخرت المتابعة","أُرسل القرار")))))</f>
        <v/>
      </c>
    </row>
    <row r="70">
      <c r="A70" s="4" t="n"/>
      <c r="B70" s="5" t="n"/>
      <c r="C70" s="6" t="n"/>
      <c r="D70" s="7" t="n"/>
      <c r="E70" s="7" t="n"/>
      <c r="F70" s="7" t="n"/>
      <c r="G70" s="7" t="n"/>
      <c r="H70" s="6" t="n"/>
      <c r="I70" s="8">
        <f>IF($B70="","",WORKDAY($B70,'القوائم'!$G$5))</f>
        <v/>
      </c>
      <c r="J70" s="5" t="n"/>
      <c r="K70" s="9">
        <f>IF(OR($B70="",$J70=""),"",IF($J70&lt;=$I70,"نعم","لا"))</f>
        <v/>
      </c>
      <c r="L70" s="5" t="n"/>
      <c r="M70" s="8">
        <f>IF($B70="","",IF($L70&lt;&gt;"",$L70,WORKDAY($B70,'القوائم'!$G$6)))</f>
        <v/>
      </c>
      <c r="N70" s="5" t="n"/>
      <c r="O70" s="9">
        <f>IF(OR($B70="",$N70=""),"",IF($N70&lt;=$M70,"نعم","لا"))</f>
        <v/>
      </c>
      <c r="P70" s="10">
        <f>IF(OR($B70="",$N70=""),"",NETWORKDAYS($B70,$N70)-1)</f>
        <v/>
      </c>
      <c r="Q70" s="6" t="n"/>
      <c r="R70" s="7" t="n"/>
      <c r="S70" s="11" t="n"/>
      <c r="T70" s="9">
        <f>IF($S70="","",IF($S70&lt;='القوائم'!$G$9,'القوائم'!$F$9,IF($S70&lt;='القوائم'!$G$10,'القوائم'!$F$10,'القوائم'!$F$11)))</f>
        <v/>
      </c>
      <c r="U70" s="7" t="n"/>
      <c r="V70" s="12" t="n"/>
      <c r="W70" s="5" t="n"/>
      <c r="X70" s="5" t="n"/>
      <c r="Y70" s="5" t="n"/>
      <c r="Z70" s="7" t="n"/>
      <c r="AA70" s="7" t="n"/>
      <c r="AB70" s="5" t="n"/>
      <c r="AC70" s="13">
        <f>IF($B70="","",IF($AB70&lt;&gt;"",IF($Z70="","السبب الجذري ناقص","مغلقة"),IF($N70="",IF(AND($J70="",TODAY()&gt;$I70),"تأخر تأكيد الاستلام",IF(TODAY()&gt;$M70,"تأخر القرار","مفتوحة")),IF(AND($V70="نعم",$W70=""),"قيد المراجعة",IF(AND($X70&lt;&gt;"",$Y70="",TODAY()&gt;$X70),"تأخرت المتابعة","أُرسل القرار")))))</f>
        <v/>
      </c>
    </row>
    <row r="71">
      <c r="A71" s="4" t="n"/>
      <c r="B71" s="5" t="n"/>
      <c r="C71" s="6" t="n"/>
      <c r="D71" s="7" t="n"/>
      <c r="E71" s="7" t="n"/>
      <c r="F71" s="7" t="n"/>
      <c r="G71" s="7" t="n"/>
      <c r="H71" s="6" t="n"/>
      <c r="I71" s="8">
        <f>IF($B71="","",WORKDAY($B71,'القوائم'!$G$5))</f>
        <v/>
      </c>
      <c r="J71" s="5" t="n"/>
      <c r="K71" s="9">
        <f>IF(OR($B71="",$J71=""),"",IF($J71&lt;=$I71,"نعم","لا"))</f>
        <v/>
      </c>
      <c r="L71" s="5" t="n"/>
      <c r="M71" s="8">
        <f>IF($B71="","",IF($L71&lt;&gt;"",$L71,WORKDAY($B71,'القوائم'!$G$6)))</f>
        <v/>
      </c>
      <c r="N71" s="5" t="n"/>
      <c r="O71" s="9">
        <f>IF(OR($B71="",$N71=""),"",IF($N71&lt;=$M71,"نعم","لا"))</f>
        <v/>
      </c>
      <c r="P71" s="10">
        <f>IF(OR($B71="",$N71=""),"",NETWORKDAYS($B71,$N71)-1)</f>
        <v/>
      </c>
      <c r="Q71" s="6" t="n"/>
      <c r="R71" s="7" t="n"/>
      <c r="S71" s="11" t="n"/>
      <c r="T71" s="9">
        <f>IF($S71="","",IF($S71&lt;='القوائم'!$G$9,'القوائم'!$F$9,IF($S71&lt;='القوائم'!$G$10,'القوائم'!$F$10,'القوائم'!$F$11)))</f>
        <v/>
      </c>
      <c r="U71" s="7" t="n"/>
      <c r="V71" s="12" t="n"/>
      <c r="W71" s="5" t="n"/>
      <c r="X71" s="5" t="n"/>
      <c r="Y71" s="5" t="n"/>
      <c r="Z71" s="7" t="n"/>
      <c r="AA71" s="7" t="n"/>
      <c r="AB71" s="5" t="n"/>
      <c r="AC71" s="13">
        <f>IF($B71="","",IF($AB71&lt;&gt;"",IF($Z71="","السبب الجذري ناقص","مغلقة"),IF($N71="",IF(AND($J71="",TODAY()&gt;$I71),"تأخر تأكيد الاستلام",IF(TODAY()&gt;$M71,"تأخر القرار","مفتوحة")),IF(AND($V71="نعم",$W71=""),"قيد المراجعة",IF(AND($X71&lt;&gt;"",$Y71="",TODAY()&gt;$X71),"تأخرت المتابعة","أُرسل القرار")))))</f>
        <v/>
      </c>
    </row>
    <row r="72">
      <c r="A72" s="4" t="n"/>
      <c r="B72" s="5" t="n"/>
      <c r="C72" s="6" t="n"/>
      <c r="D72" s="7" t="n"/>
      <c r="E72" s="7" t="n"/>
      <c r="F72" s="7" t="n"/>
      <c r="G72" s="7" t="n"/>
      <c r="H72" s="6" t="n"/>
      <c r="I72" s="8">
        <f>IF($B72="","",WORKDAY($B72,'القوائم'!$G$5))</f>
        <v/>
      </c>
      <c r="J72" s="5" t="n"/>
      <c r="K72" s="9">
        <f>IF(OR($B72="",$J72=""),"",IF($J72&lt;=$I72,"نعم","لا"))</f>
        <v/>
      </c>
      <c r="L72" s="5" t="n"/>
      <c r="M72" s="8">
        <f>IF($B72="","",IF($L72&lt;&gt;"",$L72,WORKDAY($B72,'القوائم'!$G$6)))</f>
        <v/>
      </c>
      <c r="N72" s="5" t="n"/>
      <c r="O72" s="9">
        <f>IF(OR($B72="",$N72=""),"",IF($N72&lt;=$M72,"نعم","لا"))</f>
        <v/>
      </c>
      <c r="P72" s="10">
        <f>IF(OR($B72="",$N72=""),"",NETWORKDAYS($B72,$N72)-1)</f>
        <v/>
      </c>
      <c r="Q72" s="6" t="n"/>
      <c r="R72" s="7" t="n"/>
      <c r="S72" s="11" t="n"/>
      <c r="T72" s="9">
        <f>IF($S72="","",IF($S72&lt;='القوائم'!$G$9,'القوائم'!$F$9,IF($S72&lt;='القوائم'!$G$10,'القوائم'!$F$10,'القوائم'!$F$11)))</f>
        <v/>
      </c>
      <c r="U72" s="7" t="n"/>
      <c r="V72" s="12" t="n"/>
      <c r="W72" s="5" t="n"/>
      <c r="X72" s="5" t="n"/>
      <c r="Y72" s="5" t="n"/>
      <c r="Z72" s="7" t="n"/>
      <c r="AA72" s="7" t="n"/>
      <c r="AB72" s="5" t="n"/>
      <c r="AC72" s="13">
        <f>IF($B72="","",IF($AB72&lt;&gt;"",IF($Z72="","السبب الجذري ناقص","مغلقة"),IF($N72="",IF(AND($J72="",TODAY()&gt;$I72),"تأخر تأكيد الاستلام",IF(TODAY()&gt;$M72,"تأخر القرار","مفتوحة")),IF(AND($V72="نعم",$W72=""),"قيد المراجعة",IF(AND($X72&lt;&gt;"",$Y72="",TODAY()&gt;$X72),"تأخرت المتابعة","أُرسل القرار")))))</f>
        <v/>
      </c>
    </row>
    <row r="73">
      <c r="A73" s="4" t="n"/>
      <c r="B73" s="5" t="n"/>
      <c r="C73" s="6" t="n"/>
      <c r="D73" s="7" t="n"/>
      <c r="E73" s="7" t="n"/>
      <c r="F73" s="7" t="n"/>
      <c r="G73" s="7" t="n"/>
      <c r="H73" s="6" t="n"/>
      <c r="I73" s="8">
        <f>IF($B73="","",WORKDAY($B73,'القوائم'!$G$5))</f>
        <v/>
      </c>
      <c r="J73" s="5" t="n"/>
      <c r="K73" s="9">
        <f>IF(OR($B73="",$J73=""),"",IF($J73&lt;=$I73,"نعم","لا"))</f>
        <v/>
      </c>
      <c r="L73" s="5" t="n"/>
      <c r="M73" s="8">
        <f>IF($B73="","",IF($L73&lt;&gt;"",$L73,WORKDAY($B73,'القوائم'!$G$6)))</f>
        <v/>
      </c>
      <c r="N73" s="5" t="n"/>
      <c r="O73" s="9">
        <f>IF(OR($B73="",$N73=""),"",IF($N73&lt;=$M73,"نعم","لا"))</f>
        <v/>
      </c>
      <c r="P73" s="10">
        <f>IF(OR($B73="",$N73=""),"",NETWORKDAYS($B73,$N73)-1)</f>
        <v/>
      </c>
      <c r="Q73" s="6" t="n"/>
      <c r="R73" s="7" t="n"/>
      <c r="S73" s="11" t="n"/>
      <c r="T73" s="9">
        <f>IF($S73="","",IF($S73&lt;='القوائم'!$G$9,'القوائم'!$F$9,IF($S73&lt;='القوائم'!$G$10,'القوائم'!$F$10,'القوائم'!$F$11)))</f>
        <v/>
      </c>
      <c r="U73" s="7" t="n"/>
      <c r="V73" s="12" t="n"/>
      <c r="W73" s="5" t="n"/>
      <c r="X73" s="5" t="n"/>
      <c r="Y73" s="5" t="n"/>
      <c r="Z73" s="7" t="n"/>
      <c r="AA73" s="7" t="n"/>
      <c r="AB73" s="5" t="n"/>
      <c r="AC73" s="13">
        <f>IF($B73="","",IF($AB73&lt;&gt;"",IF($Z73="","السبب الجذري ناقص","مغلقة"),IF($N73="",IF(AND($J73="",TODAY()&gt;$I73),"تأخر تأكيد الاستلام",IF(TODAY()&gt;$M73,"تأخر القرار","مفتوحة")),IF(AND($V73="نعم",$W73=""),"قيد المراجعة",IF(AND($X73&lt;&gt;"",$Y73="",TODAY()&gt;$X73),"تأخرت المتابعة","أُرسل القرار")))))</f>
        <v/>
      </c>
    </row>
    <row r="74">
      <c r="A74" s="4" t="n"/>
      <c r="B74" s="5" t="n"/>
      <c r="C74" s="6" t="n"/>
      <c r="D74" s="7" t="n"/>
      <c r="E74" s="7" t="n"/>
      <c r="F74" s="7" t="n"/>
      <c r="G74" s="7" t="n"/>
      <c r="H74" s="6" t="n"/>
      <c r="I74" s="8">
        <f>IF($B74="","",WORKDAY($B74,'القوائم'!$G$5))</f>
        <v/>
      </c>
      <c r="J74" s="5" t="n"/>
      <c r="K74" s="9">
        <f>IF(OR($B74="",$J74=""),"",IF($J74&lt;=$I74,"نعم","لا"))</f>
        <v/>
      </c>
      <c r="L74" s="5" t="n"/>
      <c r="M74" s="8">
        <f>IF($B74="","",IF($L74&lt;&gt;"",$L74,WORKDAY($B74,'القوائم'!$G$6)))</f>
        <v/>
      </c>
      <c r="N74" s="5" t="n"/>
      <c r="O74" s="9">
        <f>IF(OR($B74="",$N74=""),"",IF($N74&lt;=$M74,"نعم","لا"))</f>
        <v/>
      </c>
      <c r="P74" s="10">
        <f>IF(OR($B74="",$N74=""),"",NETWORKDAYS($B74,$N74)-1)</f>
        <v/>
      </c>
      <c r="Q74" s="6" t="n"/>
      <c r="R74" s="7" t="n"/>
      <c r="S74" s="11" t="n"/>
      <c r="T74" s="9">
        <f>IF($S74="","",IF($S74&lt;='القوائم'!$G$9,'القوائم'!$F$9,IF($S74&lt;='القوائم'!$G$10,'القوائم'!$F$10,'القوائم'!$F$11)))</f>
        <v/>
      </c>
      <c r="U74" s="7" t="n"/>
      <c r="V74" s="12" t="n"/>
      <c r="W74" s="5" t="n"/>
      <c r="X74" s="5" t="n"/>
      <c r="Y74" s="5" t="n"/>
      <c r="Z74" s="7" t="n"/>
      <c r="AA74" s="7" t="n"/>
      <c r="AB74" s="5" t="n"/>
      <c r="AC74" s="13">
        <f>IF($B74="","",IF($AB74&lt;&gt;"",IF($Z74="","السبب الجذري ناقص","مغلقة"),IF($N74="",IF(AND($J74="",TODAY()&gt;$I74),"تأخر تأكيد الاستلام",IF(TODAY()&gt;$M74,"تأخر القرار","مفتوحة")),IF(AND($V74="نعم",$W74=""),"قيد المراجعة",IF(AND($X74&lt;&gt;"",$Y74="",TODAY()&gt;$X74),"تأخرت المتابعة","أُرسل القرار")))))</f>
        <v/>
      </c>
    </row>
    <row r="75">
      <c r="A75" s="4" t="n"/>
      <c r="B75" s="5" t="n"/>
      <c r="C75" s="6" t="n"/>
      <c r="D75" s="7" t="n"/>
      <c r="E75" s="7" t="n"/>
      <c r="F75" s="7" t="n"/>
      <c r="G75" s="7" t="n"/>
      <c r="H75" s="6" t="n"/>
      <c r="I75" s="8">
        <f>IF($B75="","",WORKDAY($B75,'القوائم'!$G$5))</f>
        <v/>
      </c>
      <c r="J75" s="5" t="n"/>
      <c r="K75" s="9">
        <f>IF(OR($B75="",$J75=""),"",IF($J75&lt;=$I75,"نعم","لا"))</f>
        <v/>
      </c>
      <c r="L75" s="5" t="n"/>
      <c r="M75" s="8">
        <f>IF($B75="","",IF($L75&lt;&gt;"",$L75,WORKDAY($B75,'القوائم'!$G$6)))</f>
        <v/>
      </c>
      <c r="N75" s="5" t="n"/>
      <c r="O75" s="9">
        <f>IF(OR($B75="",$N75=""),"",IF($N75&lt;=$M75,"نعم","لا"))</f>
        <v/>
      </c>
      <c r="P75" s="10">
        <f>IF(OR($B75="",$N75=""),"",NETWORKDAYS($B75,$N75)-1)</f>
        <v/>
      </c>
      <c r="Q75" s="6" t="n"/>
      <c r="R75" s="7" t="n"/>
      <c r="S75" s="11" t="n"/>
      <c r="T75" s="9">
        <f>IF($S75="","",IF($S75&lt;='القوائم'!$G$9,'القوائم'!$F$9,IF($S75&lt;='القوائم'!$G$10,'القوائم'!$F$10,'القوائم'!$F$11)))</f>
        <v/>
      </c>
      <c r="U75" s="7" t="n"/>
      <c r="V75" s="12" t="n"/>
      <c r="W75" s="5" t="n"/>
      <c r="X75" s="5" t="n"/>
      <c r="Y75" s="5" t="n"/>
      <c r="Z75" s="7" t="n"/>
      <c r="AA75" s="7" t="n"/>
      <c r="AB75" s="5" t="n"/>
      <c r="AC75" s="13">
        <f>IF($B75="","",IF($AB75&lt;&gt;"",IF($Z75="","السبب الجذري ناقص","مغلقة"),IF($N75="",IF(AND($J75="",TODAY()&gt;$I75),"تأخر تأكيد الاستلام",IF(TODAY()&gt;$M75,"تأخر القرار","مفتوحة")),IF(AND($V75="نعم",$W75=""),"قيد المراجعة",IF(AND($X75&lt;&gt;"",$Y75="",TODAY()&gt;$X75),"تأخرت المتابعة","أُرسل القرار")))))</f>
        <v/>
      </c>
    </row>
    <row r="76">
      <c r="A76" s="4" t="n"/>
      <c r="B76" s="5" t="n"/>
      <c r="C76" s="6" t="n"/>
      <c r="D76" s="7" t="n"/>
      <c r="E76" s="7" t="n"/>
      <c r="F76" s="7" t="n"/>
      <c r="G76" s="7" t="n"/>
      <c r="H76" s="6" t="n"/>
      <c r="I76" s="8">
        <f>IF($B76="","",WORKDAY($B76,'القوائم'!$G$5))</f>
        <v/>
      </c>
      <c r="J76" s="5" t="n"/>
      <c r="K76" s="9">
        <f>IF(OR($B76="",$J76=""),"",IF($J76&lt;=$I76,"نعم","لا"))</f>
        <v/>
      </c>
      <c r="L76" s="5" t="n"/>
      <c r="M76" s="8">
        <f>IF($B76="","",IF($L76&lt;&gt;"",$L76,WORKDAY($B76,'القوائم'!$G$6)))</f>
        <v/>
      </c>
      <c r="N76" s="5" t="n"/>
      <c r="O76" s="9">
        <f>IF(OR($B76="",$N76=""),"",IF($N76&lt;=$M76,"نعم","لا"))</f>
        <v/>
      </c>
      <c r="P76" s="10">
        <f>IF(OR($B76="",$N76=""),"",NETWORKDAYS($B76,$N76)-1)</f>
        <v/>
      </c>
      <c r="Q76" s="6" t="n"/>
      <c r="R76" s="7" t="n"/>
      <c r="S76" s="11" t="n"/>
      <c r="T76" s="9">
        <f>IF($S76="","",IF($S76&lt;='القوائم'!$G$9,'القوائم'!$F$9,IF($S76&lt;='القوائم'!$G$10,'القوائم'!$F$10,'القوائم'!$F$11)))</f>
        <v/>
      </c>
      <c r="U76" s="7" t="n"/>
      <c r="V76" s="12" t="n"/>
      <c r="W76" s="5" t="n"/>
      <c r="X76" s="5" t="n"/>
      <c r="Y76" s="5" t="n"/>
      <c r="Z76" s="7" t="n"/>
      <c r="AA76" s="7" t="n"/>
      <c r="AB76" s="5" t="n"/>
      <c r="AC76" s="13">
        <f>IF($B76="","",IF($AB76&lt;&gt;"",IF($Z76="","السبب الجذري ناقص","مغلقة"),IF($N76="",IF(AND($J76="",TODAY()&gt;$I76),"تأخر تأكيد الاستلام",IF(TODAY()&gt;$M76,"تأخر القرار","مفتوحة")),IF(AND($V76="نعم",$W76=""),"قيد المراجعة",IF(AND($X76&lt;&gt;"",$Y76="",TODAY()&gt;$X76),"تأخرت المتابعة","أُرسل القرار")))))</f>
        <v/>
      </c>
    </row>
    <row r="77">
      <c r="A77" s="4" t="n"/>
      <c r="B77" s="5" t="n"/>
      <c r="C77" s="6" t="n"/>
      <c r="D77" s="7" t="n"/>
      <c r="E77" s="7" t="n"/>
      <c r="F77" s="7" t="n"/>
      <c r="G77" s="7" t="n"/>
      <c r="H77" s="6" t="n"/>
      <c r="I77" s="8">
        <f>IF($B77="","",WORKDAY($B77,'القوائم'!$G$5))</f>
        <v/>
      </c>
      <c r="J77" s="5" t="n"/>
      <c r="K77" s="9">
        <f>IF(OR($B77="",$J77=""),"",IF($J77&lt;=$I77,"نعم","لا"))</f>
        <v/>
      </c>
      <c r="L77" s="5" t="n"/>
      <c r="M77" s="8">
        <f>IF($B77="","",IF($L77&lt;&gt;"",$L77,WORKDAY($B77,'القوائم'!$G$6)))</f>
        <v/>
      </c>
      <c r="N77" s="5" t="n"/>
      <c r="O77" s="9">
        <f>IF(OR($B77="",$N77=""),"",IF($N77&lt;=$M77,"نعم","لا"))</f>
        <v/>
      </c>
      <c r="P77" s="10">
        <f>IF(OR($B77="",$N77=""),"",NETWORKDAYS($B77,$N77)-1)</f>
        <v/>
      </c>
      <c r="Q77" s="6" t="n"/>
      <c r="R77" s="7" t="n"/>
      <c r="S77" s="11" t="n"/>
      <c r="T77" s="9">
        <f>IF($S77="","",IF($S77&lt;='القوائم'!$G$9,'القوائم'!$F$9,IF($S77&lt;='القوائم'!$G$10,'القوائم'!$F$10,'القوائم'!$F$11)))</f>
        <v/>
      </c>
      <c r="U77" s="7" t="n"/>
      <c r="V77" s="12" t="n"/>
      <c r="W77" s="5" t="n"/>
      <c r="X77" s="5" t="n"/>
      <c r="Y77" s="5" t="n"/>
      <c r="Z77" s="7" t="n"/>
      <c r="AA77" s="7" t="n"/>
      <c r="AB77" s="5" t="n"/>
      <c r="AC77" s="13">
        <f>IF($B77="","",IF($AB77&lt;&gt;"",IF($Z77="","السبب الجذري ناقص","مغلقة"),IF($N77="",IF(AND($J77="",TODAY()&gt;$I77),"تأخر تأكيد الاستلام",IF(TODAY()&gt;$M77,"تأخر القرار","مفتوحة")),IF(AND($V77="نعم",$W77=""),"قيد المراجعة",IF(AND($X77&lt;&gt;"",$Y77="",TODAY()&gt;$X77),"تأخرت المتابعة","أُرسل القرار")))))</f>
        <v/>
      </c>
    </row>
    <row r="78">
      <c r="A78" s="4" t="n"/>
      <c r="B78" s="5" t="n"/>
      <c r="C78" s="6" t="n"/>
      <c r="D78" s="7" t="n"/>
      <c r="E78" s="7" t="n"/>
      <c r="F78" s="7" t="n"/>
      <c r="G78" s="7" t="n"/>
      <c r="H78" s="6" t="n"/>
      <c r="I78" s="8">
        <f>IF($B78="","",WORKDAY($B78,'القوائم'!$G$5))</f>
        <v/>
      </c>
      <c r="J78" s="5" t="n"/>
      <c r="K78" s="9">
        <f>IF(OR($B78="",$J78=""),"",IF($J78&lt;=$I78,"نعم","لا"))</f>
        <v/>
      </c>
      <c r="L78" s="5" t="n"/>
      <c r="M78" s="8">
        <f>IF($B78="","",IF($L78&lt;&gt;"",$L78,WORKDAY($B78,'القوائم'!$G$6)))</f>
        <v/>
      </c>
      <c r="N78" s="5" t="n"/>
      <c r="O78" s="9">
        <f>IF(OR($B78="",$N78=""),"",IF($N78&lt;=$M78,"نعم","لا"))</f>
        <v/>
      </c>
      <c r="P78" s="10">
        <f>IF(OR($B78="",$N78=""),"",NETWORKDAYS($B78,$N78)-1)</f>
        <v/>
      </c>
      <c r="Q78" s="6" t="n"/>
      <c r="R78" s="7" t="n"/>
      <c r="S78" s="11" t="n"/>
      <c r="T78" s="9">
        <f>IF($S78="","",IF($S78&lt;='القوائم'!$G$9,'القوائم'!$F$9,IF($S78&lt;='القوائم'!$G$10,'القوائم'!$F$10,'القوائم'!$F$11)))</f>
        <v/>
      </c>
      <c r="U78" s="7" t="n"/>
      <c r="V78" s="12" t="n"/>
      <c r="W78" s="5" t="n"/>
      <c r="X78" s="5" t="n"/>
      <c r="Y78" s="5" t="n"/>
      <c r="Z78" s="7" t="n"/>
      <c r="AA78" s="7" t="n"/>
      <c r="AB78" s="5" t="n"/>
      <c r="AC78" s="13">
        <f>IF($B78="","",IF($AB78&lt;&gt;"",IF($Z78="","السبب الجذري ناقص","مغلقة"),IF($N78="",IF(AND($J78="",TODAY()&gt;$I78),"تأخر تأكيد الاستلام",IF(TODAY()&gt;$M78,"تأخر القرار","مفتوحة")),IF(AND($V78="نعم",$W78=""),"قيد المراجعة",IF(AND($X78&lt;&gt;"",$Y78="",TODAY()&gt;$X78),"تأخرت المتابعة","أُرسل القرار")))))</f>
        <v/>
      </c>
    </row>
    <row r="79">
      <c r="A79" s="4" t="n"/>
      <c r="B79" s="5" t="n"/>
      <c r="C79" s="6" t="n"/>
      <c r="D79" s="7" t="n"/>
      <c r="E79" s="7" t="n"/>
      <c r="F79" s="7" t="n"/>
      <c r="G79" s="7" t="n"/>
      <c r="H79" s="6" t="n"/>
      <c r="I79" s="8">
        <f>IF($B79="","",WORKDAY($B79,'القوائم'!$G$5))</f>
        <v/>
      </c>
      <c r="J79" s="5" t="n"/>
      <c r="K79" s="9">
        <f>IF(OR($B79="",$J79=""),"",IF($J79&lt;=$I79,"نعم","لا"))</f>
        <v/>
      </c>
      <c r="L79" s="5" t="n"/>
      <c r="M79" s="8">
        <f>IF($B79="","",IF($L79&lt;&gt;"",$L79,WORKDAY($B79,'القوائم'!$G$6)))</f>
        <v/>
      </c>
      <c r="N79" s="5" t="n"/>
      <c r="O79" s="9">
        <f>IF(OR($B79="",$N79=""),"",IF($N79&lt;=$M79,"نعم","لا"))</f>
        <v/>
      </c>
      <c r="P79" s="10">
        <f>IF(OR($B79="",$N79=""),"",NETWORKDAYS($B79,$N79)-1)</f>
        <v/>
      </c>
      <c r="Q79" s="6" t="n"/>
      <c r="R79" s="7" t="n"/>
      <c r="S79" s="11" t="n"/>
      <c r="T79" s="9">
        <f>IF($S79="","",IF($S79&lt;='القوائم'!$G$9,'القوائم'!$F$9,IF($S79&lt;='القوائم'!$G$10,'القوائم'!$F$10,'القوائم'!$F$11)))</f>
        <v/>
      </c>
      <c r="U79" s="7" t="n"/>
      <c r="V79" s="12" t="n"/>
      <c r="W79" s="5" t="n"/>
      <c r="X79" s="5" t="n"/>
      <c r="Y79" s="5" t="n"/>
      <c r="Z79" s="7" t="n"/>
      <c r="AA79" s="7" t="n"/>
      <c r="AB79" s="5" t="n"/>
      <c r="AC79" s="13">
        <f>IF($B79="","",IF($AB79&lt;&gt;"",IF($Z79="","السبب الجذري ناقص","مغلقة"),IF($N79="",IF(AND($J79="",TODAY()&gt;$I79),"تأخر تأكيد الاستلام",IF(TODAY()&gt;$M79,"تأخر القرار","مفتوحة")),IF(AND($V79="نعم",$W79=""),"قيد المراجعة",IF(AND($X79&lt;&gt;"",$Y79="",TODAY()&gt;$X79),"تأخرت المتابعة","أُرسل القرار")))))</f>
        <v/>
      </c>
    </row>
    <row r="80">
      <c r="A80" s="4" t="n"/>
      <c r="B80" s="5" t="n"/>
      <c r="C80" s="6" t="n"/>
      <c r="D80" s="7" t="n"/>
      <c r="E80" s="7" t="n"/>
      <c r="F80" s="7" t="n"/>
      <c r="G80" s="7" t="n"/>
      <c r="H80" s="6" t="n"/>
      <c r="I80" s="8">
        <f>IF($B80="","",WORKDAY($B80,'القوائم'!$G$5))</f>
        <v/>
      </c>
      <c r="J80" s="5" t="n"/>
      <c r="K80" s="9">
        <f>IF(OR($B80="",$J80=""),"",IF($J80&lt;=$I80,"نعم","لا"))</f>
        <v/>
      </c>
      <c r="L80" s="5" t="n"/>
      <c r="M80" s="8">
        <f>IF($B80="","",IF($L80&lt;&gt;"",$L80,WORKDAY($B80,'القوائم'!$G$6)))</f>
        <v/>
      </c>
      <c r="N80" s="5" t="n"/>
      <c r="O80" s="9">
        <f>IF(OR($B80="",$N80=""),"",IF($N80&lt;=$M80,"نعم","لا"))</f>
        <v/>
      </c>
      <c r="P80" s="10">
        <f>IF(OR($B80="",$N80=""),"",NETWORKDAYS($B80,$N80)-1)</f>
        <v/>
      </c>
      <c r="Q80" s="6" t="n"/>
      <c r="R80" s="7" t="n"/>
      <c r="S80" s="11" t="n"/>
      <c r="T80" s="9">
        <f>IF($S80="","",IF($S80&lt;='القوائم'!$G$9,'القوائم'!$F$9,IF($S80&lt;='القوائم'!$G$10,'القوائم'!$F$10,'القوائم'!$F$11)))</f>
        <v/>
      </c>
      <c r="U80" s="7" t="n"/>
      <c r="V80" s="12" t="n"/>
      <c r="W80" s="5" t="n"/>
      <c r="X80" s="5" t="n"/>
      <c r="Y80" s="5" t="n"/>
      <c r="Z80" s="7" t="n"/>
      <c r="AA80" s="7" t="n"/>
      <c r="AB80" s="5" t="n"/>
      <c r="AC80" s="13">
        <f>IF($B80="","",IF($AB80&lt;&gt;"",IF($Z80="","السبب الجذري ناقص","مغلقة"),IF($N80="",IF(AND($J80="",TODAY()&gt;$I80),"تأخر تأكيد الاستلام",IF(TODAY()&gt;$M80,"تأخر القرار","مفتوحة")),IF(AND($V80="نعم",$W80=""),"قيد المراجعة",IF(AND($X80&lt;&gt;"",$Y80="",TODAY()&gt;$X80),"تأخرت المتابعة","أُرسل القرار")))))</f>
        <v/>
      </c>
    </row>
    <row r="81">
      <c r="A81" s="4" t="n"/>
      <c r="B81" s="5" t="n"/>
      <c r="C81" s="6" t="n"/>
      <c r="D81" s="7" t="n"/>
      <c r="E81" s="7" t="n"/>
      <c r="F81" s="7" t="n"/>
      <c r="G81" s="7" t="n"/>
      <c r="H81" s="6" t="n"/>
      <c r="I81" s="8">
        <f>IF($B81="","",WORKDAY($B81,'القوائم'!$G$5))</f>
        <v/>
      </c>
      <c r="J81" s="5" t="n"/>
      <c r="K81" s="9">
        <f>IF(OR($B81="",$J81=""),"",IF($J81&lt;=$I81,"نعم","لا"))</f>
        <v/>
      </c>
      <c r="L81" s="5" t="n"/>
      <c r="M81" s="8">
        <f>IF($B81="","",IF($L81&lt;&gt;"",$L81,WORKDAY($B81,'القوائم'!$G$6)))</f>
        <v/>
      </c>
      <c r="N81" s="5" t="n"/>
      <c r="O81" s="9">
        <f>IF(OR($B81="",$N81=""),"",IF($N81&lt;=$M81,"نعم","لا"))</f>
        <v/>
      </c>
      <c r="P81" s="10">
        <f>IF(OR($B81="",$N81=""),"",NETWORKDAYS($B81,$N81)-1)</f>
        <v/>
      </c>
      <c r="Q81" s="6" t="n"/>
      <c r="R81" s="7" t="n"/>
      <c r="S81" s="11" t="n"/>
      <c r="T81" s="9">
        <f>IF($S81="","",IF($S81&lt;='القوائم'!$G$9,'القوائم'!$F$9,IF($S81&lt;='القوائم'!$G$10,'القوائم'!$F$10,'القوائم'!$F$11)))</f>
        <v/>
      </c>
      <c r="U81" s="7" t="n"/>
      <c r="V81" s="12" t="n"/>
      <c r="W81" s="5" t="n"/>
      <c r="X81" s="5" t="n"/>
      <c r="Y81" s="5" t="n"/>
      <c r="Z81" s="7" t="n"/>
      <c r="AA81" s="7" t="n"/>
      <c r="AB81" s="5" t="n"/>
      <c r="AC81" s="13">
        <f>IF($B81="","",IF($AB81&lt;&gt;"",IF($Z81="","السبب الجذري ناقص","مغلقة"),IF($N81="",IF(AND($J81="",TODAY()&gt;$I81),"تأخر تأكيد الاستلام",IF(TODAY()&gt;$M81,"تأخر القرار","مفتوحة")),IF(AND($V81="نعم",$W81=""),"قيد المراجعة",IF(AND($X81&lt;&gt;"",$Y81="",TODAY()&gt;$X81),"تأخرت المتابعة","أُرسل القرار")))))</f>
        <v/>
      </c>
    </row>
    <row r="82">
      <c r="A82" s="4" t="n"/>
      <c r="B82" s="5" t="n"/>
      <c r="C82" s="6" t="n"/>
      <c r="D82" s="7" t="n"/>
      <c r="E82" s="7" t="n"/>
      <c r="F82" s="7" t="n"/>
      <c r="G82" s="7" t="n"/>
      <c r="H82" s="6" t="n"/>
      <c r="I82" s="8">
        <f>IF($B82="","",WORKDAY($B82,'القوائم'!$G$5))</f>
        <v/>
      </c>
      <c r="J82" s="5" t="n"/>
      <c r="K82" s="9">
        <f>IF(OR($B82="",$J82=""),"",IF($J82&lt;=$I82,"نعم","لا"))</f>
        <v/>
      </c>
      <c r="L82" s="5" t="n"/>
      <c r="M82" s="8">
        <f>IF($B82="","",IF($L82&lt;&gt;"",$L82,WORKDAY($B82,'القوائم'!$G$6)))</f>
        <v/>
      </c>
      <c r="N82" s="5" t="n"/>
      <c r="O82" s="9">
        <f>IF(OR($B82="",$N82=""),"",IF($N82&lt;=$M82,"نعم","لا"))</f>
        <v/>
      </c>
      <c r="P82" s="10">
        <f>IF(OR($B82="",$N82=""),"",NETWORKDAYS($B82,$N82)-1)</f>
        <v/>
      </c>
      <c r="Q82" s="6" t="n"/>
      <c r="R82" s="7" t="n"/>
      <c r="S82" s="11" t="n"/>
      <c r="T82" s="9">
        <f>IF($S82="","",IF($S82&lt;='القوائم'!$G$9,'القوائم'!$F$9,IF($S82&lt;='القوائم'!$G$10,'القوائم'!$F$10,'القوائم'!$F$11)))</f>
        <v/>
      </c>
      <c r="U82" s="7" t="n"/>
      <c r="V82" s="12" t="n"/>
      <c r="W82" s="5" t="n"/>
      <c r="X82" s="5" t="n"/>
      <c r="Y82" s="5" t="n"/>
      <c r="Z82" s="7" t="n"/>
      <c r="AA82" s="7" t="n"/>
      <c r="AB82" s="5" t="n"/>
      <c r="AC82" s="13">
        <f>IF($B82="","",IF($AB82&lt;&gt;"",IF($Z82="","السبب الجذري ناقص","مغلقة"),IF($N82="",IF(AND($J82="",TODAY()&gt;$I82),"تأخر تأكيد الاستلام",IF(TODAY()&gt;$M82,"تأخر القرار","مفتوحة")),IF(AND($V82="نعم",$W82=""),"قيد المراجعة",IF(AND($X82&lt;&gt;"",$Y82="",TODAY()&gt;$X82),"تأخرت المتابعة","أُرسل القرار")))))</f>
        <v/>
      </c>
    </row>
    <row r="83">
      <c r="A83" s="4" t="n"/>
      <c r="B83" s="5" t="n"/>
      <c r="C83" s="6" t="n"/>
      <c r="D83" s="7" t="n"/>
      <c r="E83" s="7" t="n"/>
      <c r="F83" s="7" t="n"/>
      <c r="G83" s="7" t="n"/>
      <c r="H83" s="6" t="n"/>
      <c r="I83" s="8">
        <f>IF($B83="","",WORKDAY($B83,'القوائم'!$G$5))</f>
        <v/>
      </c>
      <c r="J83" s="5" t="n"/>
      <c r="K83" s="9">
        <f>IF(OR($B83="",$J83=""),"",IF($J83&lt;=$I83,"نعم","لا"))</f>
        <v/>
      </c>
      <c r="L83" s="5" t="n"/>
      <c r="M83" s="8">
        <f>IF($B83="","",IF($L83&lt;&gt;"",$L83,WORKDAY($B83,'القوائم'!$G$6)))</f>
        <v/>
      </c>
      <c r="N83" s="5" t="n"/>
      <c r="O83" s="9">
        <f>IF(OR($B83="",$N83=""),"",IF($N83&lt;=$M83,"نعم","لا"))</f>
        <v/>
      </c>
      <c r="P83" s="10">
        <f>IF(OR($B83="",$N83=""),"",NETWORKDAYS($B83,$N83)-1)</f>
        <v/>
      </c>
      <c r="Q83" s="6" t="n"/>
      <c r="R83" s="7" t="n"/>
      <c r="S83" s="11" t="n"/>
      <c r="T83" s="9">
        <f>IF($S83="","",IF($S83&lt;='القوائم'!$G$9,'القوائم'!$F$9,IF($S83&lt;='القوائم'!$G$10,'القوائم'!$F$10,'القوائم'!$F$11)))</f>
        <v/>
      </c>
      <c r="U83" s="7" t="n"/>
      <c r="V83" s="12" t="n"/>
      <c r="W83" s="5" t="n"/>
      <c r="X83" s="5" t="n"/>
      <c r="Y83" s="5" t="n"/>
      <c r="Z83" s="7" t="n"/>
      <c r="AA83" s="7" t="n"/>
      <c r="AB83" s="5" t="n"/>
      <c r="AC83" s="13">
        <f>IF($B83="","",IF($AB83&lt;&gt;"",IF($Z83="","السبب الجذري ناقص","مغلقة"),IF($N83="",IF(AND($J83="",TODAY()&gt;$I83),"تأخر تأكيد الاستلام",IF(TODAY()&gt;$M83,"تأخر القرار","مفتوحة")),IF(AND($V83="نعم",$W83=""),"قيد المراجعة",IF(AND($X83&lt;&gt;"",$Y83="",TODAY()&gt;$X83),"تأخرت المتابعة","أُرسل القرار")))))</f>
        <v/>
      </c>
    </row>
    <row r="84">
      <c r="A84" s="4" t="n"/>
      <c r="B84" s="5" t="n"/>
      <c r="C84" s="6" t="n"/>
      <c r="D84" s="7" t="n"/>
      <c r="E84" s="7" t="n"/>
      <c r="F84" s="7" t="n"/>
      <c r="G84" s="7" t="n"/>
      <c r="H84" s="6" t="n"/>
      <c r="I84" s="8">
        <f>IF($B84="","",WORKDAY($B84,'القوائم'!$G$5))</f>
        <v/>
      </c>
      <c r="J84" s="5" t="n"/>
      <c r="K84" s="9">
        <f>IF(OR($B84="",$J84=""),"",IF($J84&lt;=$I84,"نعم","لا"))</f>
        <v/>
      </c>
      <c r="L84" s="5" t="n"/>
      <c r="M84" s="8">
        <f>IF($B84="","",IF($L84&lt;&gt;"",$L84,WORKDAY($B84,'القوائم'!$G$6)))</f>
        <v/>
      </c>
      <c r="N84" s="5" t="n"/>
      <c r="O84" s="9">
        <f>IF(OR($B84="",$N84=""),"",IF($N84&lt;=$M84,"نعم","لا"))</f>
        <v/>
      </c>
      <c r="P84" s="10">
        <f>IF(OR($B84="",$N84=""),"",NETWORKDAYS($B84,$N84)-1)</f>
        <v/>
      </c>
      <c r="Q84" s="6" t="n"/>
      <c r="R84" s="7" t="n"/>
      <c r="S84" s="11" t="n"/>
      <c r="T84" s="9">
        <f>IF($S84="","",IF($S84&lt;='القوائم'!$G$9,'القوائم'!$F$9,IF($S84&lt;='القوائم'!$G$10,'القوائم'!$F$10,'القوائم'!$F$11)))</f>
        <v/>
      </c>
      <c r="U84" s="7" t="n"/>
      <c r="V84" s="12" t="n"/>
      <c r="W84" s="5" t="n"/>
      <c r="X84" s="5" t="n"/>
      <c r="Y84" s="5" t="n"/>
      <c r="Z84" s="7" t="n"/>
      <c r="AA84" s="7" t="n"/>
      <c r="AB84" s="5" t="n"/>
      <c r="AC84" s="13">
        <f>IF($B84="","",IF($AB84&lt;&gt;"",IF($Z84="","السبب الجذري ناقص","مغلقة"),IF($N84="",IF(AND($J84="",TODAY()&gt;$I84),"تأخر تأكيد الاستلام",IF(TODAY()&gt;$M84,"تأخر القرار","مفتوحة")),IF(AND($V84="نعم",$W84=""),"قيد المراجعة",IF(AND($X84&lt;&gt;"",$Y84="",TODAY()&gt;$X84),"تأخرت المتابعة","أُرسل القرار")))))</f>
        <v/>
      </c>
    </row>
    <row r="85">
      <c r="A85" s="4" t="n"/>
      <c r="B85" s="5" t="n"/>
      <c r="C85" s="6" t="n"/>
      <c r="D85" s="7" t="n"/>
      <c r="E85" s="7" t="n"/>
      <c r="F85" s="7" t="n"/>
      <c r="G85" s="7" t="n"/>
      <c r="H85" s="6" t="n"/>
      <c r="I85" s="8">
        <f>IF($B85="","",WORKDAY($B85,'القوائم'!$G$5))</f>
        <v/>
      </c>
      <c r="J85" s="5" t="n"/>
      <c r="K85" s="9">
        <f>IF(OR($B85="",$J85=""),"",IF($J85&lt;=$I85,"نعم","لا"))</f>
        <v/>
      </c>
      <c r="L85" s="5" t="n"/>
      <c r="M85" s="8">
        <f>IF($B85="","",IF($L85&lt;&gt;"",$L85,WORKDAY($B85,'القوائم'!$G$6)))</f>
        <v/>
      </c>
      <c r="N85" s="5" t="n"/>
      <c r="O85" s="9">
        <f>IF(OR($B85="",$N85=""),"",IF($N85&lt;=$M85,"نعم","لا"))</f>
        <v/>
      </c>
      <c r="P85" s="10">
        <f>IF(OR($B85="",$N85=""),"",NETWORKDAYS($B85,$N85)-1)</f>
        <v/>
      </c>
      <c r="Q85" s="6" t="n"/>
      <c r="R85" s="7" t="n"/>
      <c r="S85" s="11" t="n"/>
      <c r="T85" s="9">
        <f>IF($S85="","",IF($S85&lt;='القوائم'!$G$9,'القوائم'!$F$9,IF($S85&lt;='القوائم'!$G$10,'القوائم'!$F$10,'القوائم'!$F$11)))</f>
        <v/>
      </c>
      <c r="U85" s="7" t="n"/>
      <c r="V85" s="12" t="n"/>
      <c r="W85" s="5" t="n"/>
      <c r="X85" s="5" t="n"/>
      <c r="Y85" s="5" t="n"/>
      <c r="Z85" s="7" t="n"/>
      <c r="AA85" s="7" t="n"/>
      <c r="AB85" s="5" t="n"/>
      <c r="AC85" s="13">
        <f>IF($B85="","",IF($AB85&lt;&gt;"",IF($Z85="","السبب الجذري ناقص","مغلقة"),IF($N85="",IF(AND($J85="",TODAY()&gt;$I85),"تأخر تأكيد الاستلام",IF(TODAY()&gt;$M85,"تأخر القرار","مفتوحة")),IF(AND($V85="نعم",$W85=""),"قيد المراجعة",IF(AND($X85&lt;&gt;"",$Y85="",TODAY()&gt;$X85),"تأخرت المتابعة","أُرسل القرار")))))</f>
        <v/>
      </c>
    </row>
    <row r="86">
      <c r="A86" s="4" t="n"/>
      <c r="B86" s="5" t="n"/>
      <c r="C86" s="6" t="n"/>
      <c r="D86" s="7" t="n"/>
      <c r="E86" s="7" t="n"/>
      <c r="F86" s="7" t="n"/>
      <c r="G86" s="7" t="n"/>
      <c r="H86" s="6" t="n"/>
      <c r="I86" s="8">
        <f>IF($B86="","",WORKDAY($B86,'القوائم'!$G$5))</f>
        <v/>
      </c>
      <c r="J86" s="5" t="n"/>
      <c r="K86" s="9">
        <f>IF(OR($B86="",$J86=""),"",IF($J86&lt;=$I86,"نعم","لا"))</f>
        <v/>
      </c>
      <c r="L86" s="5" t="n"/>
      <c r="M86" s="8">
        <f>IF($B86="","",IF($L86&lt;&gt;"",$L86,WORKDAY($B86,'القوائم'!$G$6)))</f>
        <v/>
      </c>
      <c r="N86" s="5" t="n"/>
      <c r="O86" s="9">
        <f>IF(OR($B86="",$N86=""),"",IF($N86&lt;=$M86,"نعم","لا"))</f>
        <v/>
      </c>
      <c r="P86" s="10">
        <f>IF(OR($B86="",$N86=""),"",NETWORKDAYS($B86,$N86)-1)</f>
        <v/>
      </c>
      <c r="Q86" s="6" t="n"/>
      <c r="R86" s="7" t="n"/>
      <c r="S86" s="11" t="n"/>
      <c r="T86" s="9">
        <f>IF($S86="","",IF($S86&lt;='القوائم'!$G$9,'القوائم'!$F$9,IF($S86&lt;='القوائم'!$G$10,'القوائم'!$F$10,'القوائم'!$F$11)))</f>
        <v/>
      </c>
      <c r="U86" s="7" t="n"/>
      <c r="V86" s="12" t="n"/>
      <c r="W86" s="5" t="n"/>
      <c r="X86" s="5" t="n"/>
      <c r="Y86" s="5" t="n"/>
      <c r="Z86" s="7" t="n"/>
      <c r="AA86" s="7" t="n"/>
      <c r="AB86" s="5" t="n"/>
      <c r="AC86" s="13">
        <f>IF($B86="","",IF($AB86&lt;&gt;"",IF($Z86="","السبب الجذري ناقص","مغلقة"),IF($N86="",IF(AND($J86="",TODAY()&gt;$I86),"تأخر تأكيد الاستلام",IF(TODAY()&gt;$M86,"تأخر القرار","مفتوحة")),IF(AND($V86="نعم",$W86=""),"قيد المراجعة",IF(AND($X86&lt;&gt;"",$Y86="",TODAY()&gt;$X86),"تأخرت المتابعة","أُرسل القرار")))))</f>
        <v/>
      </c>
    </row>
    <row r="87">
      <c r="A87" s="4" t="n"/>
      <c r="B87" s="5" t="n"/>
      <c r="C87" s="6" t="n"/>
      <c r="D87" s="7" t="n"/>
      <c r="E87" s="7" t="n"/>
      <c r="F87" s="7" t="n"/>
      <c r="G87" s="7" t="n"/>
      <c r="H87" s="6" t="n"/>
      <c r="I87" s="8">
        <f>IF($B87="","",WORKDAY($B87,'القوائم'!$G$5))</f>
        <v/>
      </c>
      <c r="J87" s="5" t="n"/>
      <c r="K87" s="9">
        <f>IF(OR($B87="",$J87=""),"",IF($J87&lt;=$I87,"نعم","لا"))</f>
        <v/>
      </c>
      <c r="L87" s="5" t="n"/>
      <c r="M87" s="8">
        <f>IF($B87="","",IF($L87&lt;&gt;"",$L87,WORKDAY($B87,'القوائم'!$G$6)))</f>
        <v/>
      </c>
      <c r="N87" s="5" t="n"/>
      <c r="O87" s="9">
        <f>IF(OR($B87="",$N87=""),"",IF($N87&lt;=$M87,"نعم","لا"))</f>
        <v/>
      </c>
      <c r="P87" s="10">
        <f>IF(OR($B87="",$N87=""),"",NETWORKDAYS($B87,$N87)-1)</f>
        <v/>
      </c>
      <c r="Q87" s="6" t="n"/>
      <c r="R87" s="7" t="n"/>
      <c r="S87" s="11" t="n"/>
      <c r="T87" s="9">
        <f>IF($S87="","",IF($S87&lt;='القوائم'!$G$9,'القوائم'!$F$9,IF($S87&lt;='القوائم'!$G$10,'القوائم'!$F$10,'القوائم'!$F$11)))</f>
        <v/>
      </c>
      <c r="U87" s="7" t="n"/>
      <c r="V87" s="12" t="n"/>
      <c r="W87" s="5" t="n"/>
      <c r="X87" s="5" t="n"/>
      <c r="Y87" s="5" t="n"/>
      <c r="Z87" s="7" t="n"/>
      <c r="AA87" s="7" t="n"/>
      <c r="AB87" s="5" t="n"/>
      <c r="AC87" s="13">
        <f>IF($B87="","",IF($AB87&lt;&gt;"",IF($Z87="","السبب الجذري ناقص","مغلقة"),IF($N87="",IF(AND($J87="",TODAY()&gt;$I87),"تأخر تأكيد الاستلام",IF(TODAY()&gt;$M87,"تأخر القرار","مفتوحة")),IF(AND($V87="نعم",$W87=""),"قيد المراجعة",IF(AND($X87&lt;&gt;"",$Y87="",TODAY()&gt;$X87),"تأخرت المتابعة","أُرسل القرار")))))</f>
        <v/>
      </c>
    </row>
    <row r="88">
      <c r="A88" s="4" t="n"/>
      <c r="B88" s="5" t="n"/>
      <c r="C88" s="6" t="n"/>
      <c r="D88" s="7" t="n"/>
      <c r="E88" s="7" t="n"/>
      <c r="F88" s="7" t="n"/>
      <c r="G88" s="7" t="n"/>
      <c r="H88" s="6" t="n"/>
      <c r="I88" s="8">
        <f>IF($B88="","",WORKDAY($B88,'القوائم'!$G$5))</f>
        <v/>
      </c>
      <c r="J88" s="5" t="n"/>
      <c r="K88" s="9">
        <f>IF(OR($B88="",$J88=""),"",IF($J88&lt;=$I88,"نعم","لا"))</f>
        <v/>
      </c>
      <c r="L88" s="5" t="n"/>
      <c r="M88" s="8">
        <f>IF($B88="","",IF($L88&lt;&gt;"",$L88,WORKDAY($B88,'القوائم'!$G$6)))</f>
        <v/>
      </c>
      <c r="N88" s="5" t="n"/>
      <c r="O88" s="9">
        <f>IF(OR($B88="",$N88=""),"",IF($N88&lt;=$M88,"نعم","لا"))</f>
        <v/>
      </c>
      <c r="P88" s="10">
        <f>IF(OR($B88="",$N88=""),"",NETWORKDAYS($B88,$N88)-1)</f>
        <v/>
      </c>
      <c r="Q88" s="6" t="n"/>
      <c r="R88" s="7" t="n"/>
      <c r="S88" s="11" t="n"/>
      <c r="T88" s="9">
        <f>IF($S88="","",IF($S88&lt;='القوائم'!$G$9,'القوائم'!$F$9,IF($S88&lt;='القوائم'!$G$10,'القوائم'!$F$10,'القوائم'!$F$11)))</f>
        <v/>
      </c>
      <c r="U88" s="7" t="n"/>
      <c r="V88" s="12" t="n"/>
      <c r="W88" s="5" t="n"/>
      <c r="X88" s="5" t="n"/>
      <c r="Y88" s="5" t="n"/>
      <c r="Z88" s="7" t="n"/>
      <c r="AA88" s="7" t="n"/>
      <c r="AB88" s="5" t="n"/>
      <c r="AC88" s="13">
        <f>IF($B88="","",IF($AB88&lt;&gt;"",IF($Z88="","السبب الجذري ناقص","مغلقة"),IF($N88="",IF(AND($J88="",TODAY()&gt;$I88),"تأخر تأكيد الاستلام",IF(TODAY()&gt;$M88,"تأخر القرار","مفتوحة")),IF(AND($V88="نعم",$W88=""),"قيد المراجعة",IF(AND($X88&lt;&gt;"",$Y88="",TODAY()&gt;$X88),"تأخرت المتابعة","أُرسل القرار")))))</f>
        <v/>
      </c>
    </row>
    <row r="89">
      <c r="A89" s="4" t="n"/>
      <c r="B89" s="5" t="n"/>
      <c r="C89" s="6" t="n"/>
      <c r="D89" s="7" t="n"/>
      <c r="E89" s="7" t="n"/>
      <c r="F89" s="7" t="n"/>
      <c r="G89" s="7" t="n"/>
      <c r="H89" s="6" t="n"/>
      <c r="I89" s="8">
        <f>IF($B89="","",WORKDAY($B89,'القوائم'!$G$5))</f>
        <v/>
      </c>
      <c r="J89" s="5" t="n"/>
      <c r="K89" s="9">
        <f>IF(OR($B89="",$J89=""),"",IF($J89&lt;=$I89,"نعم","لا"))</f>
        <v/>
      </c>
      <c r="L89" s="5" t="n"/>
      <c r="M89" s="8">
        <f>IF($B89="","",IF($L89&lt;&gt;"",$L89,WORKDAY($B89,'القوائم'!$G$6)))</f>
        <v/>
      </c>
      <c r="N89" s="5" t="n"/>
      <c r="O89" s="9">
        <f>IF(OR($B89="",$N89=""),"",IF($N89&lt;=$M89,"نعم","لا"))</f>
        <v/>
      </c>
      <c r="P89" s="10">
        <f>IF(OR($B89="",$N89=""),"",NETWORKDAYS($B89,$N89)-1)</f>
        <v/>
      </c>
      <c r="Q89" s="6" t="n"/>
      <c r="R89" s="7" t="n"/>
      <c r="S89" s="11" t="n"/>
      <c r="T89" s="9">
        <f>IF($S89="","",IF($S89&lt;='القوائم'!$G$9,'القوائم'!$F$9,IF($S89&lt;='القوائم'!$G$10,'القوائم'!$F$10,'القوائم'!$F$11)))</f>
        <v/>
      </c>
      <c r="U89" s="7" t="n"/>
      <c r="V89" s="12" t="n"/>
      <c r="W89" s="5" t="n"/>
      <c r="X89" s="5" t="n"/>
      <c r="Y89" s="5" t="n"/>
      <c r="Z89" s="7" t="n"/>
      <c r="AA89" s="7" t="n"/>
      <c r="AB89" s="5" t="n"/>
      <c r="AC89" s="13">
        <f>IF($B89="","",IF($AB89&lt;&gt;"",IF($Z89="","السبب الجذري ناقص","مغلقة"),IF($N89="",IF(AND($J89="",TODAY()&gt;$I89),"تأخر تأكيد الاستلام",IF(TODAY()&gt;$M89,"تأخر القرار","مفتوحة")),IF(AND($V89="نعم",$W89=""),"قيد المراجعة",IF(AND($X89&lt;&gt;"",$Y89="",TODAY()&gt;$X89),"تأخرت المتابعة","أُرسل القرار")))))</f>
        <v/>
      </c>
    </row>
    <row r="90">
      <c r="A90" s="4" t="n"/>
      <c r="B90" s="5" t="n"/>
      <c r="C90" s="6" t="n"/>
      <c r="D90" s="7" t="n"/>
      <c r="E90" s="7" t="n"/>
      <c r="F90" s="7" t="n"/>
      <c r="G90" s="7" t="n"/>
      <c r="H90" s="6" t="n"/>
      <c r="I90" s="8">
        <f>IF($B90="","",WORKDAY($B90,'القوائم'!$G$5))</f>
        <v/>
      </c>
      <c r="J90" s="5" t="n"/>
      <c r="K90" s="9">
        <f>IF(OR($B90="",$J90=""),"",IF($J90&lt;=$I90,"نعم","لا"))</f>
        <v/>
      </c>
      <c r="L90" s="5" t="n"/>
      <c r="M90" s="8">
        <f>IF($B90="","",IF($L90&lt;&gt;"",$L90,WORKDAY($B90,'القوائم'!$G$6)))</f>
        <v/>
      </c>
      <c r="N90" s="5" t="n"/>
      <c r="O90" s="9">
        <f>IF(OR($B90="",$N90=""),"",IF($N90&lt;=$M90,"نعم","لا"))</f>
        <v/>
      </c>
      <c r="P90" s="10">
        <f>IF(OR($B90="",$N90=""),"",NETWORKDAYS($B90,$N90)-1)</f>
        <v/>
      </c>
      <c r="Q90" s="6" t="n"/>
      <c r="R90" s="7" t="n"/>
      <c r="S90" s="11" t="n"/>
      <c r="T90" s="9">
        <f>IF($S90="","",IF($S90&lt;='القوائم'!$G$9,'القوائم'!$F$9,IF($S90&lt;='القوائم'!$G$10,'القوائم'!$F$10,'القوائم'!$F$11)))</f>
        <v/>
      </c>
      <c r="U90" s="7" t="n"/>
      <c r="V90" s="12" t="n"/>
      <c r="W90" s="5" t="n"/>
      <c r="X90" s="5" t="n"/>
      <c r="Y90" s="5" t="n"/>
      <c r="Z90" s="7" t="n"/>
      <c r="AA90" s="7" t="n"/>
      <c r="AB90" s="5" t="n"/>
      <c r="AC90" s="13">
        <f>IF($B90="","",IF($AB90&lt;&gt;"",IF($Z90="","السبب الجذري ناقص","مغلقة"),IF($N90="",IF(AND($J90="",TODAY()&gt;$I90),"تأخر تأكيد الاستلام",IF(TODAY()&gt;$M90,"تأخر القرار","مفتوحة")),IF(AND($V90="نعم",$W90=""),"قيد المراجعة",IF(AND($X90&lt;&gt;"",$Y90="",TODAY()&gt;$X90),"تأخرت المتابعة","أُرسل القرار")))))</f>
        <v/>
      </c>
    </row>
    <row r="91">
      <c r="A91" s="4" t="n"/>
      <c r="B91" s="5" t="n"/>
      <c r="C91" s="6" t="n"/>
      <c r="D91" s="7" t="n"/>
      <c r="E91" s="7" t="n"/>
      <c r="F91" s="7" t="n"/>
      <c r="G91" s="7" t="n"/>
      <c r="H91" s="6" t="n"/>
      <c r="I91" s="8">
        <f>IF($B91="","",WORKDAY($B91,'القوائم'!$G$5))</f>
        <v/>
      </c>
      <c r="J91" s="5" t="n"/>
      <c r="K91" s="9">
        <f>IF(OR($B91="",$J91=""),"",IF($J91&lt;=$I91,"نعم","لا"))</f>
        <v/>
      </c>
      <c r="L91" s="5" t="n"/>
      <c r="M91" s="8">
        <f>IF($B91="","",IF($L91&lt;&gt;"",$L91,WORKDAY($B91,'القوائم'!$G$6)))</f>
        <v/>
      </c>
      <c r="N91" s="5" t="n"/>
      <c r="O91" s="9">
        <f>IF(OR($B91="",$N91=""),"",IF($N91&lt;=$M91,"نعم","لا"))</f>
        <v/>
      </c>
      <c r="P91" s="10">
        <f>IF(OR($B91="",$N91=""),"",NETWORKDAYS($B91,$N91)-1)</f>
        <v/>
      </c>
      <c r="Q91" s="6" t="n"/>
      <c r="R91" s="7" t="n"/>
      <c r="S91" s="11" t="n"/>
      <c r="T91" s="9">
        <f>IF($S91="","",IF($S91&lt;='القوائم'!$G$9,'القوائم'!$F$9,IF($S91&lt;='القوائم'!$G$10,'القوائم'!$F$10,'القوائم'!$F$11)))</f>
        <v/>
      </c>
      <c r="U91" s="7" t="n"/>
      <c r="V91" s="12" t="n"/>
      <c r="W91" s="5" t="n"/>
      <c r="X91" s="5" t="n"/>
      <c r="Y91" s="5" t="n"/>
      <c r="Z91" s="7" t="n"/>
      <c r="AA91" s="7" t="n"/>
      <c r="AB91" s="5" t="n"/>
      <c r="AC91" s="13">
        <f>IF($B91="","",IF($AB91&lt;&gt;"",IF($Z91="","السبب الجذري ناقص","مغلقة"),IF($N91="",IF(AND($J91="",TODAY()&gt;$I91),"تأخر تأكيد الاستلام",IF(TODAY()&gt;$M91,"تأخر القرار","مفتوحة")),IF(AND($V91="نعم",$W91=""),"قيد المراجعة",IF(AND($X91&lt;&gt;"",$Y91="",TODAY()&gt;$X91),"تأخرت المتابعة","أُرسل القرار")))))</f>
        <v/>
      </c>
    </row>
    <row r="92">
      <c r="A92" s="4" t="n"/>
      <c r="B92" s="5" t="n"/>
      <c r="C92" s="6" t="n"/>
      <c r="D92" s="7" t="n"/>
      <c r="E92" s="7" t="n"/>
      <c r="F92" s="7" t="n"/>
      <c r="G92" s="7" t="n"/>
      <c r="H92" s="6" t="n"/>
      <c r="I92" s="8">
        <f>IF($B92="","",WORKDAY($B92,'القوائم'!$G$5))</f>
        <v/>
      </c>
      <c r="J92" s="5" t="n"/>
      <c r="K92" s="9">
        <f>IF(OR($B92="",$J92=""),"",IF($J92&lt;=$I92,"نعم","لا"))</f>
        <v/>
      </c>
      <c r="L92" s="5" t="n"/>
      <c r="M92" s="8">
        <f>IF($B92="","",IF($L92&lt;&gt;"",$L92,WORKDAY($B92,'القوائم'!$G$6)))</f>
        <v/>
      </c>
      <c r="N92" s="5" t="n"/>
      <c r="O92" s="9">
        <f>IF(OR($B92="",$N92=""),"",IF($N92&lt;=$M92,"نعم","لا"))</f>
        <v/>
      </c>
      <c r="P92" s="10">
        <f>IF(OR($B92="",$N92=""),"",NETWORKDAYS($B92,$N92)-1)</f>
        <v/>
      </c>
      <c r="Q92" s="6" t="n"/>
      <c r="R92" s="7" t="n"/>
      <c r="S92" s="11" t="n"/>
      <c r="T92" s="9">
        <f>IF($S92="","",IF($S92&lt;='القوائم'!$G$9,'القوائم'!$F$9,IF($S92&lt;='القوائم'!$G$10,'القوائم'!$F$10,'القوائم'!$F$11)))</f>
        <v/>
      </c>
      <c r="U92" s="7" t="n"/>
      <c r="V92" s="12" t="n"/>
      <c r="W92" s="5" t="n"/>
      <c r="X92" s="5" t="n"/>
      <c r="Y92" s="5" t="n"/>
      <c r="Z92" s="7" t="n"/>
      <c r="AA92" s="7" t="n"/>
      <c r="AB92" s="5" t="n"/>
      <c r="AC92" s="13">
        <f>IF($B92="","",IF($AB92&lt;&gt;"",IF($Z92="","السبب الجذري ناقص","مغلقة"),IF($N92="",IF(AND($J92="",TODAY()&gt;$I92),"تأخر تأكيد الاستلام",IF(TODAY()&gt;$M92,"تأخر القرار","مفتوحة")),IF(AND($V92="نعم",$W92=""),"قيد المراجعة",IF(AND($X92&lt;&gt;"",$Y92="",TODAY()&gt;$X92),"تأخرت المتابعة","أُرسل القرار")))))</f>
        <v/>
      </c>
    </row>
    <row r="93">
      <c r="A93" s="4" t="n"/>
      <c r="B93" s="5" t="n"/>
      <c r="C93" s="6" t="n"/>
      <c r="D93" s="7" t="n"/>
      <c r="E93" s="7" t="n"/>
      <c r="F93" s="7" t="n"/>
      <c r="G93" s="7" t="n"/>
      <c r="H93" s="6" t="n"/>
      <c r="I93" s="8">
        <f>IF($B93="","",WORKDAY($B93,'القوائم'!$G$5))</f>
        <v/>
      </c>
      <c r="J93" s="5" t="n"/>
      <c r="K93" s="9">
        <f>IF(OR($B93="",$J93=""),"",IF($J93&lt;=$I93,"نعم","لا"))</f>
        <v/>
      </c>
      <c r="L93" s="5" t="n"/>
      <c r="M93" s="8">
        <f>IF($B93="","",IF($L93&lt;&gt;"",$L93,WORKDAY($B93,'القوائم'!$G$6)))</f>
        <v/>
      </c>
      <c r="N93" s="5" t="n"/>
      <c r="O93" s="9">
        <f>IF(OR($B93="",$N93=""),"",IF($N93&lt;=$M93,"نعم","لا"))</f>
        <v/>
      </c>
      <c r="P93" s="10">
        <f>IF(OR($B93="",$N93=""),"",NETWORKDAYS($B93,$N93)-1)</f>
        <v/>
      </c>
      <c r="Q93" s="6" t="n"/>
      <c r="R93" s="7" t="n"/>
      <c r="S93" s="11" t="n"/>
      <c r="T93" s="9">
        <f>IF($S93="","",IF($S93&lt;='القوائم'!$G$9,'القوائم'!$F$9,IF($S93&lt;='القوائم'!$G$10,'القوائم'!$F$10,'القوائم'!$F$11)))</f>
        <v/>
      </c>
      <c r="U93" s="7" t="n"/>
      <c r="V93" s="12" t="n"/>
      <c r="W93" s="5" t="n"/>
      <c r="X93" s="5" t="n"/>
      <c r="Y93" s="5" t="n"/>
      <c r="Z93" s="7" t="n"/>
      <c r="AA93" s="7" t="n"/>
      <c r="AB93" s="5" t="n"/>
      <c r="AC93" s="13">
        <f>IF($B93="","",IF($AB93&lt;&gt;"",IF($Z93="","السبب الجذري ناقص","مغلقة"),IF($N93="",IF(AND($J93="",TODAY()&gt;$I93),"تأخر تأكيد الاستلام",IF(TODAY()&gt;$M93,"تأخر القرار","مفتوحة")),IF(AND($V93="نعم",$W93=""),"قيد المراجعة",IF(AND($X93&lt;&gt;"",$Y93="",TODAY()&gt;$X93),"تأخرت المتابعة","أُرسل القرار")))))</f>
        <v/>
      </c>
    </row>
    <row r="94">
      <c r="A94" s="4" t="n"/>
      <c r="B94" s="5" t="n"/>
      <c r="C94" s="6" t="n"/>
      <c r="D94" s="7" t="n"/>
      <c r="E94" s="7" t="n"/>
      <c r="F94" s="7" t="n"/>
      <c r="G94" s="7" t="n"/>
      <c r="H94" s="6" t="n"/>
      <c r="I94" s="8">
        <f>IF($B94="","",WORKDAY($B94,'القوائم'!$G$5))</f>
        <v/>
      </c>
      <c r="J94" s="5" t="n"/>
      <c r="K94" s="9">
        <f>IF(OR($B94="",$J94=""),"",IF($J94&lt;=$I94,"نعم","لا"))</f>
        <v/>
      </c>
      <c r="L94" s="5" t="n"/>
      <c r="M94" s="8">
        <f>IF($B94="","",IF($L94&lt;&gt;"",$L94,WORKDAY($B94,'القوائم'!$G$6)))</f>
        <v/>
      </c>
      <c r="N94" s="5" t="n"/>
      <c r="O94" s="9">
        <f>IF(OR($B94="",$N94=""),"",IF($N94&lt;=$M94,"نعم","لا"))</f>
        <v/>
      </c>
      <c r="P94" s="10">
        <f>IF(OR($B94="",$N94=""),"",NETWORKDAYS($B94,$N94)-1)</f>
        <v/>
      </c>
      <c r="Q94" s="6" t="n"/>
      <c r="R94" s="7" t="n"/>
      <c r="S94" s="11" t="n"/>
      <c r="T94" s="9">
        <f>IF($S94="","",IF($S94&lt;='القوائم'!$G$9,'القوائم'!$F$9,IF($S94&lt;='القوائم'!$G$10,'القوائم'!$F$10,'القوائم'!$F$11)))</f>
        <v/>
      </c>
      <c r="U94" s="7" t="n"/>
      <c r="V94" s="12" t="n"/>
      <c r="W94" s="5" t="n"/>
      <c r="X94" s="5" t="n"/>
      <c r="Y94" s="5" t="n"/>
      <c r="Z94" s="7" t="n"/>
      <c r="AA94" s="7" t="n"/>
      <c r="AB94" s="5" t="n"/>
      <c r="AC94" s="13">
        <f>IF($B94="","",IF($AB94&lt;&gt;"",IF($Z94="","السبب الجذري ناقص","مغلقة"),IF($N94="",IF(AND($J94="",TODAY()&gt;$I94),"تأخر تأكيد الاستلام",IF(TODAY()&gt;$M94,"تأخر القرار","مفتوحة")),IF(AND($V94="نعم",$W94=""),"قيد المراجعة",IF(AND($X94&lt;&gt;"",$Y94="",TODAY()&gt;$X94),"تأخرت المتابعة","أُرسل القرار")))))</f>
        <v/>
      </c>
    </row>
    <row r="95">
      <c r="A95" s="4" t="n"/>
      <c r="B95" s="5" t="n"/>
      <c r="C95" s="6" t="n"/>
      <c r="D95" s="7" t="n"/>
      <c r="E95" s="7" t="n"/>
      <c r="F95" s="7" t="n"/>
      <c r="G95" s="7" t="n"/>
      <c r="H95" s="6" t="n"/>
      <c r="I95" s="8">
        <f>IF($B95="","",WORKDAY($B95,'القوائم'!$G$5))</f>
        <v/>
      </c>
      <c r="J95" s="5" t="n"/>
      <c r="K95" s="9">
        <f>IF(OR($B95="",$J95=""),"",IF($J95&lt;=$I95,"نعم","لا"))</f>
        <v/>
      </c>
      <c r="L95" s="5" t="n"/>
      <c r="M95" s="8">
        <f>IF($B95="","",IF($L95&lt;&gt;"",$L95,WORKDAY($B95,'القوائم'!$G$6)))</f>
        <v/>
      </c>
      <c r="N95" s="5" t="n"/>
      <c r="O95" s="9">
        <f>IF(OR($B95="",$N95=""),"",IF($N95&lt;=$M95,"نعم","لا"))</f>
        <v/>
      </c>
      <c r="P95" s="10">
        <f>IF(OR($B95="",$N95=""),"",NETWORKDAYS($B95,$N95)-1)</f>
        <v/>
      </c>
      <c r="Q95" s="6" t="n"/>
      <c r="R95" s="7" t="n"/>
      <c r="S95" s="11" t="n"/>
      <c r="T95" s="9">
        <f>IF($S95="","",IF($S95&lt;='القوائم'!$G$9,'القوائم'!$F$9,IF($S95&lt;='القوائم'!$G$10,'القوائم'!$F$10,'القوائم'!$F$11)))</f>
        <v/>
      </c>
      <c r="U95" s="7" t="n"/>
      <c r="V95" s="12" t="n"/>
      <c r="W95" s="5" t="n"/>
      <c r="X95" s="5" t="n"/>
      <c r="Y95" s="5" t="n"/>
      <c r="Z95" s="7" t="n"/>
      <c r="AA95" s="7" t="n"/>
      <c r="AB95" s="5" t="n"/>
      <c r="AC95" s="13">
        <f>IF($B95="","",IF($AB95&lt;&gt;"",IF($Z95="","السبب الجذري ناقص","مغلقة"),IF($N95="",IF(AND($J95="",TODAY()&gt;$I95),"تأخر تأكيد الاستلام",IF(TODAY()&gt;$M95,"تأخر القرار","مفتوحة")),IF(AND($V95="نعم",$W95=""),"قيد المراجعة",IF(AND($X95&lt;&gt;"",$Y95="",TODAY()&gt;$X95),"تأخرت المتابعة","أُرسل القرار")))))</f>
        <v/>
      </c>
    </row>
    <row r="96">
      <c r="A96" s="4" t="n"/>
      <c r="B96" s="5" t="n"/>
      <c r="C96" s="6" t="n"/>
      <c r="D96" s="7" t="n"/>
      <c r="E96" s="7" t="n"/>
      <c r="F96" s="7" t="n"/>
      <c r="G96" s="7" t="n"/>
      <c r="H96" s="6" t="n"/>
      <c r="I96" s="8">
        <f>IF($B96="","",WORKDAY($B96,'القوائم'!$G$5))</f>
        <v/>
      </c>
      <c r="J96" s="5" t="n"/>
      <c r="K96" s="9">
        <f>IF(OR($B96="",$J96=""),"",IF($J96&lt;=$I96,"نعم","لا"))</f>
        <v/>
      </c>
      <c r="L96" s="5" t="n"/>
      <c r="M96" s="8">
        <f>IF($B96="","",IF($L96&lt;&gt;"",$L96,WORKDAY($B96,'القوائم'!$G$6)))</f>
        <v/>
      </c>
      <c r="N96" s="5" t="n"/>
      <c r="O96" s="9">
        <f>IF(OR($B96="",$N96=""),"",IF($N96&lt;=$M96,"نعم","لا"))</f>
        <v/>
      </c>
      <c r="P96" s="10">
        <f>IF(OR($B96="",$N96=""),"",NETWORKDAYS($B96,$N96)-1)</f>
        <v/>
      </c>
      <c r="Q96" s="6" t="n"/>
      <c r="R96" s="7" t="n"/>
      <c r="S96" s="11" t="n"/>
      <c r="T96" s="9">
        <f>IF($S96="","",IF($S96&lt;='القوائم'!$G$9,'القوائم'!$F$9,IF($S96&lt;='القوائم'!$G$10,'القوائم'!$F$10,'القوائم'!$F$11)))</f>
        <v/>
      </c>
      <c r="U96" s="7" t="n"/>
      <c r="V96" s="12" t="n"/>
      <c r="W96" s="5" t="n"/>
      <c r="X96" s="5" t="n"/>
      <c r="Y96" s="5" t="n"/>
      <c r="Z96" s="7" t="n"/>
      <c r="AA96" s="7" t="n"/>
      <c r="AB96" s="5" t="n"/>
      <c r="AC96" s="13">
        <f>IF($B96="","",IF($AB96&lt;&gt;"",IF($Z96="","السبب الجذري ناقص","مغلقة"),IF($N96="",IF(AND($J96="",TODAY()&gt;$I96),"تأخر تأكيد الاستلام",IF(TODAY()&gt;$M96,"تأخر القرار","مفتوحة")),IF(AND($V96="نعم",$W96=""),"قيد المراجعة",IF(AND($X96&lt;&gt;"",$Y96="",TODAY()&gt;$X96),"تأخرت المتابعة","أُرسل القرار")))))</f>
        <v/>
      </c>
    </row>
    <row r="97">
      <c r="A97" s="4" t="n"/>
      <c r="B97" s="5" t="n"/>
      <c r="C97" s="6" t="n"/>
      <c r="D97" s="7" t="n"/>
      <c r="E97" s="7" t="n"/>
      <c r="F97" s="7" t="n"/>
      <c r="G97" s="7" t="n"/>
      <c r="H97" s="6" t="n"/>
      <c r="I97" s="8">
        <f>IF($B97="","",WORKDAY($B97,'القوائم'!$G$5))</f>
        <v/>
      </c>
      <c r="J97" s="5" t="n"/>
      <c r="K97" s="9">
        <f>IF(OR($B97="",$J97=""),"",IF($J97&lt;=$I97,"نعم","لا"))</f>
        <v/>
      </c>
      <c r="L97" s="5" t="n"/>
      <c r="M97" s="8">
        <f>IF($B97="","",IF($L97&lt;&gt;"",$L97,WORKDAY($B97,'القوائم'!$G$6)))</f>
        <v/>
      </c>
      <c r="N97" s="5" t="n"/>
      <c r="O97" s="9">
        <f>IF(OR($B97="",$N97=""),"",IF($N97&lt;=$M97,"نعم","لا"))</f>
        <v/>
      </c>
      <c r="P97" s="10">
        <f>IF(OR($B97="",$N97=""),"",NETWORKDAYS($B97,$N97)-1)</f>
        <v/>
      </c>
      <c r="Q97" s="6" t="n"/>
      <c r="R97" s="7" t="n"/>
      <c r="S97" s="11" t="n"/>
      <c r="T97" s="9">
        <f>IF($S97="","",IF($S97&lt;='القوائم'!$G$9,'القوائم'!$F$9,IF($S97&lt;='القوائم'!$G$10,'القوائم'!$F$10,'القوائم'!$F$11)))</f>
        <v/>
      </c>
      <c r="U97" s="7" t="n"/>
      <c r="V97" s="12" t="n"/>
      <c r="W97" s="5" t="n"/>
      <c r="X97" s="5" t="n"/>
      <c r="Y97" s="5" t="n"/>
      <c r="Z97" s="7" t="n"/>
      <c r="AA97" s="7" t="n"/>
      <c r="AB97" s="5" t="n"/>
      <c r="AC97" s="13">
        <f>IF($B97="","",IF($AB97&lt;&gt;"",IF($Z97="","السبب الجذري ناقص","مغلقة"),IF($N97="",IF(AND($J97="",TODAY()&gt;$I97),"تأخر تأكيد الاستلام",IF(TODAY()&gt;$M97,"تأخر القرار","مفتوحة")),IF(AND($V97="نعم",$W97=""),"قيد المراجعة",IF(AND($X97&lt;&gt;"",$Y97="",TODAY()&gt;$X97),"تأخرت المتابعة","أُرسل القرار")))))</f>
        <v/>
      </c>
    </row>
    <row r="98">
      <c r="A98" s="4" t="n"/>
      <c r="B98" s="5" t="n"/>
      <c r="C98" s="6" t="n"/>
      <c r="D98" s="7" t="n"/>
      <c r="E98" s="7" t="n"/>
      <c r="F98" s="7" t="n"/>
      <c r="G98" s="7" t="n"/>
      <c r="H98" s="6" t="n"/>
      <c r="I98" s="8">
        <f>IF($B98="","",WORKDAY($B98,'القوائم'!$G$5))</f>
        <v/>
      </c>
      <c r="J98" s="5" t="n"/>
      <c r="K98" s="9">
        <f>IF(OR($B98="",$J98=""),"",IF($J98&lt;=$I98,"نعم","لا"))</f>
        <v/>
      </c>
      <c r="L98" s="5" t="n"/>
      <c r="M98" s="8">
        <f>IF($B98="","",IF($L98&lt;&gt;"",$L98,WORKDAY($B98,'القوائم'!$G$6)))</f>
        <v/>
      </c>
      <c r="N98" s="5" t="n"/>
      <c r="O98" s="9">
        <f>IF(OR($B98="",$N98=""),"",IF($N98&lt;=$M98,"نعم","لا"))</f>
        <v/>
      </c>
      <c r="P98" s="10">
        <f>IF(OR($B98="",$N98=""),"",NETWORKDAYS($B98,$N98)-1)</f>
        <v/>
      </c>
      <c r="Q98" s="6" t="n"/>
      <c r="R98" s="7" t="n"/>
      <c r="S98" s="11" t="n"/>
      <c r="T98" s="9">
        <f>IF($S98="","",IF($S98&lt;='القوائم'!$G$9,'القوائم'!$F$9,IF($S98&lt;='القوائم'!$G$10,'القوائم'!$F$10,'القوائم'!$F$11)))</f>
        <v/>
      </c>
      <c r="U98" s="7" t="n"/>
      <c r="V98" s="12" t="n"/>
      <c r="W98" s="5" t="n"/>
      <c r="X98" s="5" t="n"/>
      <c r="Y98" s="5" t="n"/>
      <c r="Z98" s="7" t="n"/>
      <c r="AA98" s="7" t="n"/>
      <c r="AB98" s="5" t="n"/>
      <c r="AC98" s="13">
        <f>IF($B98="","",IF($AB98&lt;&gt;"",IF($Z98="","السبب الجذري ناقص","مغلقة"),IF($N98="",IF(AND($J98="",TODAY()&gt;$I98),"تأخر تأكيد الاستلام",IF(TODAY()&gt;$M98,"تأخر القرار","مفتوحة")),IF(AND($V98="نعم",$W98=""),"قيد المراجعة",IF(AND($X98&lt;&gt;"",$Y98="",TODAY()&gt;$X98),"تأخرت المتابعة","أُرسل القرار")))))</f>
        <v/>
      </c>
    </row>
    <row r="99">
      <c r="A99" s="4" t="n"/>
      <c r="B99" s="5" t="n"/>
      <c r="C99" s="6" t="n"/>
      <c r="D99" s="7" t="n"/>
      <c r="E99" s="7" t="n"/>
      <c r="F99" s="7" t="n"/>
      <c r="G99" s="7" t="n"/>
      <c r="H99" s="6" t="n"/>
      <c r="I99" s="8">
        <f>IF($B99="","",WORKDAY($B99,'القوائم'!$G$5))</f>
        <v/>
      </c>
      <c r="J99" s="5" t="n"/>
      <c r="K99" s="9">
        <f>IF(OR($B99="",$J99=""),"",IF($J99&lt;=$I99,"نعم","لا"))</f>
        <v/>
      </c>
      <c r="L99" s="5" t="n"/>
      <c r="M99" s="8">
        <f>IF($B99="","",IF($L99&lt;&gt;"",$L99,WORKDAY($B99,'القوائم'!$G$6)))</f>
        <v/>
      </c>
      <c r="N99" s="5" t="n"/>
      <c r="O99" s="9">
        <f>IF(OR($B99="",$N99=""),"",IF($N99&lt;=$M99,"نعم","لا"))</f>
        <v/>
      </c>
      <c r="P99" s="10">
        <f>IF(OR($B99="",$N99=""),"",NETWORKDAYS($B99,$N99)-1)</f>
        <v/>
      </c>
      <c r="Q99" s="6" t="n"/>
      <c r="R99" s="7" t="n"/>
      <c r="S99" s="11" t="n"/>
      <c r="T99" s="9">
        <f>IF($S99="","",IF($S99&lt;='القوائم'!$G$9,'القوائم'!$F$9,IF($S99&lt;='القوائم'!$G$10,'القوائم'!$F$10,'القوائم'!$F$11)))</f>
        <v/>
      </c>
      <c r="U99" s="7" t="n"/>
      <c r="V99" s="12" t="n"/>
      <c r="W99" s="5" t="n"/>
      <c r="X99" s="5" t="n"/>
      <c r="Y99" s="5" t="n"/>
      <c r="Z99" s="7" t="n"/>
      <c r="AA99" s="7" t="n"/>
      <c r="AB99" s="5" t="n"/>
      <c r="AC99" s="13">
        <f>IF($B99="","",IF($AB99&lt;&gt;"",IF($Z99="","السبب الجذري ناقص","مغلقة"),IF($N99="",IF(AND($J99="",TODAY()&gt;$I99),"تأخر تأكيد الاستلام",IF(TODAY()&gt;$M99,"تأخر القرار","مفتوحة")),IF(AND($V99="نعم",$W99=""),"قيد المراجعة",IF(AND($X99&lt;&gt;"",$Y99="",TODAY()&gt;$X99),"تأخرت المتابعة","أُرسل القرار")))))</f>
        <v/>
      </c>
    </row>
    <row r="100">
      <c r="A100" s="4" t="n"/>
      <c r="B100" s="5" t="n"/>
      <c r="C100" s="6" t="n"/>
      <c r="D100" s="7" t="n"/>
      <c r="E100" s="7" t="n"/>
      <c r="F100" s="7" t="n"/>
      <c r="G100" s="7" t="n"/>
      <c r="H100" s="6" t="n"/>
      <c r="I100" s="8">
        <f>IF($B100="","",WORKDAY($B100,'القوائم'!$G$5))</f>
        <v/>
      </c>
      <c r="J100" s="5" t="n"/>
      <c r="K100" s="9">
        <f>IF(OR($B100="",$J100=""),"",IF($J100&lt;=$I100,"نعم","لا"))</f>
        <v/>
      </c>
      <c r="L100" s="5" t="n"/>
      <c r="M100" s="8">
        <f>IF($B100="","",IF($L100&lt;&gt;"",$L100,WORKDAY($B100,'القوائم'!$G$6)))</f>
        <v/>
      </c>
      <c r="N100" s="5" t="n"/>
      <c r="O100" s="9">
        <f>IF(OR($B100="",$N100=""),"",IF($N100&lt;=$M100,"نعم","لا"))</f>
        <v/>
      </c>
      <c r="P100" s="10">
        <f>IF(OR($B100="",$N100=""),"",NETWORKDAYS($B100,$N100)-1)</f>
        <v/>
      </c>
      <c r="Q100" s="6" t="n"/>
      <c r="R100" s="7" t="n"/>
      <c r="S100" s="11" t="n"/>
      <c r="T100" s="9">
        <f>IF($S100="","",IF($S100&lt;='القوائم'!$G$9,'القوائم'!$F$9,IF($S100&lt;='القوائم'!$G$10,'القوائم'!$F$10,'القوائم'!$F$11)))</f>
        <v/>
      </c>
      <c r="U100" s="7" t="n"/>
      <c r="V100" s="12" t="n"/>
      <c r="W100" s="5" t="n"/>
      <c r="X100" s="5" t="n"/>
      <c r="Y100" s="5" t="n"/>
      <c r="Z100" s="7" t="n"/>
      <c r="AA100" s="7" t="n"/>
      <c r="AB100" s="5" t="n"/>
      <c r="AC100" s="13">
        <f>IF($B100="","",IF($AB100&lt;&gt;"",IF($Z100="","السبب الجذري ناقص","مغلقة"),IF($N100="",IF(AND($J100="",TODAY()&gt;$I100),"تأخر تأكيد الاستلام",IF(TODAY()&gt;$M100,"تأخر القرار","مفتوحة")),IF(AND($V100="نعم",$W100=""),"قيد المراجعة",IF(AND($X100&lt;&gt;"",$Y100="",TODAY()&gt;$X100),"تأخرت المتابعة","أُرسل القرار")))))</f>
        <v/>
      </c>
    </row>
    <row r="101">
      <c r="A101" s="4" t="n"/>
      <c r="B101" s="5" t="n"/>
      <c r="C101" s="6" t="n"/>
      <c r="D101" s="7" t="n"/>
      <c r="E101" s="7" t="n"/>
      <c r="F101" s="7" t="n"/>
      <c r="G101" s="7" t="n"/>
      <c r="H101" s="6" t="n"/>
      <c r="I101" s="8">
        <f>IF($B101="","",WORKDAY($B101,'القوائم'!$G$5))</f>
        <v/>
      </c>
      <c r="J101" s="5" t="n"/>
      <c r="K101" s="9">
        <f>IF(OR($B101="",$J101=""),"",IF($J101&lt;=$I101,"نعم","لا"))</f>
        <v/>
      </c>
      <c r="L101" s="5" t="n"/>
      <c r="M101" s="8">
        <f>IF($B101="","",IF($L101&lt;&gt;"",$L101,WORKDAY($B101,'القوائم'!$G$6)))</f>
        <v/>
      </c>
      <c r="N101" s="5" t="n"/>
      <c r="O101" s="9">
        <f>IF(OR($B101="",$N101=""),"",IF($N101&lt;=$M101,"نعم","لا"))</f>
        <v/>
      </c>
      <c r="P101" s="10">
        <f>IF(OR($B101="",$N101=""),"",NETWORKDAYS($B101,$N101)-1)</f>
        <v/>
      </c>
      <c r="Q101" s="6" t="n"/>
      <c r="R101" s="7" t="n"/>
      <c r="S101" s="11" t="n"/>
      <c r="T101" s="9">
        <f>IF($S101="","",IF($S101&lt;='القوائم'!$G$9,'القوائم'!$F$9,IF($S101&lt;='القوائم'!$G$10,'القوائم'!$F$10,'القوائم'!$F$11)))</f>
        <v/>
      </c>
      <c r="U101" s="7" t="n"/>
      <c r="V101" s="12" t="n"/>
      <c r="W101" s="5" t="n"/>
      <c r="X101" s="5" t="n"/>
      <c r="Y101" s="5" t="n"/>
      <c r="Z101" s="7" t="n"/>
      <c r="AA101" s="7" t="n"/>
      <c r="AB101" s="5" t="n"/>
      <c r="AC101" s="13">
        <f>IF($B101="","",IF($AB101&lt;&gt;"",IF($Z101="","السبب الجذري ناقص","مغلقة"),IF($N101="",IF(AND($J101="",TODAY()&gt;$I101),"تأخر تأكيد الاستلام",IF(TODAY()&gt;$M101,"تأخر القرار","مفتوحة")),IF(AND($V101="نعم",$W101=""),"قيد المراجعة",IF(AND($X101&lt;&gt;"",$Y101="",TODAY()&gt;$X101),"تأخرت المتابعة","أُرسل القرار")))))</f>
        <v/>
      </c>
    </row>
    <row r="102">
      <c r="A102" s="4" t="n"/>
      <c r="B102" s="5" t="n"/>
      <c r="C102" s="6" t="n"/>
      <c r="D102" s="7" t="n"/>
      <c r="E102" s="7" t="n"/>
      <c r="F102" s="7" t="n"/>
      <c r="G102" s="7" t="n"/>
      <c r="H102" s="6" t="n"/>
      <c r="I102" s="8">
        <f>IF($B102="","",WORKDAY($B102,'القوائم'!$G$5))</f>
        <v/>
      </c>
      <c r="J102" s="5" t="n"/>
      <c r="K102" s="9">
        <f>IF(OR($B102="",$J102=""),"",IF($J102&lt;=$I102,"نعم","لا"))</f>
        <v/>
      </c>
      <c r="L102" s="5" t="n"/>
      <c r="M102" s="8">
        <f>IF($B102="","",IF($L102&lt;&gt;"",$L102,WORKDAY($B102,'القوائم'!$G$6)))</f>
        <v/>
      </c>
      <c r="N102" s="5" t="n"/>
      <c r="O102" s="9">
        <f>IF(OR($B102="",$N102=""),"",IF($N102&lt;=$M102,"نعم","لا"))</f>
        <v/>
      </c>
      <c r="P102" s="10">
        <f>IF(OR($B102="",$N102=""),"",NETWORKDAYS($B102,$N102)-1)</f>
        <v/>
      </c>
      <c r="Q102" s="6" t="n"/>
      <c r="R102" s="7" t="n"/>
      <c r="S102" s="11" t="n"/>
      <c r="T102" s="9">
        <f>IF($S102="","",IF($S102&lt;='القوائم'!$G$9,'القوائم'!$F$9,IF($S102&lt;='القوائم'!$G$10,'القوائم'!$F$10,'القوائم'!$F$11)))</f>
        <v/>
      </c>
      <c r="U102" s="7" t="n"/>
      <c r="V102" s="12" t="n"/>
      <c r="W102" s="5" t="n"/>
      <c r="X102" s="5" t="n"/>
      <c r="Y102" s="5" t="n"/>
      <c r="Z102" s="7" t="n"/>
      <c r="AA102" s="7" t="n"/>
      <c r="AB102" s="5" t="n"/>
      <c r="AC102" s="13">
        <f>IF($B102="","",IF($AB102&lt;&gt;"",IF($Z102="","السبب الجذري ناقص","مغلقة"),IF($N102="",IF(AND($J102="",TODAY()&gt;$I102),"تأخر تأكيد الاستلام",IF(TODAY()&gt;$M102,"تأخر القرار","مفتوحة")),IF(AND($V102="نعم",$W102=""),"قيد المراجعة",IF(AND($X102&lt;&gt;"",$Y102="",TODAY()&gt;$X102),"تأخرت المتابعة","أُرسل القرار")))))</f>
        <v/>
      </c>
    </row>
    <row r="103">
      <c r="A103" s="4" t="n"/>
      <c r="B103" s="5" t="n"/>
      <c r="C103" s="6" t="n"/>
      <c r="D103" s="7" t="n"/>
      <c r="E103" s="7" t="n"/>
      <c r="F103" s="7" t="n"/>
      <c r="G103" s="7" t="n"/>
      <c r="H103" s="6" t="n"/>
      <c r="I103" s="8">
        <f>IF($B103="","",WORKDAY($B103,'القوائم'!$G$5))</f>
        <v/>
      </c>
      <c r="J103" s="5" t="n"/>
      <c r="K103" s="9">
        <f>IF(OR($B103="",$J103=""),"",IF($J103&lt;=$I103,"نعم","لا"))</f>
        <v/>
      </c>
      <c r="L103" s="5" t="n"/>
      <c r="M103" s="8">
        <f>IF($B103="","",IF($L103&lt;&gt;"",$L103,WORKDAY($B103,'القوائم'!$G$6)))</f>
        <v/>
      </c>
      <c r="N103" s="5" t="n"/>
      <c r="O103" s="9">
        <f>IF(OR($B103="",$N103=""),"",IF($N103&lt;=$M103,"نعم","لا"))</f>
        <v/>
      </c>
      <c r="P103" s="10">
        <f>IF(OR($B103="",$N103=""),"",NETWORKDAYS($B103,$N103)-1)</f>
        <v/>
      </c>
      <c r="Q103" s="6" t="n"/>
      <c r="R103" s="7" t="n"/>
      <c r="S103" s="11" t="n"/>
      <c r="T103" s="9">
        <f>IF($S103="","",IF($S103&lt;='القوائم'!$G$9,'القوائم'!$F$9,IF($S103&lt;='القوائم'!$G$10,'القوائم'!$F$10,'القوائم'!$F$11)))</f>
        <v/>
      </c>
      <c r="U103" s="7" t="n"/>
      <c r="V103" s="12" t="n"/>
      <c r="W103" s="5" t="n"/>
      <c r="X103" s="5" t="n"/>
      <c r="Y103" s="5" t="n"/>
      <c r="Z103" s="7" t="n"/>
      <c r="AA103" s="7" t="n"/>
      <c r="AB103" s="5" t="n"/>
      <c r="AC103" s="13">
        <f>IF($B103="","",IF($AB103&lt;&gt;"",IF($Z103="","السبب الجذري ناقص","مغلقة"),IF($N103="",IF(AND($J103="",TODAY()&gt;$I103),"تأخر تأكيد الاستلام",IF(TODAY()&gt;$M103,"تأخر القرار","مفتوحة")),IF(AND($V103="نعم",$W103=""),"قيد المراجعة",IF(AND($X103&lt;&gt;"",$Y103="",TODAY()&gt;$X103),"تأخرت المتابعة","أُرسل القرار")))))</f>
        <v/>
      </c>
    </row>
    <row r="104">
      <c r="A104" s="4" t="n"/>
      <c r="B104" s="5" t="n"/>
      <c r="C104" s="6" t="n"/>
      <c r="D104" s="7" t="n"/>
      <c r="E104" s="7" t="n"/>
      <c r="F104" s="7" t="n"/>
      <c r="G104" s="7" t="n"/>
      <c r="H104" s="6" t="n"/>
      <c r="I104" s="8">
        <f>IF($B104="","",WORKDAY($B104,'القوائم'!$G$5))</f>
        <v/>
      </c>
      <c r="J104" s="5" t="n"/>
      <c r="K104" s="9">
        <f>IF(OR($B104="",$J104=""),"",IF($J104&lt;=$I104,"نعم","لا"))</f>
        <v/>
      </c>
      <c r="L104" s="5" t="n"/>
      <c r="M104" s="8">
        <f>IF($B104="","",IF($L104&lt;&gt;"",$L104,WORKDAY($B104,'القوائم'!$G$6)))</f>
        <v/>
      </c>
      <c r="N104" s="5" t="n"/>
      <c r="O104" s="9">
        <f>IF(OR($B104="",$N104=""),"",IF($N104&lt;=$M104,"نعم","لا"))</f>
        <v/>
      </c>
      <c r="P104" s="10">
        <f>IF(OR($B104="",$N104=""),"",NETWORKDAYS($B104,$N104)-1)</f>
        <v/>
      </c>
      <c r="Q104" s="6" t="n"/>
      <c r="R104" s="7" t="n"/>
      <c r="S104" s="11" t="n"/>
      <c r="T104" s="9">
        <f>IF($S104="","",IF($S104&lt;='القوائم'!$G$9,'القوائم'!$F$9,IF($S104&lt;='القوائم'!$G$10,'القوائم'!$F$10,'القوائم'!$F$11)))</f>
        <v/>
      </c>
      <c r="U104" s="7" t="n"/>
      <c r="V104" s="12" t="n"/>
      <c r="W104" s="5" t="n"/>
      <c r="X104" s="5" t="n"/>
      <c r="Y104" s="5" t="n"/>
      <c r="Z104" s="7" t="n"/>
      <c r="AA104" s="7" t="n"/>
      <c r="AB104" s="5" t="n"/>
      <c r="AC104" s="13">
        <f>IF($B104="","",IF($AB104&lt;&gt;"",IF($Z104="","السبب الجذري ناقص","مغلقة"),IF($N104="",IF(AND($J104="",TODAY()&gt;$I104),"تأخر تأكيد الاستلام",IF(TODAY()&gt;$M104,"تأخر القرار","مفتوحة")),IF(AND($V104="نعم",$W104=""),"قيد المراجعة",IF(AND($X104&lt;&gt;"",$Y104="",TODAY()&gt;$X104),"تأخرت المتابعة","أُرسل القرار")))))</f>
        <v/>
      </c>
    </row>
    <row r="105">
      <c r="A105" s="4" t="n"/>
      <c r="B105" s="5" t="n"/>
      <c r="C105" s="6" t="n"/>
      <c r="D105" s="7" t="n"/>
      <c r="E105" s="7" t="n"/>
      <c r="F105" s="7" t="n"/>
      <c r="G105" s="7" t="n"/>
      <c r="H105" s="6" t="n"/>
      <c r="I105" s="8">
        <f>IF($B105="","",WORKDAY($B105,'القوائم'!$G$5))</f>
        <v/>
      </c>
      <c r="J105" s="5" t="n"/>
      <c r="K105" s="9">
        <f>IF(OR($B105="",$J105=""),"",IF($J105&lt;=$I105,"نعم","لا"))</f>
        <v/>
      </c>
      <c r="L105" s="5" t="n"/>
      <c r="M105" s="8">
        <f>IF($B105="","",IF($L105&lt;&gt;"",$L105,WORKDAY($B105,'القوائم'!$G$6)))</f>
        <v/>
      </c>
      <c r="N105" s="5" t="n"/>
      <c r="O105" s="9">
        <f>IF(OR($B105="",$N105=""),"",IF($N105&lt;=$M105,"نعم","لا"))</f>
        <v/>
      </c>
      <c r="P105" s="10">
        <f>IF(OR($B105="",$N105=""),"",NETWORKDAYS($B105,$N105)-1)</f>
        <v/>
      </c>
      <c r="Q105" s="6" t="n"/>
      <c r="R105" s="7" t="n"/>
      <c r="S105" s="11" t="n"/>
      <c r="T105" s="9">
        <f>IF($S105="","",IF($S105&lt;='القوائم'!$G$9,'القوائم'!$F$9,IF($S105&lt;='القوائم'!$G$10,'القوائم'!$F$10,'القوائم'!$F$11)))</f>
        <v/>
      </c>
      <c r="U105" s="7" t="n"/>
      <c r="V105" s="12" t="n"/>
      <c r="W105" s="5" t="n"/>
      <c r="X105" s="5" t="n"/>
      <c r="Y105" s="5" t="n"/>
      <c r="Z105" s="7" t="n"/>
      <c r="AA105" s="7" t="n"/>
      <c r="AB105" s="5" t="n"/>
      <c r="AC105" s="13">
        <f>IF($B105="","",IF($AB105&lt;&gt;"",IF($Z105="","السبب الجذري ناقص","مغلقة"),IF($N105="",IF(AND($J105="",TODAY()&gt;$I105),"تأخر تأكيد الاستلام",IF(TODAY()&gt;$M105,"تأخر القرار","مفتوحة")),IF(AND($V105="نعم",$W105=""),"قيد المراجعة",IF(AND($X105&lt;&gt;"",$Y105="",TODAY()&gt;$X105),"تأخرت المتابعة","أُرسل القرار")))))</f>
        <v/>
      </c>
    </row>
    <row r="106">
      <c r="A106" s="4" t="n"/>
      <c r="B106" s="5" t="n"/>
      <c r="C106" s="6" t="n"/>
      <c r="D106" s="7" t="n"/>
      <c r="E106" s="7" t="n"/>
      <c r="F106" s="7" t="n"/>
      <c r="G106" s="7" t="n"/>
      <c r="H106" s="6" t="n"/>
      <c r="I106" s="8">
        <f>IF($B106="","",WORKDAY($B106,'القوائم'!$G$5))</f>
        <v/>
      </c>
      <c r="J106" s="5" t="n"/>
      <c r="K106" s="9">
        <f>IF(OR($B106="",$J106=""),"",IF($J106&lt;=$I106,"نعم","لا"))</f>
        <v/>
      </c>
      <c r="L106" s="5" t="n"/>
      <c r="M106" s="8">
        <f>IF($B106="","",IF($L106&lt;&gt;"",$L106,WORKDAY($B106,'القوائم'!$G$6)))</f>
        <v/>
      </c>
      <c r="N106" s="5" t="n"/>
      <c r="O106" s="9">
        <f>IF(OR($B106="",$N106=""),"",IF($N106&lt;=$M106,"نعم","لا"))</f>
        <v/>
      </c>
      <c r="P106" s="10">
        <f>IF(OR($B106="",$N106=""),"",NETWORKDAYS($B106,$N106)-1)</f>
        <v/>
      </c>
      <c r="Q106" s="6" t="n"/>
      <c r="R106" s="7" t="n"/>
      <c r="S106" s="11" t="n"/>
      <c r="T106" s="9">
        <f>IF($S106="","",IF($S106&lt;='القوائم'!$G$9,'القوائم'!$F$9,IF($S106&lt;='القوائم'!$G$10,'القوائم'!$F$10,'القوائم'!$F$11)))</f>
        <v/>
      </c>
      <c r="U106" s="7" t="n"/>
      <c r="V106" s="12" t="n"/>
      <c r="W106" s="5" t="n"/>
      <c r="X106" s="5" t="n"/>
      <c r="Y106" s="5" t="n"/>
      <c r="Z106" s="7" t="n"/>
      <c r="AA106" s="7" t="n"/>
      <c r="AB106" s="5" t="n"/>
      <c r="AC106" s="13">
        <f>IF($B106="","",IF($AB106&lt;&gt;"",IF($Z106="","السبب الجذري ناقص","مغلقة"),IF($N106="",IF(AND($J106="",TODAY()&gt;$I106),"تأخر تأكيد الاستلام",IF(TODAY()&gt;$M106,"تأخر القرار","مفتوحة")),IF(AND($V106="نعم",$W106=""),"قيد المراجعة",IF(AND($X106&lt;&gt;"",$Y106="",TODAY()&gt;$X106),"تأخرت المتابعة","أُرسل القرار")))))</f>
        <v/>
      </c>
    </row>
    <row r="107">
      <c r="A107" s="4" t="n"/>
      <c r="B107" s="5" t="n"/>
      <c r="C107" s="6" t="n"/>
      <c r="D107" s="7" t="n"/>
      <c r="E107" s="7" t="n"/>
      <c r="F107" s="7" t="n"/>
      <c r="G107" s="7" t="n"/>
      <c r="H107" s="6" t="n"/>
      <c r="I107" s="8">
        <f>IF($B107="","",WORKDAY($B107,'القوائم'!$G$5))</f>
        <v/>
      </c>
      <c r="J107" s="5" t="n"/>
      <c r="K107" s="9">
        <f>IF(OR($B107="",$J107=""),"",IF($J107&lt;=$I107,"نعم","لا"))</f>
        <v/>
      </c>
      <c r="L107" s="5" t="n"/>
      <c r="M107" s="8">
        <f>IF($B107="","",IF($L107&lt;&gt;"",$L107,WORKDAY($B107,'القوائم'!$G$6)))</f>
        <v/>
      </c>
      <c r="N107" s="5" t="n"/>
      <c r="O107" s="9">
        <f>IF(OR($B107="",$N107=""),"",IF($N107&lt;=$M107,"نعم","لا"))</f>
        <v/>
      </c>
      <c r="P107" s="10">
        <f>IF(OR($B107="",$N107=""),"",NETWORKDAYS($B107,$N107)-1)</f>
        <v/>
      </c>
      <c r="Q107" s="6" t="n"/>
      <c r="R107" s="7" t="n"/>
      <c r="S107" s="11" t="n"/>
      <c r="T107" s="9">
        <f>IF($S107="","",IF($S107&lt;='القوائم'!$G$9,'القوائم'!$F$9,IF($S107&lt;='القوائم'!$G$10,'القوائم'!$F$10,'القوائم'!$F$11)))</f>
        <v/>
      </c>
      <c r="U107" s="7" t="n"/>
      <c r="V107" s="12" t="n"/>
      <c r="W107" s="5" t="n"/>
      <c r="X107" s="5" t="n"/>
      <c r="Y107" s="5" t="n"/>
      <c r="Z107" s="7" t="n"/>
      <c r="AA107" s="7" t="n"/>
      <c r="AB107" s="5" t="n"/>
      <c r="AC107" s="13">
        <f>IF($B107="","",IF($AB107&lt;&gt;"",IF($Z107="","السبب الجذري ناقص","مغلقة"),IF($N107="",IF(AND($J107="",TODAY()&gt;$I107),"تأخر تأكيد الاستلام",IF(TODAY()&gt;$M107,"تأخر القرار","مفتوحة")),IF(AND($V107="نعم",$W107=""),"قيد المراجعة",IF(AND($X107&lt;&gt;"",$Y107="",TODAY()&gt;$X107),"تأخرت المتابعة","أُرسل القرار")))))</f>
        <v/>
      </c>
    </row>
    <row r="108">
      <c r="A108" s="4" t="n"/>
      <c r="B108" s="5" t="n"/>
      <c r="C108" s="6" t="n"/>
      <c r="D108" s="7" t="n"/>
      <c r="E108" s="7" t="n"/>
      <c r="F108" s="7" t="n"/>
      <c r="G108" s="7" t="n"/>
      <c r="H108" s="6" t="n"/>
      <c r="I108" s="8">
        <f>IF($B108="","",WORKDAY($B108,'القوائم'!$G$5))</f>
        <v/>
      </c>
      <c r="J108" s="5" t="n"/>
      <c r="K108" s="9">
        <f>IF(OR($B108="",$J108=""),"",IF($J108&lt;=$I108,"نعم","لا"))</f>
        <v/>
      </c>
      <c r="L108" s="5" t="n"/>
      <c r="M108" s="8">
        <f>IF($B108="","",IF($L108&lt;&gt;"",$L108,WORKDAY($B108,'القوائم'!$G$6)))</f>
        <v/>
      </c>
      <c r="N108" s="5" t="n"/>
      <c r="O108" s="9">
        <f>IF(OR($B108="",$N108=""),"",IF($N108&lt;=$M108,"نعم","لا"))</f>
        <v/>
      </c>
      <c r="P108" s="10">
        <f>IF(OR($B108="",$N108=""),"",NETWORKDAYS($B108,$N108)-1)</f>
        <v/>
      </c>
      <c r="Q108" s="6" t="n"/>
      <c r="R108" s="7" t="n"/>
      <c r="S108" s="11" t="n"/>
      <c r="T108" s="9">
        <f>IF($S108="","",IF($S108&lt;='القوائم'!$G$9,'القوائم'!$F$9,IF($S108&lt;='القوائم'!$G$10,'القوائم'!$F$10,'القوائم'!$F$11)))</f>
        <v/>
      </c>
      <c r="U108" s="7" t="n"/>
      <c r="V108" s="12" t="n"/>
      <c r="W108" s="5" t="n"/>
      <c r="X108" s="5" t="n"/>
      <c r="Y108" s="5" t="n"/>
      <c r="Z108" s="7" t="n"/>
      <c r="AA108" s="7" t="n"/>
      <c r="AB108" s="5" t="n"/>
      <c r="AC108" s="13">
        <f>IF($B108="","",IF($AB108&lt;&gt;"",IF($Z108="","السبب الجذري ناقص","مغلقة"),IF($N108="",IF(AND($J108="",TODAY()&gt;$I108),"تأخر تأكيد الاستلام",IF(TODAY()&gt;$M108,"تأخر القرار","مفتوحة")),IF(AND($V108="نعم",$W108=""),"قيد المراجعة",IF(AND($X108&lt;&gt;"",$Y108="",TODAY()&gt;$X108),"تأخرت المتابعة","أُرسل القرار")))))</f>
        <v/>
      </c>
    </row>
    <row r="109">
      <c r="A109" s="4" t="n"/>
      <c r="B109" s="5" t="n"/>
      <c r="C109" s="6" t="n"/>
      <c r="D109" s="7" t="n"/>
      <c r="E109" s="7" t="n"/>
      <c r="F109" s="7" t="n"/>
      <c r="G109" s="7" t="n"/>
      <c r="H109" s="6" t="n"/>
      <c r="I109" s="8">
        <f>IF($B109="","",WORKDAY($B109,'القوائم'!$G$5))</f>
        <v/>
      </c>
      <c r="J109" s="5" t="n"/>
      <c r="K109" s="9">
        <f>IF(OR($B109="",$J109=""),"",IF($J109&lt;=$I109,"نعم","لا"))</f>
        <v/>
      </c>
      <c r="L109" s="5" t="n"/>
      <c r="M109" s="8">
        <f>IF($B109="","",IF($L109&lt;&gt;"",$L109,WORKDAY($B109,'القوائم'!$G$6)))</f>
        <v/>
      </c>
      <c r="N109" s="5" t="n"/>
      <c r="O109" s="9">
        <f>IF(OR($B109="",$N109=""),"",IF($N109&lt;=$M109,"نعم","لا"))</f>
        <v/>
      </c>
      <c r="P109" s="10">
        <f>IF(OR($B109="",$N109=""),"",NETWORKDAYS($B109,$N109)-1)</f>
        <v/>
      </c>
      <c r="Q109" s="6" t="n"/>
      <c r="R109" s="7" t="n"/>
      <c r="S109" s="11" t="n"/>
      <c r="T109" s="9">
        <f>IF($S109="","",IF($S109&lt;='القوائم'!$G$9,'القوائم'!$F$9,IF($S109&lt;='القوائم'!$G$10,'القوائم'!$F$10,'القوائم'!$F$11)))</f>
        <v/>
      </c>
      <c r="U109" s="7" t="n"/>
      <c r="V109" s="12" t="n"/>
      <c r="W109" s="5" t="n"/>
      <c r="X109" s="5" t="n"/>
      <c r="Y109" s="5" t="n"/>
      <c r="Z109" s="7" t="n"/>
      <c r="AA109" s="7" t="n"/>
      <c r="AB109" s="5" t="n"/>
      <c r="AC109" s="13">
        <f>IF($B109="","",IF($AB109&lt;&gt;"",IF($Z109="","السبب الجذري ناقص","مغلقة"),IF($N109="",IF(AND($J109="",TODAY()&gt;$I109),"تأخر تأكيد الاستلام",IF(TODAY()&gt;$M109,"تأخر القرار","مفتوحة")),IF(AND($V109="نعم",$W109=""),"قيد المراجعة",IF(AND($X109&lt;&gt;"",$Y109="",TODAY()&gt;$X109),"تأخرت المتابعة","أُرسل القرار")))))</f>
        <v/>
      </c>
    </row>
    <row r="110">
      <c r="A110" s="4" t="n"/>
      <c r="B110" s="5" t="n"/>
      <c r="C110" s="6" t="n"/>
      <c r="D110" s="7" t="n"/>
      <c r="E110" s="7" t="n"/>
      <c r="F110" s="7" t="n"/>
      <c r="G110" s="7" t="n"/>
      <c r="H110" s="6" t="n"/>
      <c r="I110" s="8">
        <f>IF($B110="","",WORKDAY($B110,'القوائم'!$G$5))</f>
        <v/>
      </c>
      <c r="J110" s="5" t="n"/>
      <c r="K110" s="9">
        <f>IF(OR($B110="",$J110=""),"",IF($J110&lt;=$I110,"نعم","لا"))</f>
        <v/>
      </c>
      <c r="L110" s="5" t="n"/>
      <c r="M110" s="8">
        <f>IF($B110="","",IF($L110&lt;&gt;"",$L110,WORKDAY($B110,'القوائم'!$G$6)))</f>
        <v/>
      </c>
      <c r="N110" s="5" t="n"/>
      <c r="O110" s="9">
        <f>IF(OR($B110="",$N110=""),"",IF($N110&lt;=$M110,"نعم","لا"))</f>
        <v/>
      </c>
      <c r="P110" s="10">
        <f>IF(OR($B110="",$N110=""),"",NETWORKDAYS($B110,$N110)-1)</f>
        <v/>
      </c>
      <c r="Q110" s="6" t="n"/>
      <c r="R110" s="7" t="n"/>
      <c r="S110" s="11" t="n"/>
      <c r="T110" s="9">
        <f>IF($S110="","",IF($S110&lt;='القوائم'!$G$9,'القوائم'!$F$9,IF($S110&lt;='القوائم'!$G$10,'القوائم'!$F$10,'القوائم'!$F$11)))</f>
        <v/>
      </c>
      <c r="U110" s="7" t="n"/>
      <c r="V110" s="12" t="n"/>
      <c r="W110" s="5" t="n"/>
      <c r="X110" s="5" t="n"/>
      <c r="Y110" s="5" t="n"/>
      <c r="Z110" s="7" t="n"/>
      <c r="AA110" s="7" t="n"/>
      <c r="AB110" s="5" t="n"/>
      <c r="AC110" s="13">
        <f>IF($B110="","",IF($AB110&lt;&gt;"",IF($Z110="","السبب الجذري ناقص","مغلقة"),IF($N110="",IF(AND($J110="",TODAY()&gt;$I110),"تأخر تأكيد الاستلام",IF(TODAY()&gt;$M110,"تأخر القرار","مفتوحة")),IF(AND($V110="نعم",$W110=""),"قيد المراجعة",IF(AND($X110&lt;&gt;"",$Y110="",TODAY()&gt;$X110),"تأخرت المتابعة","أُرسل القرار")))))</f>
        <v/>
      </c>
    </row>
    <row r="111">
      <c r="A111" s="4" t="n"/>
      <c r="B111" s="5" t="n"/>
      <c r="C111" s="6" t="n"/>
      <c r="D111" s="7" t="n"/>
      <c r="E111" s="7" t="n"/>
      <c r="F111" s="7" t="n"/>
      <c r="G111" s="7" t="n"/>
      <c r="H111" s="6" t="n"/>
      <c r="I111" s="8">
        <f>IF($B111="","",WORKDAY($B111,'القوائم'!$G$5))</f>
        <v/>
      </c>
      <c r="J111" s="5" t="n"/>
      <c r="K111" s="9">
        <f>IF(OR($B111="",$J111=""),"",IF($J111&lt;=$I111,"نعم","لا"))</f>
        <v/>
      </c>
      <c r="L111" s="5" t="n"/>
      <c r="M111" s="8">
        <f>IF($B111="","",IF($L111&lt;&gt;"",$L111,WORKDAY($B111,'القوائم'!$G$6)))</f>
        <v/>
      </c>
      <c r="N111" s="5" t="n"/>
      <c r="O111" s="9">
        <f>IF(OR($B111="",$N111=""),"",IF($N111&lt;=$M111,"نعم","لا"))</f>
        <v/>
      </c>
      <c r="P111" s="10">
        <f>IF(OR($B111="",$N111=""),"",NETWORKDAYS($B111,$N111)-1)</f>
        <v/>
      </c>
      <c r="Q111" s="6" t="n"/>
      <c r="R111" s="7" t="n"/>
      <c r="S111" s="11" t="n"/>
      <c r="T111" s="9">
        <f>IF($S111="","",IF($S111&lt;='القوائم'!$G$9,'القوائم'!$F$9,IF($S111&lt;='القوائم'!$G$10,'القوائم'!$F$10,'القوائم'!$F$11)))</f>
        <v/>
      </c>
      <c r="U111" s="7" t="n"/>
      <c r="V111" s="12" t="n"/>
      <c r="W111" s="5" t="n"/>
      <c r="X111" s="5" t="n"/>
      <c r="Y111" s="5" t="n"/>
      <c r="Z111" s="7" t="n"/>
      <c r="AA111" s="7" t="n"/>
      <c r="AB111" s="5" t="n"/>
      <c r="AC111" s="13">
        <f>IF($B111="","",IF($AB111&lt;&gt;"",IF($Z111="","السبب الجذري ناقص","مغلقة"),IF($N111="",IF(AND($J111="",TODAY()&gt;$I111),"تأخر تأكيد الاستلام",IF(TODAY()&gt;$M111,"تأخر القرار","مفتوحة")),IF(AND($V111="نعم",$W111=""),"قيد المراجعة",IF(AND($X111&lt;&gt;"",$Y111="",TODAY()&gt;$X111),"تأخرت المتابعة","أُرسل القرار")))))</f>
        <v/>
      </c>
    </row>
    <row r="112">
      <c r="A112" s="4" t="n"/>
      <c r="B112" s="5" t="n"/>
      <c r="C112" s="6" t="n"/>
      <c r="D112" s="7" t="n"/>
      <c r="E112" s="7" t="n"/>
      <c r="F112" s="7" t="n"/>
      <c r="G112" s="7" t="n"/>
      <c r="H112" s="6" t="n"/>
      <c r="I112" s="8">
        <f>IF($B112="","",WORKDAY($B112,'القوائم'!$G$5))</f>
        <v/>
      </c>
      <c r="J112" s="5" t="n"/>
      <c r="K112" s="9">
        <f>IF(OR($B112="",$J112=""),"",IF($J112&lt;=$I112,"نعم","لا"))</f>
        <v/>
      </c>
      <c r="L112" s="5" t="n"/>
      <c r="M112" s="8">
        <f>IF($B112="","",IF($L112&lt;&gt;"",$L112,WORKDAY($B112,'القوائم'!$G$6)))</f>
        <v/>
      </c>
      <c r="N112" s="5" t="n"/>
      <c r="O112" s="9">
        <f>IF(OR($B112="",$N112=""),"",IF($N112&lt;=$M112,"نعم","لا"))</f>
        <v/>
      </c>
      <c r="P112" s="10">
        <f>IF(OR($B112="",$N112=""),"",NETWORKDAYS($B112,$N112)-1)</f>
        <v/>
      </c>
      <c r="Q112" s="6" t="n"/>
      <c r="R112" s="7" t="n"/>
      <c r="S112" s="11" t="n"/>
      <c r="T112" s="9">
        <f>IF($S112="","",IF($S112&lt;='القوائم'!$G$9,'القوائم'!$F$9,IF($S112&lt;='القوائم'!$G$10,'القوائم'!$F$10,'القوائم'!$F$11)))</f>
        <v/>
      </c>
      <c r="U112" s="7" t="n"/>
      <c r="V112" s="12" t="n"/>
      <c r="W112" s="5" t="n"/>
      <c r="X112" s="5" t="n"/>
      <c r="Y112" s="5" t="n"/>
      <c r="Z112" s="7" t="n"/>
      <c r="AA112" s="7" t="n"/>
      <c r="AB112" s="5" t="n"/>
      <c r="AC112" s="13">
        <f>IF($B112="","",IF($AB112&lt;&gt;"",IF($Z112="","السبب الجذري ناقص","مغلقة"),IF($N112="",IF(AND($J112="",TODAY()&gt;$I112),"تأخر تأكيد الاستلام",IF(TODAY()&gt;$M112,"تأخر القرار","مفتوحة")),IF(AND($V112="نعم",$W112=""),"قيد المراجعة",IF(AND($X112&lt;&gt;"",$Y112="",TODAY()&gt;$X112),"تأخرت المتابعة","أُرسل القرار")))))</f>
        <v/>
      </c>
    </row>
    <row r="113">
      <c r="A113" s="4" t="n"/>
      <c r="B113" s="5" t="n"/>
      <c r="C113" s="6" t="n"/>
      <c r="D113" s="7" t="n"/>
      <c r="E113" s="7" t="n"/>
      <c r="F113" s="7" t="n"/>
      <c r="G113" s="7" t="n"/>
      <c r="H113" s="6" t="n"/>
      <c r="I113" s="8">
        <f>IF($B113="","",WORKDAY($B113,'القوائم'!$G$5))</f>
        <v/>
      </c>
      <c r="J113" s="5" t="n"/>
      <c r="K113" s="9">
        <f>IF(OR($B113="",$J113=""),"",IF($J113&lt;=$I113,"نعم","لا"))</f>
        <v/>
      </c>
      <c r="L113" s="5" t="n"/>
      <c r="M113" s="8">
        <f>IF($B113="","",IF($L113&lt;&gt;"",$L113,WORKDAY($B113,'القوائم'!$G$6)))</f>
        <v/>
      </c>
      <c r="N113" s="5" t="n"/>
      <c r="O113" s="9">
        <f>IF(OR($B113="",$N113=""),"",IF($N113&lt;=$M113,"نعم","لا"))</f>
        <v/>
      </c>
      <c r="P113" s="10">
        <f>IF(OR($B113="",$N113=""),"",NETWORKDAYS($B113,$N113)-1)</f>
        <v/>
      </c>
      <c r="Q113" s="6" t="n"/>
      <c r="R113" s="7" t="n"/>
      <c r="S113" s="11" t="n"/>
      <c r="T113" s="9">
        <f>IF($S113="","",IF($S113&lt;='القوائم'!$G$9,'القوائم'!$F$9,IF($S113&lt;='القوائم'!$G$10,'القوائم'!$F$10,'القوائم'!$F$11)))</f>
        <v/>
      </c>
      <c r="U113" s="7" t="n"/>
      <c r="V113" s="12" t="n"/>
      <c r="W113" s="5" t="n"/>
      <c r="X113" s="5" t="n"/>
      <c r="Y113" s="5" t="n"/>
      <c r="Z113" s="7" t="n"/>
      <c r="AA113" s="7" t="n"/>
      <c r="AB113" s="5" t="n"/>
      <c r="AC113" s="13">
        <f>IF($B113="","",IF($AB113&lt;&gt;"",IF($Z113="","السبب الجذري ناقص","مغلقة"),IF($N113="",IF(AND($J113="",TODAY()&gt;$I113),"تأخر تأكيد الاستلام",IF(TODAY()&gt;$M113,"تأخر القرار","مفتوحة")),IF(AND($V113="نعم",$W113=""),"قيد المراجعة",IF(AND($X113&lt;&gt;"",$Y113="",TODAY()&gt;$X113),"تأخرت المتابعة","أُرسل القرار")))))</f>
        <v/>
      </c>
    </row>
    <row r="114">
      <c r="A114" s="4" t="n"/>
      <c r="B114" s="5" t="n"/>
      <c r="C114" s="6" t="n"/>
      <c r="D114" s="7" t="n"/>
      <c r="E114" s="7" t="n"/>
      <c r="F114" s="7" t="n"/>
      <c r="G114" s="7" t="n"/>
      <c r="H114" s="6" t="n"/>
      <c r="I114" s="8">
        <f>IF($B114="","",WORKDAY($B114,'القوائم'!$G$5))</f>
        <v/>
      </c>
      <c r="J114" s="5" t="n"/>
      <c r="K114" s="9">
        <f>IF(OR($B114="",$J114=""),"",IF($J114&lt;=$I114,"نعم","لا"))</f>
        <v/>
      </c>
      <c r="L114" s="5" t="n"/>
      <c r="M114" s="8">
        <f>IF($B114="","",IF($L114&lt;&gt;"",$L114,WORKDAY($B114,'القوائم'!$G$6)))</f>
        <v/>
      </c>
      <c r="N114" s="5" t="n"/>
      <c r="O114" s="9">
        <f>IF(OR($B114="",$N114=""),"",IF($N114&lt;=$M114,"نعم","لا"))</f>
        <v/>
      </c>
      <c r="P114" s="10">
        <f>IF(OR($B114="",$N114=""),"",NETWORKDAYS($B114,$N114)-1)</f>
        <v/>
      </c>
      <c r="Q114" s="6" t="n"/>
      <c r="R114" s="7" t="n"/>
      <c r="S114" s="11" t="n"/>
      <c r="T114" s="9">
        <f>IF($S114="","",IF($S114&lt;='القوائم'!$G$9,'القوائم'!$F$9,IF($S114&lt;='القوائم'!$G$10,'القوائم'!$F$10,'القوائم'!$F$11)))</f>
        <v/>
      </c>
      <c r="U114" s="7" t="n"/>
      <c r="V114" s="12" t="n"/>
      <c r="W114" s="5" t="n"/>
      <c r="X114" s="5" t="n"/>
      <c r="Y114" s="5" t="n"/>
      <c r="Z114" s="7" t="n"/>
      <c r="AA114" s="7" t="n"/>
      <c r="AB114" s="5" t="n"/>
      <c r="AC114" s="13">
        <f>IF($B114="","",IF($AB114&lt;&gt;"",IF($Z114="","السبب الجذري ناقص","مغلقة"),IF($N114="",IF(AND($J114="",TODAY()&gt;$I114),"تأخر تأكيد الاستلام",IF(TODAY()&gt;$M114,"تأخر القرار","مفتوحة")),IF(AND($V114="نعم",$W114=""),"قيد المراجعة",IF(AND($X114&lt;&gt;"",$Y114="",TODAY()&gt;$X114),"تأخرت المتابعة","أُرسل القرار")))))</f>
        <v/>
      </c>
    </row>
    <row r="115">
      <c r="A115" s="4" t="n"/>
      <c r="B115" s="5" t="n"/>
      <c r="C115" s="6" t="n"/>
      <c r="D115" s="7" t="n"/>
      <c r="E115" s="7" t="n"/>
      <c r="F115" s="7" t="n"/>
      <c r="G115" s="7" t="n"/>
      <c r="H115" s="6" t="n"/>
      <c r="I115" s="8">
        <f>IF($B115="","",WORKDAY($B115,'القوائم'!$G$5))</f>
        <v/>
      </c>
      <c r="J115" s="5" t="n"/>
      <c r="K115" s="9">
        <f>IF(OR($B115="",$J115=""),"",IF($J115&lt;=$I115,"نعم","لا"))</f>
        <v/>
      </c>
      <c r="L115" s="5" t="n"/>
      <c r="M115" s="8">
        <f>IF($B115="","",IF($L115&lt;&gt;"",$L115,WORKDAY($B115,'القوائم'!$G$6)))</f>
        <v/>
      </c>
      <c r="N115" s="5" t="n"/>
      <c r="O115" s="9">
        <f>IF(OR($B115="",$N115=""),"",IF($N115&lt;=$M115,"نعم","لا"))</f>
        <v/>
      </c>
      <c r="P115" s="10">
        <f>IF(OR($B115="",$N115=""),"",NETWORKDAYS($B115,$N115)-1)</f>
        <v/>
      </c>
      <c r="Q115" s="6" t="n"/>
      <c r="R115" s="7" t="n"/>
      <c r="S115" s="11" t="n"/>
      <c r="T115" s="9">
        <f>IF($S115="","",IF($S115&lt;='القوائم'!$G$9,'القوائم'!$F$9,IF($S115&lt;='القوائم'!$G$10,'القوائم'!$F$10,'القوائم'!$F$11)))</f>
        <v/>
      </c>
      <c r="U115" s="7" t="n"/>
      <c r="V115" s="12" t="n"/>
      <c r="W115" s="5" t="n"/>
      <c r="X115" s="5" t="n"/>
      <c r="Y115" s="5" t="n"/>
      <c r="Z115" s="7" t="n"/>
      <c r="AA115" s="7" t="n"/>
      <c r="AB115" s="5" t="n"/>
      <c r="AC115" s="13">
        <f>IF($B115="","",IF($AB115&lt;&gt;"",IF($Z115="","السبب الجذري ناقص","مغلقة"),IF($N115="",IF(AND($J115="",TODAY()&gt;$I115),"تأخر تأكيد الاستلام",IF(TODAY()&gt;$M115,"تأخر القرار","مفتوحة")),IF(AND($V115="نعم",$W115=""),"قيد المراجعة",IF(AND($X115&lt;&gt;"",$Y115="",TODAY()&gt;$X115),"تأخرت المتابعة","أُرسل القرار")))))</f>
        <v/>
      </c>
    </row>
    <row r="116">
      <c r="A116" s="4" t="n"/>
      <c r="B116" s="5" t="n"/>
      <c r="C116" s="6" t="n"/>
      <c r="D116" s="7" t="n"/>
      <c r="E116" s="7" t="n"/>
      <c r="F116" s="7" t="n"/>
      <c r="G116" s="7" t="n"/>
      <c r="H116" s="6" t="n"/>
      <c r="I116" s="8">
        <f>IF($B116="","",WORKDAY($B116,'القوائم'!$G$5))</f>
        <v/>
      </c>
      <c r="J116" s="5" t="n"/>
      <c r="K116" s="9">
        <f>IF(OR($B116="",$J116=""),"",IF($J116&lt;=$I116,"نعم","لا"))</f>
        <v/>
      </c>
      <c r="L116" s="5" t="n"/>
      <c r="M116" s="8">
        <f>IF($B116="","",IF($L116&lt;&gt;"",$L116,WORKDAY($B116,'القوائم'!$G$6)))</f>
        <v/>
      </c>
      <c r="N116" s="5" t="n"/>
      <c r="O116" s="9">
        <f>IF(OR($B116="",$N116=""),"",IF($N116&lt;=$M116,"نعم","لا"))</f>
        <v/>
      </c>
      <c r="P116" s="10">
        <f>IF(OR($B116="",$N116=""),"",NETWORKDAYS($B116,$N116)-1)</f>
        <v/>
      </c>
      <c r="Q116" s="6" t="n"/>
      <c r="R116" s="7" t="n"/>
      <c r="S116" s="11" t="n"/>
      <c r="T116" s="9">
        <f>IF($S116="","",IF($S116&lt;='القوائم'!$G$9,'القوائم'!$F$9,IF($S116&lt;='القوائم'!$G$10,'القوائم'!$F$10,'القوائم'!$F$11)))</f>
        <v/>
      </c>
      <c r="U116" s="7" t="n"/>
      <c r="V116" s="12" t="n"/>
      <c r="W116" s="5" t="n"/>
      <c r="X116" s="5" t="n"/>
      <c r="Y116" s="5" t="n"/>
      <c r="Z116" s="7" t="n"/>
      <c r="AA116" s="7" t="n"/>
      <c r="AB116" s="5" t="n"/>
      <c r="AC116" s="13">
        <f>IF($B116="","",IF($AB116&lt;&gt;"",IF($Z116="","السبب الجذري ناقص","مغلقة"),IF($N116="",IF(AND($J116="",TODAY()&gt;$I116),"تأخر تأكيد الاستلام",IF(TODAY()&gt;$M116,"تأخر القرار","مفتوحة")),IF(AND($V116="نعم",$W116=""),"قيد المراجعة",IF(AND($X116&lt;&gt;"",$Y116="",TODAY()&gt;$X116),"تأخرت المتابعة","أُرسل القرار")))))</f>
        <v/>
      </c>
    </row>
    <row r="117">
      <c r="A117" s="4" t="n"/>
      <c r="B117" s="5" t="n"/>
      <c r="C117" s="6" t="n"/>
      <c r="D117" s="7" t="n"/>
      <c r="E117" s="7" t="n"/>
      <c r="F117" s="7" t="n"/>
      <c r="G117" s="7" t="n"/>
      <c r="H117" s="6" t="n"/>
      <c r="I117" s="8">
        <f>IF($B117="","",WORKDAY($B117,'القوائم'!$G$5))</f>
        <v/>
      </c>
      <c r="J117" s="5" t="n"/>
      <c r="K117" s="9">
        <f>IF(OR($B117="",$J117=""),"",IF($J117&lt;=$I117,"نعم","لا"))</f>
        <v/>
      </c>
      <c r="L117" s="5" t="n"/>
      <c r="M117" s="8">
        <f>IF($B117="","",IF($L117&lt;&gt;"",$L117,WORKDAY($B117,'القوائم'!$G$6)))</f>
        <v/>
      </c>
      <c r="N117" s="5" t="n"/>
      <c r="O117" s="9">
        <f>IF(OR($B117="",$N117=""),"",IF($N117&lt;=$M117,"نعم","لا"))</f>
        <v/>
      </c>
      <c r="P117" s="10">
        <f>IF(OR($B117="",$N117=""),"",NETWORKDAYS($B117,$N117)-1)</f>
        <v/>
      </c>
      <c r="Q117" s="6" t="n"/>
      <c r="R117" s="7" t="n"/>
      <c r="S117" s="11" t="n"/>
      <c r="T117" s="9">
        <f>IF($S117="","",IF($S117&lt;='القوائم'!$G$9,'القوائم'!$F$9,IF($S117&lt;='القوائم'!$G$10,'القوائم'!$F$10,'القوائم'!$F$11)))</f>
        <v/>
      </c>
      <c r="U117" s="7" t="n"/>
      <c r="V117" s="12" t="n"/>
      <c r="W117" s="5" t="n"/>
      <c r="X117" s="5" t="n"/>
      <c r="Y117" s="5" t="n"/>
      <c r="Z117" s="7" t="n"/>
      <c r="AA117" s="7" t="n"/>
      <c r="AB117" s="5" t="n"/>
      <c r="AC117" s="13">
        <f>IF($B117="","",IF($AB117&lt;&gt;"",IF($Z117="","السبب الجذري ناقص","مغلقة"),IF($N117="",IF(AND($J117="",TODAY()&gt;$I117),"تأخر تأكيد الاستلام",IF(TODAY()&gt;$M117,"تأخر القرار","مفتوحة")),IF(AND($V117="نعم",$W117=""),"قيد المراجعة",IF(AND($X117&lt;&gt;"",$Y117="",TODAY()&gt;$X117),"تأخرت المتابعة","أُرسل القرار")))))</f>
        <v/>
      </c>
    </row>
    <row r="118">
      <c r="A118" s="4" t="n"/>
      <c r="B118" s="5" t="n"/>
      <c r="C118" s="6" t="n"/>
      <c r="D118" s="7" t="n"/>
      <c r="E118" s="7" t="n"/>
      <c r="F118" s="7" t="n"/>
      <c r="G118" s="7" t="n"/>
      <c r="H118" s="6" t="n"/>
      <c r="I118" s="8">
        <f>IF($B118="","",WORKDAY($B118,'القوائم'!$G$5))</f>
        <v/>
      </c>
      <c r="J118" s="5" t="n"/>
      <c r="K118" s="9">
        <f>IF(OR($B118="",$J118=""),"",IF($J118&lt;=$I118,"نعم","لا"))</f>
        <v/>
      </c>
      <c r="L118" s="5" t="n"/>
      <c r="M118" s="8">
        <f>IF($B118="","",IF($L118&lt;&gt;"",$L118,WORKDAY($B118,'القوائم'!$G$6)))</f>
        <v/>
      </c>
      <c r="N118" s="5" t="n"/>
      <c r="O118" s="9">
        <f>IF(OR($B118="",$N118=""),"",IF($N118&lt;=$M118,"نعم","لا"))</f>
        <v/>
      </c>
      <c r="P118" s="10">
        <f>IF(OR($B118="",$N118=""),"",NETWORKDAYS($B118,$N118)-1)</f>
        <v/>
      </c>
      <c r="Q118" s="6" t="n"/>
      <c r="R118" s="7" t="n"/>
      <c r="S118" s="11" t="n"/>
      <c r="T118" s="9">
        <f>IF($S118="","",IF($S118&lt;='القوائم'!$G$9,'القوائم'!$F$9,IF($S118&lt;='القوائم'!$G$10,'القوائم'!$F$10,'القوائم'!$F$11)))</f>
        <v/>
      </c>
      <c r="U118" s="7" t="n"/>
      <c r="V118" s="12" t="n"/>
      <c r="W118" s="5" t="n"/>
      <c r="X118" s="5" t="n"/>
      <c r="Y118" s="5" t="n"/>
      <c r="Z118" s="7" t="n"/>
      <c r="AA118" s="7" t="n"/>
      <c r="AB118" s="5" t="n"/>
      <c r="AC118" s="13">
        <f>IF($B118="","",IF($AB118&lt;&gt;"",IF($Z118="","السبب الجذري ناقص","مغلقة"),IF($N118="",IF(AND($J118="",TODAY()&gt;$I118),"تأخر تأكيد الاستلام",IF(TODAY()&gt;$M118,"تأخر القرار","مفتوحة")),IF(AND($V118="نعم",$W118=""),"قيد المراجعة",IF(AND($X118&lt;&gt;"",$Y118="",TODAY()&gt;$X118),"تأخرت المتابعة","أُرسل القرار")))))</f>
        <v/>
      </c>
    </row>
    <row r="119">
      <c r="A119" s="4" t="n"/>
      <c r="B119" s="5" t="n"/>
      <c r="C119" s="6" t="n"/>
      <c r="D119" s="7" t="n"/>
      <c r="E119" s="7" t="n"/>
      <c r="F119" s="7" t="n"/>
      <c r="G119" s="7" t="n"/>
      <c r="H119" s="6" t="n"/>
      <c r="I119" s="8">
        <f>IF($B119="","",WORKDAY($B119,'القوائم'!$G$5))</f>
        <v/>
      </c>
      <c r="J119" s="5" t="n"/>
      <c r="K119" s="9">
        <f>IF(OR($B119="",$J119=""),"",IF($J119&lt;=$I119,"نعم","لا"))</f>
        <v/>
      </c>
      <c r="L119" s="5" t="n"/>
      <c r="M119" s="8">
        <f>IF($B119="","",IF($L119&lt;&gt;"",$L119,WORKDAY($B119,'القوائم'!$G$6)))</f>
        <v/>
      </c>
      <c r="N119" s="5" t="n"/>
      <c r="O119" s="9">
        <f>IF(OR($B119="",$N119=""),"",IF($N119&lt;=$M119,"نعم","لا"))</f>
        <v/>
      </c>
      <c r="P119" s="10">
        <f>IF(OR($B119="",$N119=""),"",NETWORKDAYS($B119,$N119)-1)</f>
        <v/>
      </c>
      <c r="Q119" s="6" t="n"/>
      <c r="R119" s="7" t="n"/>
      <c r="S119" s="11" t="n"/>
      <c r="T119" s="9">
        <f>IF($S119="","",IF($S119&lt;='القوائم'!$G$9,'القوائم'!$F$9,IF($S119&lt;='القوائم'!$G$10,'القوائم'!$F$10,'القوائم'!$F$11)))</f>
        <v/>
      </c>
      <c r="U119" s="7" t="n"/>
      <c r="V119" s="12" t="n"/>
      <c r="W119" s="5" t="n"/>
      <c r="X119" s="5" t="n"/>
      <c r="Y119" s="5" t="n"/>
      <c r="Z119" s="7" t="n"/>
      <c r="AA119" s="7" t="n"/>
      <c r="AB119" s="5" t="n"/>
      <c r="AC119" s="13">
        <f>IF($B119="","",IF($AB119&lt;&gt;"",IF($Z119="","السبب الجذري ناقص","مغلقة"),IF($N119="",IF(AND($J119="",TODAY()&gt;$I119),"تأخر تأكيد الاستلام",IF(TODAY()&gt;$M119,"تأخر القرار","مفتوحة")),IF(AND($V119="نعم",$W119=""),"قيد المراجعة",IF(AND($X119&lt;&gt;"",$Y119="",TODAY()&gt;$X119),"تأخرت المتابعة","أُرسل القرار")))))</f>
        <v/>
      </c>
    </row>
    <row r="120">
      <c r="A120" s="4" t="n"/>
      <c r="B120" s="5" t="n"/>
      <c r="C120" s="6" t="n"/>
      <c r="D120" s="7" t="n"/>
      <c r="E120" s="7" t="n"/>
      <c r="F120" s="7" t="n"/>
      <c r="G120" s="7" t="n"/>
      <c r="H120" s="6" t="n"/>
      <c r="I120" s="8">
        <f>IF($B120="","",WORKDAY($B120,'القوائم'!$G$5))</f>
        <v/>
      </c>
      <c r="J120" s="5" t="n"/>
      <c r="K120" s="9">
        <f>IF(OR($B120="",$J120=""),"",IF($J120&lt;=$I120,"نعم","لا"))</f>
        <v/>
      </c>
      <c r="L120" s="5" t="n"/>
      <c r="M120" s="8">
        <f>IF($B120="","",IF($L120&lt;&gt;"",$L120,WORKDAY($B120,'القوائم'!$G$6)))</f>
        <v/>
      </c>
      <c r="N120" s="5" t="n"/>
      <c r="O120" s="9">
        <f>IF(OR($B120="",$N120=""),"",IF($N120&lt;=$M120,"نعم","لا"))</f>
        <v/>
      </c>
      <c r="P120" s="10">
        <f>IF(OR($B120="",$N120=""),"",NETWORKDAYS($B120,$N120)-1)</f>
        <v/>
      </c>
      <c r="Q120" s="6" t="n"/>
      <c r="R120" s="7" t="n"/>
      <c r="S120" s="11" t="n"/>
      <c r="T120" s="9">
        <f>IF($S120="","",IF($S120&lt;='القوائم'!$G$9,'القوائم'!$F$9,IF($S120&lt;='القوائم'!$G$10,'القوائم'!$F$10,'القوائم'!$F$11)))</f>
        <v/>
      </c>
      <c r="U120" s="7" t="n"/>
      <c r="V120" s="12" t="n"/>
      <c r="W120" s="5" t="n"/>
      <c r="X120" s="5" t="n"/>
      <c r="Y120" s="5" t="n"/>
      <c r="Z120" s="7" t="n"/>
      <c r="AA120" s="7" t="n"/>
      <c r="AB120" s="5" t="n"/>
      <c r="AC120" s="13">
        <f>IF($B120="","",IF($AB120&lt;&gt;"",IF($Z120="","السبب الجذري ناقص","مغلقة"),IF($N120="",IF(AND($J120="",TODAY()&gt;$I120),"تأخر تأكيد الاستلام",IF(TODAY()&gt;$M120,"تأخر القرار","مفتوحة")),IF(AND($V120="نعم",$W120=""),"قيد المراجعة",IF(AND($X120&lt;&gt;"",$Y120="",TODAY()&gt;$X120),"تأخرت المتابعة","أُرسل القرار")))))</f>
        <v/>
      </c>
    </row>
    <row r="121">
      <c r="A121" s="4" t="n"/>
      <c r="B121" s="5" t="n"/>
      <c r="C121" s="6" t="n"/>
      <c r="D121" s="7" t="n"/>
      <c r="E121" s="7" t="n"/>
      <c r="F121" s="7" t="n"/>
      <c r="G121" s="7" t="n"/>
      <c r="H121" s="6" t="n"/>
      <c r="I121" s="8">
        <f>IF($B121="","",WORKDAY($B121,'القوائم'!$G$5))</f>
        <v/>
      </c>
      <c r="J121" s="5" t="n"/>
      <c r="K121" s="9">
        <f>IF(OR($B121="",$J121=""),"",IF($J121&lt;=$I121,"نعم","لا"))</f>
        <v/>
      </c>
      <c r="L121" s="5" t="n"/>
      <c r="M121" s="8">
        <f>IF($B121="","",IF($L121&lt;&gt;"",$L121,WORKDAY($B121,'القوائم'!$G$6)))</f>
        <v/>
      </c>
      <c r="N121" s="5" t="n"/>
      <c r="O121" s="9">
        <f>IF(OR($B121="",$N121=""),"",IF($N121&lt;=$M121,"نعم","لا"))</f>
        <v/>
      </c>
      <c r="P121" s="10">
        <f>IF(OR($B121="",$N121=""),"",NETWORKDAYS($B121,$N121)-1)</f>
        <v/>
      </c>
      <c r="Q121" s="6" t="n"/>
      <c r="R121" s="7" t="n"/>
      <c r="S121" s="11" t="n"/>
      <c r="T121" s="9">
        <f>IF($S121="","",IF($S121&lt;='القوائم'!$G$9,'القوائم'!$F$9,IF($S121&lt;='القوائم'!$G$10,'القوائم'!$F$10,'القوائم'!$F$11)))</f>
        <v/>
      </c>
      <c r="U121" s="7" t="n"/>
      <c r="V121" s="12" t="n"/>
      <c r="W121" s="5" t="n"/>
      <c r="X121" s="5" t="n"/>
      <c r="Y121" s="5" t="n"/>
      <c r="Z121" s="7" t="n"/>
      <c r="AA121" s="7" t="n"/>
      <c r="AB121" s="5" t="n"/>
      <c r="AC121" s="13">
        <f>IF($B121="","",IF($AB121&lt;&gt;"",IF($Z121="","السبب الجذري ناقص","مغلقة"),IF($N121="",IF(AND($J121="",TODAY()&gt;$I121),"تأخر تأكيد الاستلام",IF(TODAY()&gt;$M121,"تأخر القرار","مفتوحة")),IF(AND($V121="نعم",$W121=""),"قيد المراجعة",IF(AND($X121&lt;&gt;"",$Y121="",TODAY()&gt;$X121),"تأخرت المتابعة","أُرسل القرار")))))</f>
        <v/>
      </c>
    </row>
    <row r="122">
      <c r="A122" s="4" t="n"/>
      <c r="B122" s="5" t="n"/>
      <c r="C122" s="6" t="n"/>
      <c r="D122" s="7" t="n"/>
      <c r="E122" s="7" t="n"/>
      <c r="F122" s="7" t="n"/>
      <c r="G122" s="7" t="n"/>
      <c r="H122" s="6" t="n"/>
      <c r="I122" s="8">
        <f>IF($B122="","",WORKDAY($B122,'القوائم'!$G$5))</f>
        <v/>
      </c>
      <c r="J122" s="5" t="n"/>
      <c r="K122" s="9">
        <f>IF(OR($B122="",$J122=""),"",IF($J122&lt;=$I122,"نعم","لا"))</f>
        <v/>
      </c>
      <c r="L122" s="5" t="n"/>
      <c r="M122" s="8">
        <f>IF($B122="","",IF($L122&lt;&gt;"",$L122,WORKDAY($B122,'القوائم'!$G$6)))</f>
        <v/>
      </c>
      <c r="N122" s="5" t="n"/>
      <c r="O122" s="9">
        <f>IF(OR($B122="",$N122=""),"",IF($N122&lt;=$M122,"نعم","لا"))</f>
        <v/>
      </c>
      <c r="P122" s="10">
        <f>IF(OR($B122="",$N122=""),"",NETWORKDAYS($B122,$N122)-1)</f>
        <v/>
      </c>
      <c r="Q122" s="6" t="n"/>
      <c r="R122" s="7" t="n"/>
      <c r="S122" s="11" t="n"/>
      <c r="T122" s="9">
        <f>IF($S122="","",IF($S122&lt;='القوائم'!$G$9,'القوائم'!$F$9,IF($S122&lt;='القوائم'!$G$10,'القوائم'!$F$10,'القوائم'!$F$11)))</f>
        <v/>
      </c>
      <c r="U122" s="7" t="n"/>
      <c r="V122" s="12" t="n"/>
      <c r="W122" s="5" t="n"/>
      <c r="X122" s="5" t="n"/>
      <c r="Y122" s="5" t="n"/>
      <c r="Z122" s="7" t="n"/>
      <c r="AA122" s="7" t="n"/>
      <c r="AB122" s="5" t="n"/>
      <c r="AC122" s="13">
        <f>IF($B122="","",IF($AB122&lt;&gt;"",IF($Z122="","السبب الجذري ناقص","مغلقة"),IF($N122="",IF(AND($J122="",TODAY()&gt;$I122),"تأخر تأكيد الاستلام",IF(TODAY()&gt;$M122,"تأخر القرار","مفتوحة")),IF(AND($V122="نعم",$W122=""),"قيد المراجعة",IF(AND($X122&lt;&gt;"",$Y122="",TODAY()&gt;$X122),"تأخرت المتابعة","أُرسل القرار")))))</f>
        <v/>
      </c>
    </row>
    <row r="123">
      <c r="A123" s="4" t="n"/>
      <c r="B123" s="5" t="n"/>
      <c r="C123" s="6" t="n"/>
      <c r="D123" s="7" t="n"/>
      <c r="E123" s="7" t="n"/>
      <c r="F123" s="7" t="n"/>
      <c r="G123" s="7" t="n"/>
      <c r="H123" s="6" t="n"/>
      <c r="I123" s="8">
        <f>IF($B123="","",WORKDAY($B123,'القوائم'!$G$5))</f>
        <v/>
      </c>
      <c r="J123" s="5" t="n"/>
      <c r="K123" s="9">
        <f>IF(OR($B123="",$J123=""),"",IF($J123&lt;=$I123,"نعم","لا"))</f>
        <v/>
      </c>
      <c r="L123" s="5" t="n"/>
      <c r="M123" s="8">
        <f>IF($B123="","",IF($L123&lt;&gt;"",$L123,WORKDAY($B123,'القوائم'!$G$6)))</f>
        <v/>
      </c>
      <c r="N123" s="5" t="n"/>
      <c r="O123" s="9">
        <f>IF(OR($B123="",$N123=""),"",IF($N123&lt;=$M123,"نعم","لا"))</f>
        <v/>
      </c>
      <c r="P123" s="10">
        <f>IF(OR($B123="",$N123=""),"",NETWORKDAYS($B123,$N123)-1)</f>
        <v/>
      </c>
      <c r="Q123" s="6" t="n"/>
      <c r="R123" s="7" t="n"/>
      <c r="S123" s="11" t="n"/>
      <c r="T123" s="9">
        <f>IF($S123="","",IF($S123&lt;='القوائم'!$G$9,'القوائم'!$F$9,IF($S123&lt;='القوائم'!$G$10,'القوائم'!$F$10,'القوائم'!$F$11)))</f>
        <v/>
      </c>
      <c r="U123" s="7" t="n"/>
      <c r="V123" s="12" t="n"/>
      <c r="W123" s="5" t="n"/>
      <c r="X123" s="5" t="n"/>
      <c r="Y123" s="5" t="n"/>
      <c r="Z123" s="7" t="n"/>
      <c r="AA123" s="7" t="n"/>
      <c r="AB123" s="5" t="n"/>
      <c r="AC123" s="13">
        <f>IF($B123="","",IF($AB123&lt;&gt;"",IF($Z123="","السبب الجذري ناقص","مغلقة"),IF($N123="",IF(AND($J123="",TODAY()&gt;$I123),"تأخر تأكيد الاستلام",IF(TODAY()&gt;$M123,"تأخر القرار","مفتوحة")),IF(AND($V123="نعم",$W123=""),"قيد المراجعة",IF(AND($X123&lt;&gt;"",$Y123="",TODAY()&gt;$X123),"تأخرت المتابعة","أُرسل القرار")))))</f>
        <v/>
      </c>
    </row>
    <row r="124">
      <c r="A124" s="4" t="n"/>
      <c r="B124" s="5" t="n"/>
      <c r="C124" s="6" t="n"/>
      <c r="D124" s="7" t="n"/>
      <c r="E124" s="7" t="n"/>
      <c r="F124" s="7" t="n"/>
      <c r="G124" s="7" t="n"/>
      <c r="H124" s="6" t="n"/>
      <c r="I124" s="8">
        <f>IF($B124="","",WORKDAY($B124,'القوائم'!$G$5))</f>
        <v/>
      </c>
      <c r="J124" s="5" t="n"/>
      <c r="K124" s="9">
        <f>IF(OR($B124="",$J124=""),"",IF($J124&lt;=$I124,"نعم","لا"))</f>
        <v/>
      </c>
      <c r="L124" s="5" t="n"/>
      <c r="M124" s="8">
        <f>IF($B124="","",IF($L124&lt;&gt;"",$L124,WORKDAY($B124,'القوائم'!$G$6)))</f>
        <v/>
      </c>
      <c r="N124" s="5" t="n"/>
      <c r="O124" s="9">
        <f>IF(OR($B124="",$N124=""),"",IF($N124&lt;=$M124,"نعم","لا"))</f>
        <v/>
      </c>
      <c r="P124" s="10">
        <f>IF(OR($B124="",$N124=""),"",NETWORKDAYS($B124,$N124)-1)</f>
        <v/>
      </c>
      <c r="Q124" s="6" t="n"/>
      <c r="R124" s="7" t="n"/>
      <c r="S124" s="11" t="n"/>
      <c r="T124" s="9">
        <f>IF($S124="","",IF($S124&lt;='القوائم'!$G$9,'القوائم'!$F$9,IF($S124&lt;='القوائم'!$G$10,'القوائم'!$F$10,'القوائم'!$F$11)))</f>
        <v/>
      </c>
      <c r="U124" s="7" t="n"/>
      <c r="V124" s="12" t="n"/>
      <c r="W124" s="5" t="n"/>
      <c r="X124" s="5" t="n"/>
      <c r="Y124" s="5" t="n"/>
      <c r="Z124" s="7" t="n"/>
      <c r="AA124" s="7" t="n"/>
      <c r="AB124" s="5" t="n"/>
      <c r="AC124" s="13">
        <f>IF($B124="","",IF($AB124&lt;&gt;"",IF($Z124="","السبب الجذري ناقص","مغلقة"),IF($N124="",IF(AND($J124="",TODAY()&gt;$I124),"تأخر تأكيد الاستلام",IF(TODAY()&gt;$M124,"تأخر القرار","مفتوحة")),IF(AND($V124="نعم",$W124=""),"قيد المراجعة",IF(AND($X124&lt;&gt;"",$Y124="",TODAY()&gt;$X124),"تأخرت المتابعة","أُرسل القرار")))))</f>
        <v/>
      </c>
    </row>
    <row r="125">
      <c r="A125" s="4" t="n"/>
      <c r="B125" s="5" t="n"/>
      <c r="C125" s="6" t="n"/>
      <c r="D125" s="7" t="n"/>
      <c r="E125" s="7" t="n"/>
      <c r="F125" s="7" t="n"/>
      <c r="G125" s="7" t="n"/>
      <c r="H125" s="6" t="n"/>
      <c r="I125" s="8">
        <f>IF($B125="","",WORKDAY($B125,'القوائم'!$G$5))</f>
        <v/>
      </c>
      <c r="J125" s="5" t="n"/>
      <c r="K125" s="9">
        <f>IF(OR($B125="",$J125=""),"",IF($J125&lt;=$I125,"نعم","لا"))</f>
        <v/>
      </c>
      <c r="L125" s="5" t="n"/>
      <c r="M125" s="8">
        <f>IF($B125="","",IF($L125&lt;&gt;"",$L125,WORKDAY($B125,'القوائم'!$G$6)))</f>
        <v/>
      </c>
      <c r="N125" s="5" t="n"/>
      <c r="O125" s="9">
        <f>IF(OR($B125="",$N125=""),"",IF($N125&lt;=$M125,"نعم","لا"))</f>
        <v/>
      </c>
      <c r="P125" s="10">
        <f>IF(OR($B125="",$N125=""),"",NETWORKDAYS($B125,$N125)-1)</f>
        <v/>
      </c>
      <c r="Q125" s="6" t="n"/>
      <c r="R125" s="7" t="n"/>
      <c r="S125" s="11" t="n"/>
      <c r="T125" s="9">
        <f>IF($S125="","",IF($S125&lt;='القوائم'!$G$9,'القوائم'!$F$9,IF($S125&lt;='القوائم'!$G$10,'القوائم'!$F$10,'القوائم'!$F$11)))</f>
        <v/>
      </c>
      <c r="U125" s="7" t="n"/>
      <c r="V125" s="12" t="n"/>
      <c r="W125" s="5" t="n"/>
      <c r="X125" s="5" t="n"/>
      <c r="Y125" s="5" t="n"/>
      <c r="Z125" s="7" t="n"/>
      <c r="AA125" s="7" t="n"/>
      <c r="AB125" s="5" t="n"/>
      <c r="AC125" s="13">
        <f>IF($B125="","",IF($AB125&lt;&gt;"",IF($Z125="","السبب الجذري ناقص","مغلقة"),IF($N125="",IF(AND($J125="",TODAY()&gt;$I125),"تأخر تأكيد الاستلام",IF(TODAY()&gt;$M125,"تأخر القرار","مفتوحة")),IF(AND($V125="نعم",$W125=""),"قيد المراجعة",IF(AND($X125&lt;&gt;"",$Y125="",TODAY()&gt;$X125),"تأخرت المتابعة","أُرسل القرار")))))</f>
        <v/>
      </c>
    </row>
    <row r="126">
      <c r="A126" s="4" t="n"/>
      <c r="B126" s="5" t="n"/>
      <c r="C126" s="6" t="n"/>
      <c r="D126" s="7" t="n"/>
      <c r="E126" s="7" t="n"/>
      <c r="F126" s="7" t="n"/>
      <c r="G126" s="7" t="n"/>
      <c r="H126" s="6" t="n"/>
      <c r="I126" s="8">
        <f>IF($B126="","",WORKDAY($B126,'القوائم'!$G$5))</f>
        <v/>
      </c>
      <c r="J126" s="5" t="n"/>
      <c r="K126" s="9">
        <f>IF(OR($B126="",$J126=""),"",IF($J126&lt;=$I126,"نعم","لا"))</f>
        <v/>
      </c>
      <c r="L126" s="5" t="n"/>
      <c r="M126" s="8">
        <f>IF($B126="","",IF($L126&lt;&gt;"",$L126,WORKDAY($B126,'القوائم'!$G$6)))</f>
        <v/>
      </c>
      <c r="N126" s="5" t="n"/>
      <c r="O126" s="9">
        <f>IF(OR($B126="",$N126=""),"",IF($N126&lt;=$M126,"نعم","لا"))</f>
        <v/>
      </c>
      <c r="P126" s="10">
        <f>IF(OR($B126="",$N126=""),"",NETWORKDAYS($B126,$N126)-1)</f>
        <v/>
      </c>
      <c r="Q126" s="6" t="n"/>
      <c r="R126" s="7" t="n"/>
      <c r="S126" s="11" t="n"/>
      <c r="T126" s="9">
        <f>IF($S126="","",IF($S126&lt;='القوائم'!$G$9,'القوائم'!$F$9,IF($S126&lt;='القوائم'!$G$10,'القوائم'!$F$10,'القوائم'!$F$11)))</f>
        <v/>
      </c>
      <c r="U126" s="7" t="n"/>
      <c r="V126" s="12" t="n"/>
      <c r="W126" s="5" t="n"/>
      <c r="X126" s="5" t="n"/>
      <c r="Y126" s="5" t="n"/>
      <c r="Z126" s="7" t="n"/>
      <c r="AA126" s="7" t="n"/>
      <c r="AB126" s="5" t="n"/>
      <c r="AC126" s="13">
        <f>IF($B126="","",IF($AB126&lt;&gt;"",IF($Z126="","السبب الجذري ناقص","مغلقة"),IF($N126="",IF(AND($J126="",TODAY()&gt;$I126),"تأخر تأكيد الاستلام",IF(TODAY()&gt;$M126,"تأخر القرار","مفتوحة")),IF(AND($V126="نعم",$W126=""),"قيد المراجعة",IF(AND($X126&lt;&gt;"",$Y126="",TODAY()&gt;$X126),"تأخرت المتابعة","أُرسل القرار")))))</f>
        <v/>
      </c>
    </row>
    <row r="127">
      <c r="A127" s="4" t="n"/>
      <c r="B127" s="5" t="n"/>
      <c r="C127" s="6" t="n"/>
      <c r="D127" s="7" t="n"/>
      <c r="E127" s="7" t="n"/>
      <c r="F127" s="7" t="n"/>
      <c r="G127" s="7" t="n"/>
      <c r="H127" s="6" t="n"/>
      <c r="I127" s="8">
        <f>IF($B127="","",WORKDAY($B127,'القوائم'!$G$5))</f>
        <v/>
      </c>
      <c r="J127" s="5" t="n"/>
      <c r="K127" s="9">
        <f>IF(OR($B127="",$J127=""),"",IF($J127&lt;=$I127,"نعم","لا"))</f>
        <v/>
      </c>
      <c r="L127" s="5" t="n"/>
      <c r="M127" s="8">
        <f>IF($B127="","",IF($L127&lt;&gt;"",$L127,WORKDAY($B127,'القوائم'!$G$6)))</f>
        <v/>
      </c>
      <c r="N127" s="5" t="n"/>
      <c r="O127" s="9">
        <f>IF(OR($B127="",$N127=""),"",IF($N127&lt;=$M127,"نعم","لا"))</f>
        <v/>
      </c>
      <c r="P127" s="10">
        <f>IF(OR($B127="",$N127=""),"",NETWORKDAYS($B127,$N127)-1)</f>
        <v/>
      </c>
      <c r="Q127" s="6" t="n"/>
      <c r="R127" s="7" t="n"/>
      <c r="S127" s="11" t="n"/>
      <c r="T127" s="9">
        <f>IF($S127="","",IF($S127&lt;='القوائم'!$G$9,'القوائم'!$F$9,IF($S127&lt;='القوائم'!$G$10,'القوائم'!$F$10,'القوائم'!$F$11)))</f>
        <v/>
      </c>
      <c r="U127" s="7" t="n"/>
      <c r="V127" s="12" t="n"/>
      <c r="W127" s="5" t="n"/>
      <c r="X127" s="5" t="n"/>
      <c r="Y127" s="5" t="n"/>
      <c r="Z127" s="7" t="n"/>
      <c r="AA127" s="7" t="n"/>
      <c r="AB127" s="5" t="n"/>
      <c r="AC127" s="13">
        <f>IF($B127="","",IF($AB127&lt;&gt;"",IF($Z127="","السبب الجذري ناقص","مغلقة"),IF($N127="",IF(AND($J127="",TODAY()&gt;$I127),"تأخر تأكيد الاستلام",IF(TODAY()&gt;$M127,"تأخر القرار","مفتوحة")),IF(AND($V127="نعم",$W127=""),"قيد المراجعة",IF(AND($X127&lt;&gt;"",$Y127="",TODAY()&gt;$X127),"تأخرت المتابعة","أُرسل القرار")))))</f>
        <v/>
      </c>
    </row>
    <row r="128">
      <c r="A128" s="4" t="n"/>
      <c r="B128" s="5" t="n"/>
      <c r="C128" s="6" t="n"/>
      <c r="D128" s="7" t="n"/>
      <c r="E128" s="7" t="n"/>
      <c r="F128" s="7" t="n"/>
      <c r="G128" s="7" t="n"/>
      <c r="H128" s="6" t="n"/>
      <c r="I128" s="8">
        <f>IF($B128="","",WORKDAY($B128,'القوائم'!$G$5))</f>
        <v/>
      </c>
      <c r="J128" s="5" t="n"/>
      <c r="K128" s="9">
        <f>IF(OR($B128="",$J128=""),"",IF($J128&lt;=$I128,"نعم","لا"))</f>
        <v/>
      </c>
      <c r="L128" s="5" t="n"/>
      <c r="M128" s="8">
        <f>IF($B128="","",IF($L128&lt;&gt;"",$L128,WORKDAY($B128,'القوائم'!$G$6)))</f>
        <v/>
      </c>
      <c r="N128" s="5" t="n"/>
      <c r="O128" s="9">
        <f>IF(OR($B128="",$N128=""),"",IF($N128&lt;=$M128,"نعم","لا"))</f>
        <v/>
      </c>
      <c r="P128" s="10">
        <f>IF(OR($B128="",$N128=""),"",NETWORKDAYS($B128,$N128)-1)</f>
        <v/>
      </c>
      <c r="Q128" s="6" t="n"/>
      <c r="R128" s="7" t="n"/>
      <c r="S128" s="11" t="n"/>
      <c r="T128" s="9">
        <f>IF($S128="","",IF($S128&lt;='القوائم'!$G$9,'القوائم'!$F$9,IF($S128&lt;='القوائم'!$G$10,'القوائم'!$F$10,'القوائم'!$F$11)))</f>
        <v/>
      </c>
      <c r="U128" s="7" t="n"/>
      <c r="V128" s="12" t="n"/>
      <c r="W128" s="5" t="n"/>
      <c r="X128" s="5" t="n"/>
      <c r="Y128" s="5" t="n"/>
      <c r="Z128" s="7" t="n"/>
      <c r="AA128" s="7" t="n"/>
      <c r="AB128" s="5" t="n"/>
      <c r="AC128" s="13">
        <f>IF($B128="","",IF($AB128&lt;&gt;"",IF($Z128="","السبب الجذري ناقص","مغلقة"),IF($N128="",IF(AND($J128="",TODAY()&gt;$I128),"تأخر تأكيد الاستلام",IF(TODAY()&gt;$M128,"تأخر القرار","مفتوحة")),IF(AND($V128="نعم",$W128=""),"قيد المراجعة",IF(AND($X128&lt;&gt;"",$Y128="",TODAY()&gt;$X128),"تأخرت المتابعة","أُرسل القرار")))))</f>
        <v/>
      </c>
    </row>
    <row r="129">
      <c r="A129" s="4" t="n"/>
      <c r="B129" s="5" t="n"/>
      <c r="C129" s="6" t="n"/>
      <c r="D129" s="7" t="n"/>
      <c r="E129" s="7" t="n"/>
      <c r="F129" s="7" t="n"/>
      <c r="G129" s="7" t="n"/>
      <c r="H129" s="6" t="n"/>
      <c r="I129" s="8">
        <f>IF($B129="","",WORKDAY($B129,'القوائم'!$G$5))</f>
        <v/>
      </c>
      <c r="J129" s="5" t="n"/>
      <c r="K129" s="9">
        <f>IF(OR($B129="",$J129=""),"",IF($J129&lt;=$I129,"نعم","لا"))</f>
        <v/>
      </c>
      <c r="L129" s="5" t="n"/>
      <c r="M129" s="8">
        <f>IF($B129="","",IF($L129&lt;&gt;"",$L129,WORKDAY($B129,'القوائم'!$G$6)))</f>
        <v/>
      </c>
      <c r="N129" s="5" t="n"/>
      <c r="O129" s="9">
        <f>IF(OR($B129="",$N129=""),"",IF($N129&lt;=$M129,"نعم","لا"))</f>
        <v/>
      </c>
      <c r="P129" s="10">
        <f>IF(OR($B129="",$N129=""),"",NETWORKDAYS($B129,$N129)-1)</f>
        <v/>
      </c>
      <c r="Q129" s="6" t="n"/>
      <c r="R129" s="7" t="n"/>
      <c r="S129" s="11" t="n"/>
      <c r="T129" s="9">
        <f>IF($S129="","",IF($S129&lt;='القوائم'!$G$9,'القوائم'!$F$9,IF($S129&lt;='القوائم'!$G$10,'القوائم'!$F$10,'القوائم'!$F$11)))</f>
        <v/>
      </c>
      <c r="U129" s="7" t="n"/>
      <c r="V129" s="12" t="n"/>
      <c r="W129" s="5" t="n"/>
      <c r="X129" s="5" t="n"/>
      <c r="Y129" s="5" t="n"/>
      <c r="Z129" s="7" t="n"/>
      <c r="AA129" s="7" t="n"/>
      <c r="AB129" s="5" t="n"/>
      <c r="AC129" s="13">
        <f>IF($B129="","",IF($AB129&lt;&gt;"",IF($Z129="","السبب الجذري ناقص","مغلقة"),IF($N129="",IF(AND($J129="",TODAY()&gt;$I129),"تأخر تأكيد الاستلام",IF(TODAY()&gt;$M129,"تأخر القرار","مفتوحة")),IF(AND($V129="نعم",$W129=""),"قيد المراجعة",IF(AND($X129&lt;&gt;"",$Y129="",TODAY()&gt;$X129),"تأخرت المتابعة","أُرسل القرار")))))</f>
        <v/>
      </c>
    </row>
    <row r="130">
      <c r="A130" s="4" t="n"/>
      <c r="B130" s="5" t="n"/>
      <c r="C130" s="6" t="n"/>
      <c r="D130" s="7" t="n"/>
      <c r="E130" s="7" t="n"/>
      <c r="F130" s="7" t="n"/>
      <c r="G130" s="7" t="n"/>
      <c r="H130" s="6" t="n"/>
      <c r="I130" s="8">
        <f>IF($B130="","",WORKDAY($B130,'القوائم'!$G$5))</f>
        <v/>
      </c>
      <c r="J130" s="5" t="n"/>
      <c r="K130" s="9">
        <f>IF(OR($B130="",$J130=""),"",IF($J130&lt;=$I130,"نعم","لا"))</f>
        <v/>
      </c>
      <c r="L130" s="5" t="n"/>
      <c r="M130" s="8">
        <f>IF($B130="","",IF($L130&lt;&gt;"",$L130,WORKDAY($B130,'القوائم'!$G$6)))</f>
        <v/>
      </c>
      <c r="N130" s="5" t="n"/>
      <c r="O130" s="9">
        <f>IF(OR($B130="",$N130=""),"",IF($N130&lt;=$M130,"نعم","لا"))</f>
        <v/>
      </c>
      <c r="P130" s="10">
        <f>IF(OR($B130="",$N130=""),"",NETWORKDAYS($B130,$N130)-1)</f>
        <v/>
      </c>
      <c r="Q130" s="6" t="n"/>
      <c r="R130" s="7" t="n"/>
      <c r="S130" s="11" t="n"/>
      <c r="T130" s="9">
        <f>IF($S130="","",IF($S130&lt;='القوائم'!$G$9,'القوائم'!$F$9,IF($S130&lt;='القوائم'!$G$10,'القوائم'!$F$10,'القوائم'!$F$11)))</f>
        <v/>
      </c>
      <c r="U130" s="7" t="n"/>
      <c r="V130" s="12" t="n"/>
      <c r="W130" s="5" t="n"/>
      <c r="X130" s="5" t="n"/>
      <c r="Y130" s="5" t="n"/>
      <c r="Z130" s="7" t="n"/>
      <c r="AA130" s="7" t="n"/>
      <c r="AB130" s="5" t="n"/>
      <c r="AC130" s="13">
        <f>IF($B130="","",IF($AB130&lt;&gt;"",IF($Z130="","السبب الجذري ناقص","مغلقة"),IF($N130="",IF(AND($J130="",TODAY()&gt;$I130),"تأخر تأكيد الاستلام",IF(TODAY()&gt;$M130,"تأخر القرار","مفتوحة")),IF(AND($V130="نعم",$W130=""),"قيد المراجعة",IF(AND($X130&lt;&gt;"",$Y130="",TODAY()&gt;$X130),"تأخرت المتابعة","أُرسل القرار")))))</f>
        <v/>
      </c>
    </row>
    <row r="131">
      <c r="A131" s="4" t="n"/>
      <c r="B131" s="5" t="n"/>
      <c r="C131" s="6" t="n"/>
      <c r="D131" s="7" t="n"/>
      <c r="E131" s="7" t="n"/>
      <c r="F131" s="7" t="n"/>
      <c r="G131" s="7" t="n"/>
      <c r="H131" s="6" t="n"/>
      <c r="I131" s="8">
        <f>IF($B131="","",WORKDAY($B131,'القوائم'!$G$5))</f>
        <v/>
      </c>
      <c r="J131" s="5" t="n"/>
      <c r="K131" s="9">
        <f>IF(OR($B131="",$J131=""),"",IF($J131&lt;=$I131,"نعم","لا"))</f>
        <v/>
      </c>
      <c r="L131" s="5" t="n"/>
      <c r="M131" s="8">
        <f>IF($B131="","",IF($L131&lt;&gt;"",$L131,WORKDAY($B131,'القوائم'!$G$6)))</f>
        <v/>
      </c>
      <c r="N131" s="5" t="n"/>
      <c r="O131" s="9">
        <f>IF(OR($B131="",$N131=""),"",IF($N131&lt;=$M131,"نعم","لا"))</f>
        <v/>
      </c>
      <c r="P131" s="10">
        <f>IF(OR($B131="",$N131=""),"",NETWORKDAYS($B131,$N131)-1)</f>
        <v/>
      </c>
      <c r="Q131" s="6" t="n"/>
      <c r="R131" s="7" t="n"/>
      <c r="S131" s="11" t="n"/>
      <c r="T131" s="9">
        <f>IF($S131="","",IF($S131&lt;='القوائم'!$G$9,'القوائم'!$F$9,IF($S131&lt;='القوائم'!$G$10,'القوائم'!$F$10,'القوائم'!$F$11)))</f>
        <v/>
      </c>
      <c r="U131" s="7" t="n"/>
      <c r="V131" s="12" t="n"/>
      <c r="W131" s="5" t="n"/>
      <c r="X131" s="5" t="n"/>
      <c r="Y131" s="5" t="n"/>
      <c r="Z131" s="7" t="n"/>
      <c r="AA131" s="7" t="n"/>
      <c r="AB131" s="5" t="n"/>
      <c r="AC131" s="13">
        <f>IF($B131="","",IF($AB131&lt;&gt;"",IF($Z131="","السبب الجذري ناقص","مغلقة"),IF($N131="",IF(AND($J131="",TODAY()&gt;$I131),"تأخر تأكيد الاستلام",IF(TODAY()&gt;$M131,"تأخر القرار","مفتوحة")),IF(AND($V131="نعم",$W131=""),"قيد المراجعة",IF(AND($X131&lt;&gt;"",$Y131="",TODAY()&gt;$X131),"تأخرت المتابعة","أُرسل القرار")))))</f>
        <v/>
      </c>
    </row>
    <row r="132">
      <c r="A132" s="4" t="n"/>
      <c r="B132" s="5" t="n"/>
      <c r="C132" s="6" t="n"/>
      <c r="D132" s="7" t="n"/>
      <c r="E132" s="7" t="n"/>
      <c r="F132" s="7" t="n"/>
      <c r="G132" s="7" t="n"/>
      <c r="H132" s="6" t="n"/>
      <c r="I132" s="8">
        <f>IF($B132="","",WORKDAY($B132,'القوائم'!$G$5))</f>
        <v/>
      </c>
      <c r="J132" s="5" t="n"/>
      <c r="K132" s="9">
        <f>IF(OR($B132="",$J132=""),"",IF($J132&lt;=$I132,"نعم","لا"))</f>
        <v/>
      </c>
      <c r="L132" s="5" t="n"/>
      <c r="M132" s="8">
        <f>IF($B132="","",IF($L132&lt;&gt;"",$L132,WORKDAY($B132,'القوائم'!$G$6)))</f>
        <v/>
      </c>
      <c r="N132" s="5" t="n"/>
      <c r="O132" s="9">
        <f>IF(OR($B132="",$N132=""),"",IF($N132&lt;=$M132,"نعم","لا"))</f>
        <v/>
      </c>
      <c r="P132" s="10">
        <f>IF(OR($B132="",$N132=""),"",NETWORKDAYS($B132,$N132)-1)</f>
        <v/>
      </c>
      <c r="Q132" s="6" t="n"/>
      <c r="R132" s="7" t="n"/>
      <c r="S132" s="11" t="n"/>
      <c r="T132" s="9">
        <f>IF($S132="","",IF($S132&lt;='القوائم'!$G$9,'القوائم'!$F$9,IF($S132&lt;='القوائم'!$G$10,'القوائم'!$F$10,'القوائم'!$F$11)))</f>
        <v/>
      </c>
      <c r="U132" s="7" t="n"/>
      <c r="V132" s="12" t="n"/>
      <c r="W132" s="5" t="n"/>
      <c r="X132" s="5" t="n"/>
      <c r="Y132" s="5" t="n"/>
      <c r="Z132" s="7" t="n"/>
      <c r="AA132" s="7" t="n"/>
      <c r="AB132" s="5" t="n"/>
      <c r="AC132" s="13">
        <f>IF($B132="","",IF($AB132&lt;&gt;"",IF($Z132="","السبب الجذري ناقص","مغلقة"),IF($N132="",IF(AND($J132="",TODAY()&gt;$I132),"تأخر تأكيد الاستلام",IF(TODAY()&gt;$M132,"تأخر القرار","مفتوحة")),IF(AND($V132="نعم",$W132=""),"قيد المراجعة",IF(AND($X132&lt;&gt;"",$Y132="",TODAY()&gt;$X132),"تأخرت المتابعة","أُرسل القرار")))))</f>
        <v/>
      </c>
    </row>
    <row r="133">
      <c r="A133" s="4" t="n"/>
      <c r="B133" s="5" t="n"/>
      <c r="C133" s="6" t="n"/>
      <c r="D133" s="7" t="n"/>
      <c r="E133" s="7" t="n"/>
      <c r="F133" s="7" t="n"/>
      <c r="G133" s="7" t="n"/>
      <c r="H133" s="6" t="n"/>
      <c r="I133" s="8">
        <f>IF($B133="","",WORKDAY($B133,'القوائم'!$G$5))</f>
        <v/>
      </c>
      <c r="J133" s="5" t="n"/>
      <c r="K133" s="9">
        <f>IF(OR($B133="",$J133=""),"",IF($J133&lt;=$I133,"نعم","لا"))</f>
        <v/>
      </c>
      <c r="L133" s="5" t="n"/>
      <c r="M133" s="8">
        <f>IF($B133="","",IF($L133&lt;&gt;"",$L133,WORKDAY($B133,'القوائم'!$G$6)))</f>
        <v/>
      </c>
      <c r="N133" s="5" t="n"/>
      <c r="O133" s="9">
        <f>IF(OR($B133="",$N133=""),"",IF($N133&lt;=$M133,"نعم","لا"))</f>
        <v/>
      </c>
      <c r="P133" s="10">
        <f>IF(OR($B133="",$N133=""),"",NETWORKDAYS($B133,$N133)-1)</f>
        <v/>
      </c>
      <c r="Q133" s="6" t="n"/>
      <c r="R133" s="7" t="n"/>
      <c r="S133" s="11" t="n"/>
      <c r="T133" s="9">
        <f>IF($S133="","",IF($S133&lt;='القوائم'!$G$9,'القوائم'!$F$9,IF($S133&lt;='القوائم'!$G$10,'القوائم'!$F$10,'القوائم'!$F$11)))</f>
        <v/>
      </c>
      <c r="U133" s="7" t="n"/>
      <c r="V133" s="12" t="n"/>
      <c r="W133" s="5" t="n"/>
      <c r="X133" s="5" t="n"/>
      <c r="Y133" s="5" t="n"/>
      <c r="Z133" s="7" t="n"/>
      <c r="AA133" s="7" t="n"/>
      <c r="AB133" s="5" t="n"/>
      <c r="AC133" s="13">
        <f>IF($B133="","",IF($AB133&lt;&gt;"",IF($Z133="","السبب الجذري ناقص","مغلقة"),IF($N133="",IF(AND($J133="",TODAY()&gt;$I133),"تأخر تأكيد الاستلام",IF(TODAY()&gt;$M133,"تأخر القرار","مفتوحة")),IF(AND($V133="نعم",$W133=""),"قيد المراجعة",IF(AND($X133&lt;&gt;"",$Y133="",TODAY()&gt;$X133),"تأخرت المتابعة","أُرسل القرار")))))</f>
        <v/>
      </c>
    </row>
    <row r="134">
      <c r="A134" s="4" t="n"/>
      <c r="B134" s="5" t="n"/>
      <c r="C134" s="6" t="n"/>
      <c r="D134" s="7" t="n"/>
      <c r="E134" s="7" t="n"/>
      <c r="F134" s="7" t="n"/>
      <c r="G134" s="7" t="n"/>
      <c r="H134" s="6" t="n"/>
      <c r="I134" s="8">
        <f>IF($B134="","",WORKDAY($B134,'القوائم'!$G$5))</f>
        <v/>
      </c>
      <c r="J134" s="5" t="n"/>
      <c r="K134" s="9">
        <f>IF(OR($B134="",$J134=""),"",IF($J134&lt;=$I134,"نعم","لا"))</f>
        <v/>
      </c>
      <c r="L134" s="5" t="n"/>
      <c r="M134" s="8">
        <f>IF($B134="","",IF($L134&lt;&gt;"",$L134,WORKDAY($B134,'القوائم'!$G$6)))</f>
        <v/>
      </c>
      <c r="N134" s="5" t="n"/>
      <c r="O134" s="9">
        <f>IF(OR($B134="",$N134=""),"",IF($N134&lt;=$M134,"نعم","لا"))</f>
        <v/>
      </c>
      <c r="P134" s="10">
        <f>IF(OR($B134="",$N134=""),"",NETWORKDAYS($B134,$N134)-1)</f>
        <v/>
      </c>
      <c r="Q134" s="6" t="n"/>
      <c r="R134" s="7" t="n"/>
      <c r="S134" s="11" t="n"/>
      <c r="T134" s="9">
        <f>IF($S134="","",IF($S134&lt;='القوائم'!$G$9,'القوائم'!$F$9,IF($S134&lt;='القوائم'!$G$10,'القوائم'!$F$10,'القوائم'!$F$11)))</f>
        <v/>
      </c>
      <c r="U134" s="7" t="n"/>
      <c r="V134" s="12" t="n"/>
      <c r="W134" s="5" t="n"/>
      <c r="X134" s="5" t="n"/>
      <c r="Y134" s="5" t="n"/>
      <c r="Z134" s="7" t="n"/>
      <c r="AA134" s="7" t="n"/>
      <c r="AB134" s="5" t="n"/>
      <c r="AC134" s="13">
        <f>IF($B134="","",IF($AB134&lt;&gt;"",IF($Z134="","السبب الجذري ناقص","مغلقة"),IF($N134="",IF(AND($J134="",TODAY()&gt;$I134),"تأخر تأكيد الاستلام",IF(TODAY()&gt;$M134,"تأخر القرار","مفتوحة")),IF(AND($V134="نعم",$W134=""),"قيد المراجعة",IF(AND($X134&lt;&gt;"",$Y134="",TODAY()&gt;$X134),"تأخرت المتابعة","أُرسل القرار")))))</f>
        <v/>
      </c>
    </row>
    <row r="135">
      <c r="A135" s="4" t="n"/>
      <c r="B135" s="5" t="n"/>
      <c r="C135" s="6" t="n"/>
      <c r="D135" s="7" t="n"/>
      <c r="E135" s="7" t="n"/>
      <c r="F135" s="7" t="n"/>
      <c r="G135" s="7" t="n"/>
      <c r="H135" s="6" t="n"/>
      <c r="I135" s="8">
        <f>IF($B135="","",WORKDAY($B135,'القوائم'!$G$5))</f>
        <v/>
      </c>
      <c r="J135" s="5" t="n"/>
      <c r="K135" s="9">
        <f>IF(OR($B135="",$J135=""),"",IF($J135&lt;=$I135,"نعم","لا"))</f>
        <v/>
      </c>
      <c r="L135" s="5" t="n"/>
      <c r="M135" s="8">
        <f>IF($B135="","",IF($L135&lt;&gt;"",$L135,WORKDAY($B135,'القوائم'!$G$6)))</f>
        <v/>
      </c>
      <c r="N135" s="5" t="n"/>
      <c r="O135" s="9">
        <f>IF(OR($B135="",$N135=""),"",IF($N135&lt;=$M135,"نعم","لا"))</f>
        <v/>
      </c>
      <c r="P135" s="10">
        <f>IF(OR($B135="",$N135=""),"",NETWORKDAYS($B135,$N135)-1)</f>
        <v/>
      </c>
      <c r="Q135" s="6" t="n"/>
      <c r="R135" s="7" t="n"/>
      <c r="S135" s="11" t="n"/>
      <c r="T135" s="9">
        <f>IF($S135="","",IF($S135&lt;='القوائم'!$G$9,'القوائم'!$F$9,IF($S135&lt;='القوائم'!$G$10,'القوائم'!$F$10,'القوائم'!$F$11)))</f>
        <v/>
      </c>
      <c r="U135" s="7" t="n"/>
      <c r="V135" s="12" t="n"/>
      <c r="W135" s="5" t="n"/>
      <c r="X135" s="5" t="n"/>
      <c r="Y135" s="5" t="n"/>
      <c r="Z135" s="7" t="n"/>
      <c r="AA135" s="7" t="n"/>
      <c r="AB135" s="5" t="n"/>
      <c r="AC135" s="13">
        <f>IF($B135="","",IF($AB135&lt;&gt;"",IF($Z135="","السبب الجذري ناقص","مغلقة"),IF($N135="",IF(AND($J135="",TODAY()&gt;$I135),"تأخر تأكيد الاستلام",IF(TODAY()&gt;$M135,"تأخر القرار","مفتوحة")),IF(AND($V135="نعم",$W135=""),"قيد المراجعة",IF(AND($X135&lt;&gt;"",$Y135="",TODAY()&gt;$X135),"تأخرت المتابعة","أُرسل القرار")))))</f>
        <v/>
      </c>
    </row>
    <row r="136">
      <c r="A136" s="4" t="n"/>
      <c r="B136" s="5" t="n"/>
      <c r="C136" s="6" t="n"/>
      <c r="D136" s="7" t="n"/>
      <c r="E136" s="7" t="n"/>
      <c r="F136" s="7" t="n"/>
      <c r="G136" s="7" t="n"/>
      <c r="H136" s="6" t="n"/>
      <c r="I136" s="8">
        <f>IF($B136="","",WORKDAY($B136,'القوائم'!$G$5))</f>
        <v/>
      </c>
      <c r="J136" s="5" t="n"/>
      <c r="K136" s="9">
        <f>IF(OR($B136="",$J136=""),"",IF($J136&lt;=$I136,"نعم","لا"))</f>
        <v/>
      </c>
      <c r="L136" s="5" t="n"/>
      <c r="M136" s="8">
        <f>IF($B136="","",IF($L136&lt;&gt;"",$L136,WORKDAY($B136,'القوائم'!$G$6)))</f>
        <v/>
      </c>
      <c r="N136" s="5" t="n"/>
      <c r="O136" s="9">
        <f>IF(OR($B136="",$N136=""),"",IF($N136&lt;=$M136,"نعم","لا"))</f>
        <v/>
      </c>
      <c r="P136" s="10">
        <f>IF(OR($B136="",$N136=""),"",NETWORKDAYS($B136,$N136)-1)</f>
        <v/>
      </c>
      <c r="Q136" s="6" t="n"/>
      <c r="R136" s="7" t="n"/>
      <c r="S136" s="11" t="n"/>
      <c r="T136" s="9">
        <f>IF($S136="","",IF($S136&lt;='القوائم'!$G$9,'القوائم'!$F$9,IF($S136&lt;='القوائم'!$G$10,'القوائم'!$F$10,'القوائم'!$F$11)))</f>
        <v/>
      </c>
      <c r="U136" s="7" t="n"/>
      <c r="V136" s="12" t="n"/>
      <c r="W136" s="5" t="n"/>
      <c r="X136" s="5" t="n"/>
      <c r="Y136" s="5" t="n"/>
      <c r="Z136" s="7" t="n"/>
      <c r="AA136" s="7" t="n"/>
      <c r="AB136" s="5" t="n"/>
      <c r="AC136" s="13">
        <f>IF($B136="","",IF($AB136&lt;&gt;"",IF($Z136="","السبب الجذري ناقص","مغلقة"),IF($N136="",IF(AND($J136="",TODAY()&gt;$I136),"تأخر تأكيد الاستلام",IF(TODAY()&gt;$M136,"تأخر القرار","مفتوحة")),IF(AND($V136="نعم",$W136=""),"قيد المراجعة",IF(AND($X136&lt;&gt;"",$Y136="",TODAY()&gt;$X136),"تأخرت المتابعة","أُرسل القرار")))))</f>
        <v/>
      </c>
    </row>
    <row r="137">
      <c r="A137" s="4" t="n"/>
      <c r="B137" s="5" t="n"/>
      <c r="C137" s="6" t="n"/>
      <c r="D137" s="7" t="n"/>
      <c r="E137" s="7" t="n"/>
      <c r="F137" s="7" t="n"/>
      <c r="G137" s="7" t="n"/>
      <c r="H137" s="6" t="n"/>
      <c r="I137" s="8">
        <f>IF($B137="","",WORKDAY($B137,'القوائم'!$G$5))</f>
        <v/>
      </c>
      <c r="J137" s="5" t="n"/>
      <c r="K137" s="9">
        <f>IF(OR($B137="",$J137=""),"",IF($J137&lt;=$I137,"نعم","لا"))</f>
        <v/>
      </c>
      <c r="L137" s="5" t="n"/>
      <c r="M137" s="8">
        <f>IF($B137="","",IF($L137&lt;&gt;"",$L137,WORKDAY($B137,'القوائم'!$G$6)))</f>
        <v/>
      </c>
      <c r="N137" s="5" t="n"/>
      <c r="O137" s="9">
        <f>IF(OR($B137="",$N137=""),"",IF($N137&lt;=$M137,"نعم","لا"))</f>
        <v/>
      </c>
      <c r="P137" s="10">
        <f>IF(OR($B137="",$N137=""),"",NETWORKDAYS($B137,$N137)-1)</f>
        <v/>
      </c>
      <c r="Q137" s="6" t="n"/>
      <c r="R137" s="7" t="n"/>
      <c r="S137" s="11" t="n"/>
      <c r="T137" s="9">
        <f>IF($S137="","",IF($S137&lt;='القوائم'!$G$9,'القوائم'!$F$9,IF($S137&lt;='القوائم'!$G$10,'القوائم'!$F$10,'القوائم'!$F$11)))</f>
        <v/>
      </c>
      <c r="U137" s="7" t="n"/>
      <c r="V137" s="12" t="n"/>
      <c r="W137" s="5" t="n"/>
      <c r="X137" s="5" t="n"/>
      <c r="Y137" s="5" t="n"/>
      <c r="Z137" s="7" t="n"/>
      <c r="AA137" s="7" t="n"/>
      <c r="AB137" s="5" t="n"/>
      <c r="AC137" s="13">
        <f>IF($B137="","",IF($AB137&lt;&gt;"",IF($Z137="","السبب الجذري ناقص","مغلقة"),IF($N137="",IF(AND($J137="",TODAY()&gt;$I137),"تأخر تأكيد الاستلام",IF(TODAY()&gt;$M137,"تأخر القرار","مفتوحة")),IF(AND($V137="نعم",$W137=""),"قيد المراجعة",IF(AND($X137&lt;&gt;"",$Y137="",TODAY()&gt;$X137),"تأخرت المتابعة","أُرسل القرار")))))</f>
        <v/>
      </c>
    </row>
    <row r="138">
      <c r="A138" s="4" t="n"/>
      <c r="B138" s="5" t="n"/>
      <c r="C138" s="6" t="n"/>
      <c r="D138" s="7" t="n"/>
      <c r="E138" s="7" t="n"/>
      <c r="F138" s="7" t="n"/>
      <c r="G138" s="7" t="n"/>
      <c r="H138" s="6" t="n"/>
      <c r="I138" s="8">
        <f>IF($B138="","",WORKDAY($B138,'القوائم'!$G$5))</f>
        <v/>
      </c>
      <c r="J138" s="5" t="n"/>
      <c r="K138" s="9">
        <f>IF(OR($B138="",$J138=""),"",IF($J138&lt;=$I138,"نعم","لا"))</f>
        <v/>
      </c>
      <c r="L138" s="5" t="n"/>
      <c r="M138" s="8">
        <f>IF($B138="","",IF($L138&lt;&gt;"",$L138,WORKDAY($B138,'القوائم'!$G$6)))</f>
        <v/>
      </c>
      <c r="N138" s="5" t="n"/>
      <c r="O138" s="9">
        <f>IF(OR($B138="",$N138=""),"",IF($N138&lt;=$M138,"نعم","لا"))</f>
        <v/>
      </c>
      <c r="P138" s="10">
        <f>IF(OR($B138="",$N138=""),"",NETWORKDAYS($B138,$N138)-1)</f>
        <v/>
      </c>
      <c r="Q138" s="6" t="n"/>
      <c r="R138" s="7" t="n"/>
      <c r="S138" s="11" t="n"/>
      <c r="T138" s="9">
        <f>IF($S138="","",IF($S138&lt;='القوائم'!$G$9,'القوائم'!$F$9,IF($S138&lt;='القوائم'!$G$10,'القوائم'!$F$10,'القوائم'!$F$11)))</f>
        <v/>
      </c>
      <c r="U138" s="7" t="n"/>
      <c r="V138" s="12" t="n"/>
      <c r="W138" s="5" t="n"/>
      <c r="X138" s="5" t="n"/>
      <c r="Y138" s="5" t="n"/>
      <c r="Z138" s="7" t="n"/>
      <c r="AA138" s="7" t="n"/>
      <c r="AB138" s="5" t="n"/>
      <c r="AC138" s="13">
        <f>IF($B138="","",IF($AB138&lt;&gt;"",IF($Z138="","السبب الجذري ناقص","مغلقة"),IF($N138="",IF(AND($J138="",TODAY()&gt;$I138),"تأخر تأكيد الاستلام",IF(TODAY()&gt;$M138,"تأخر القرار","مفتوحة")),IF(AND($V138="نعم",$W138=""),"قيد المراجعة",IF(AND($X138&lt;&gt;"",$Y138="",TODAY()&gt;$X138),"تأخرت المتابعة","أُرسل القرار")))))</f>
        <v/>
      </c>
    </row>
    <row r="139">
      <c r="A139" s="4" t="n"/>
      <c r="B139" s="5" t="n"/>
      <c r="C139" s="6" t="n"/>
      <c r="D139" s="7" t="n"/>
      <c r="E139" s="7" t="n"/>
      <c r="F139" s="7" t="n"/>
      <c r="G139" s="7" t="n"/>
      <c r="H139" s="6" t="n"/>
      <c r="I139" s="8">
        <f>IF($B139="","",WORKDAY($B139,'القوائم'!$G$5))</f>
        <v/>
      </c>
      <c r="J139" s="5" t="n"/>
      <c r="K139" s="9">
        <f>IF(OR($B139="",$J139=""),"",IF($J139&lt;=$I139,"نعم","لا"))</f>
        <v/>
      </c>
      <c r="L139" s="5" t="n"/>
      <c r="M139" s="8">
        <f>IF($B139="","",IF($L139&lt;&gt;"",$L139,WORKDAY($B139,'القوائم'!$G$6)))</f>
        <v/>
      </c>
      <c r="N139" s="5" t="n"/>
      <c r="O139" s="9">
        <f>IF(OR($B139="",$N139=""),"",IF($N139&lt;=$M139,"نعم","لا"))</f>
        <v/>
      </c>
      <c r="P139" s="10">
        <f>IF(OR($B139="",$N139=""),"",NETWORKDAYS($B139,$N139)-1)</f>
        <v/>
      </c>
      <c r="Q139" s="6" t="n"/>
      <c r="R139" s="7" t="n"/>
      <c r="S139" s="11" t="n"/>
      <c r="T139" s="9">
        <f>IF($S139="","",IF($S139&lt;='القوائم'!$G$9,'القوائم'!$F$9,IF($S139&lt;='القوائم'!$G$10,'القوائم'!$F$10,'القوائم'!$F$11)))</f>
        <v/>
      </c>
      <c r="U139" s="7" t="n"/>
      <c r="V139" s="12" t="n"/>
      <c r="W139" s="5" t="n"/>
      <c r="X139" s="5" t="n"/>
      <c r="Y139" s="5" t="n"/>
      <c r="Z139" s="7" t="n"/>
      <c r="AA139" s="7" t="n"/>
      <c r="AB139" s="5" t="n"/>
      <c r="AC139" s="13">
        <f>IF($B139="","",IF($AB139&lt;&gt;"",IF($Z139="","السبب الجذري ناقص","مغلقة"),IF($N139="",IF(AND($J139="",TODAY()&gt;$I139),"تأخر تأكيد الاستلام",IF(TODAY()&gt;$M139,"تأخر القرار","مفتوحة")),IF(AND($V139="نعم",$W139=""),"قيد المراجعة",IF(AND($X139&lt;&gt;"",$Y139="",TODAY()&gt;$X139),"تأخرت المتابعة","أُرسل القرار")))))</f>
        <v/>
      </c>
    </row>
    <row r="140">
      <c r="A140" s="4" t="n"/>
      <c r="B140" s="5" t="n"/>
      <c r="C140" s="6" t="n"/>
      <c r="D140" s="7" t="n"/>
      <c r="E140" s="7" t="n"/>
      <c r="F140" s="7" t="n"/>
      <c r="G140" s="7" t="n"/>
      <c r="H140" s="6" t="n"/>
      <c r="I140" s="8">
        <f>IF($B140="","",WORKDAY($B140,'القوائم'!$G$5))</f>
        <v/>
      </c>
      <c r="J140" s="5" t="n"/>
      <c r="K140" s="9">
        <f>IF(OR($B140="",$J140=""),"",IF($J140&lt;=$I140,"نعم","لا"))</f>
        <v/>
      </c>
      <c r="L140" s="5" t="n"/>
      <c r="M140" s="8">
        <f>IF($B140="","",IF($L140&lt;&gt;"",$L140,WORKDAY($B140,'القوائم'!$G$6)))</f>
        <v/>
      </c>
      <c r="N140" s="5" t="n"/>
      <c r="O140" s="9">
        <f>IF(OR($B140="",$N140=""),"",IF($N140&lt;=$M140,"نعم","لا"))</f>
        <v/>
      </c>
      <c r="P140" s="10">
        <f>IF(OR($B140="",$N140=""),"",NETWORKDAYS($B140,$N140)-1)</f>
        <v/>
      </c>
      <c r="Q140" s="6" t="n"/>
      <c r="R140" s="7" t="n"/>
      <c r="S140" s="11" t="n"/>
      <c r="T140" s="9">
        <f>IF($S140="","",IF($S140&lt;='القوائم'!$G$9,'القوائم'!$F$9,IF($S140&lt;='القوائم'!$G$10,'القوائم'!$F$10,'القوائم'!$F$11)))</f>
        <v/>
      </c>
      <c r="U140" s="7" t="n"/>
      <c r="V140" s="12" t="n"/>
      <c r="W140" s="5" t="n"/>
      <c r="X140" s="5" t="n"/>
      <c r="Y140" s="5" t="n"/>
      <c r="Z140" s="7" t="n"/>
      <c r="AA140" s="7" t="n"/>
      <c r="AB140" s="5" t="n"/>
      <c r="AC140" s="13">
        <f>IF($B140="","",IF($AB140&lt;&gt;"",IF($Z140="","السبب الجذري ناقص","مغلقة"),IF($N140="",IF(AND($J140="",TODAY()&gt;$I140),"تأخر تأكيد الاستلام",IF(TODAY()&gt;$M140,"تأخر القرار","مفتوحة")),IF(AND($V140="نعم",$W140=""),"قيد المراجعة",IF(AND($X140&lt;&gt;"",$Y140="",TODAY()&gt;$X140),"تأخرت المتابعة","أُرسل القرار")))))</f>
        <v/>
      </c>
    </row>
    <row r="141">
      <c r="A141" s="4" t="n"/>
      <c r="B141" s="5" t="n"/>
      <c r="C141" s="6" t="n"/>
      <c r="D141" s="7" t="n"/>
      <c r="E141" s="7" t="n"/>
      <c r="F141" s="7" t="n"/>
      <c r="G141" s="7" t="n"/>
      <c r="H141" s="6" t="n"/>
      <c r="I141" s="8">
        <f>IF($B141="","",WORKDAY($B141,'القوائم'!$G$5))</f>
        <v/>
      </c>
      <c r="J141" s="5" t="n"/>
      <c r="K141" s="9">
        <f>IF(OR($B141="",$J141=""),"",IF($J141&lt;=$I141,"نعم","لا"))</f>
        <v/>
      </c>
      <c r="L141" s="5" t="n"/>
      <c r="M141" s="8">
        <f>IF($B141="","",IF($L141&lt;&gt;"",$L141,WORKDAY($B141,'القوائم'!$G$6)))</f>
        <v/>
      </c>
      <c r="N141" s="5" t="n"/>
      <c r="O141" s="9">
        <f>IF(OR($B141="",$N141=""),"",IF($N141&lt;=$M141,"نعم","لا"))</f>
        <v/>
      </c>
      <c r="P141" s="10">
        <f>IF(OR($B141="",$N141=""),"",NETWORKDAYS($B141,$N141)-1)</f>
        <v/>
      </c>
      <c r="Q141" s="6" t="n"/>
      <c r="R141" s="7" t="n"/>
      <c r="S141" s="11" t="n"/>
      <c r="T141" s="9">
        <f>IF($S141="","",IF($S141&lt;='القوائم'!$G$9,'القوائم'!$F$9,IF($S141&lt;='القوائم'!$G$10,'القوائم'!$F$10,'القوائم'!$F$11)))</f>
        <v/>
      </c>
      <c r="U141" s="7" t="n"/>
      <c r="V141" s="12" t="n"/>
      <c r="W141" s="5" t="n"/>
      <c r="X141" s="5" t="n"/>
      <c r="Y141" s="5" t="n"/>
      <c r="Z141" s="7" t="n"/>
      <c r="AA141" s="7" t="n"/>
      <c r="AB141" s="5" t="n"/>
      <c r="AC141" s="13">
        <f>IF($B141="","",IF($AB141&lt;&gt;"",IF($Z141="","السبب الجذري ناقص","مغلقة"),IF($N141="",IF(AND($J141="",TODAY()&gt;$I141),"تأخر تأكيد الاستلام",IF(TODAY()&gt;$M141,"تأخر القرار","مفتوحة")),IF(AND($V141="نعم",$W141=""),"قيد المراجعة",IF(AND($X141&lt;&gt;"",$Y141="",TODAY()&gt;$X141),"تأخرت المتابعة","أُرسل القرار")))))</f>
        <v/>
      </c>
    </row>
    <row r="142">
      <c r="A142" s="4" t="n"/>
      <c r="B142" s="5" t="n"/>
      <c r="C142" s="6" t="n"/>
      <c r="D142" s="7" t="n"/>
      <c r="E142" s="7" t="n"/>
      <c r="F142" s="7" t="n"/>
      <c r="G142" s="7" t="n"/>
      <c r="H142" s="6" t="n"/>
      <c r="I142" s="8">
        <f>IF($B142="","",WORKDAY($B142,'القوائم'!$G$5))</f>
        <v/>
      </c>
      <c r="J142" s="5" t="n"/>
      <c r="K142" s="9">
        <f>IF(OR($B142="",$J142=""),"",IF($J142&lt;=$I142,"نعم","لا"))</f>
        <v/>
      </c>
      <c r="L142" s="5" t="n"/>
      <c r="M142" s="8">
        <f>IF($B142="","",IF($L142&lt;&gt;"",$L142,WORKDAY($B142,'القوائم'!$G$6)))</f>
        <v/>
      </c>
      <c r="N142" s="5" t="n"/>
      <c r="O142" s="9">
        <f>IF(OR($B142="",$N142=""),"",IF($N142&lt;=$M142,"نعم","لا"))</f>
        <v/>
      </c>
      <c r="P142" s="10">
        <f>IF(OR($B142="",$N142=""),"",NETWORKDAYS($B142,$N142)-1)</f>
        <v/>
      </c>
      <c r="Q142" s="6" t="n"/>
      <c r="R142" s="7" t="n"/>
      <c r="S142" s="11" t="n"/>
      <c r="T142" s="9">
        <f>IF($S142="","",IF($S142&lt;='القوائم'!$G$9,'القوائم'!$F$9,IF($S142&lt;='القوائم'!$G$10,'القوائم'!$F$10,'القوائم'!$F$11)))</f>
        <v/>
      </c>
      <c r="U142" s="7" t="n"/>
      <c r="V142" s="12" t="n"/>
      <c r="W142" s="5" t="n"/>
      <c r="X142" s="5" t="n"/>
      <c r="Y142" s="5" t="n"/>
      <c r="Z142" s="7" t="n"/>
      <c r="AA142" s="7" t="n"/>
      <c r="AB142" s="5" t="n"/>
      <c r="AC142" s="13">
        <f>IF($B142="","",IF($AB142&lt;&gt;"",IF($Z142="","السبب الجذري ناقص","مغلقة"),IF($N142="",IF(AND($J142="",TODAY()&gt;$I142),"تأخر تأكيد الاستلام",IF(TODAY()&gt;$M142,"تأخر القرار","مفتوحة")),IF(AND($V142="نعم",$W142=""),"قيد المراجعة",IF(AND($X142&lt;&gt;"",$Y142="",TODAY()&gt;$X142),"تأخرت المتابعة","أُرسل القرار")))))</f>
        <v/>
      </c>
    </row>
    <row r="143">
      <c r="A143" s="4" t="n"/>
      <c r="B143" s="5" t="n"/>
      <c r="C143" s="6" t="n"/>
      <c r="D143" s="7" t="n"/>
      <c r="E143" s="7" t="n"/>
      <c r="F143" s="7" t="n"/>
      <c r="G143" s="7" t="n"/>
      <c r="H143" s="6" t="n"/>
      <c r="I143" s="8">
        <f>IF($B143="","",WORKDAY($B143,'القوائم'!$G$5))</f>
        <v/>
      </c>
      <c r="J143" s="5" t="n"/>
      <c r="K143" s="9">
        <f>IF(OR($B143="",$J143=""),"",IF($J143&lt;=$I143,"نعم","لا"))</f>
        <v/>
      </c>
      <c r="L143" s="5" t="n"/>
      <c r="M143" s="8">
        <f>IF($B143="","",IF($L143&lt;&gt;"",$L143,WORKDAY($B143,'القوائم'!$G$6)))</f>
        <v/>
      </c>
      <c r="N143" s="5" t="n"/>
      <c r="O143" s="9">
        <f>IF(OR($B143="",$N143=""),"",IF($N143&lt;=$M143,"نعم","لا"))</f>
        <v/>
      </c>
      <c r="P143" s="10">
        <f>IF(OR($B143="",$N143=""),"",NETWORKDAYS($B143,$N143)-1)</f>
        <v/>
      </c>
      <c r="Q143" s="6" t="n"/>
      <c r="R143" s="7" t="n"/>
      <c r="S143" s="11" t="n"/>
      <c r="T143" s="9">
        <f>IF($S143="","",IF($S143&lt;='القوائم'!$G$9,'القوائم'!$F$9,IF($S143&lt;='القوائم'!$G$10,'القوائم'!$F$10,'القوائم'!$F$11)))</f>
        <v/>
      </c>
      <c r="U143" s="7" t="n"/>
      <c r="V143" s="12" t="n"/>
      <c r="W143" s="5" t="n"/>
      <c r="X143" s="5" t="n"/>
      <c r="Y143" s="5" t="n"/>
      <c r="Z143" s="7" t="n"/>
      <c r="AA143" s="7" t="n"/>
      <c r="AB143" s="5" t="n"/>
      <c r="AC143" s="13">
        <f>IF($B143="","",IF($AB143&lt;&gt;"",IF($Z143="","السبب الجذري ناقص","مغلقة"),IF($N143="",IF(AND($J143="",TODAY()&gt;$I143),"تأخر تأكيد الاستلام",IF(TODAY()&gt;$M143,"تأخر القرار","مفتوحة")),IF(AND($V143="نعم",$W143=""),"قيد المراجعة",IF(AND($X143&lt;&gt;"",$Y143="",TODAY()&gt;$X143),"تأخرت المتابعة","أُرسل القرار")))))</f>
        <v/>
      </c>
    </row>
    <row r="144">
      <c r="A144" s="4" t="n"/>
      <c r="B144" s="5" t="n"/>
      <c r="C144" s="6" t="n"/>
      <c r="D144" s="7" t="n"/>
      <c r="E144" s="7" t="n"/>
      <c r="F144" s="7" t="n"/>
      <c r="G144" s="7" t="n"/>
      <c r="H144" s="6" t="n"/>
      <c r="I144" s="8">
        <f>IF($B144="","",WORKDAY($B144,'القوائم'!$G$5))</f>
        <v/>
      </c>
      <c r="J144" s="5" t="n"/>
      <c r="K144" s="9">
        <f>IF(OR($B144="",$J144=""),"",IF($J144&lt;=$I144,"نعم","لا"))</f>
        <v/>
      </c>
      <c r="L144" s="5" t="n"/>
      <c r="M144" s="8">
        <f>IF($B144="","",IF($L144&lt;&gt;"",$L144,WORKDAY($B144,'القوائم'!$G$6)))</f>
        <v/>
      </c>
      <c r="N144" s="5" t="n"/>
      <c r="O144" s="9">
        <f>IF(OR($B144="",$N144=""),"",IF($N144&lt;=$M144,"نعم","لا"))</f>
        <v/>
      </c>
      <c r="P144" s="10">
        <f>IF(OR($B144="",$N144=""),"",NETWORKDAYS($B144,$N144)-1)</f>
        <v/>
      </c>
      <c r="Q144" s="6" t="n"/>
      <c r="R144" s="7" t="n"/>
      <c r="S144" s="11" t="n"/>
      <c r="T144" s="9">
        <f>IF($S144="","",IF($S144&lt;='القوائم'!$G$9,'القوائم'!$F$9,IF($S144&lt;='القوائم'!$G$10,'القوائم'!$F$10,'القوائم'!$F$11)))</f>
        <v/>
      </c>
      <c r="U144" s="7" t="n"/>
      <c r="V144" s="12" t="n"/>
      <c r="W144" s="5" t="n"/>
      <c r="X144" s="5" t="n"/>
      <c r="Y144" s="5" t="n"/>
      <c r="Z144" s="7" t="n"/>
      <c r="AA144" s="7" t="n"/>
      <c r="AB144" s="5" t="n"/>
      <c r="AC144" s="13">
        <f>IF($B144="","",IF($AB144&lt;&gt;"",IF($Z144="","السبب الجذري ناقص","مغلقة"),IF($N144="",IF(AND($J144="",TODAY()&gt;$I144),"تأخر تأكيد الاستلام",IF(TODAY()&gt;$M144,"تأخر القرار","مفتوحة")),IF(AND($V144="نعم",$W144=""),"قيد المراجعة",IF(AND($X144&lt;&gt;"",$Y144="",TODAY()&gt;$X144),"تأخرت المتابعة","أُرسل القرار")))))</f>
        <v/>
      </c>
    </row>
    <row r="145">
      <c r="A145" s="4" t="n"/>
      <c r="B145" s="5" t="n"/>
      <c r="C145" s="6" t="n"/>
      <c r="D145" s="7" t="n"/>
      <c r="E145" s="7" t="n"/>
      <c r="F145" s="7" t="n"/>
      <c r="G145" s="7" t="n"/>
      <c r="H145" s="6" t="n"/>
      <c r="I145" s="8">
        <f>IF($B145="","",WORKDAY($B145,'القوائم'!$G$5))</f>
        <v/>
      </c>
      <c r="J145" s="5" t="n"/>
      <c r="K145" s="9">
        <f>IF(OR($B145="",$J145=""),"",IF($J145&lt;=$I145,"نعم","لا"))</f>
        <v/>
      </c>
      <c r="L145" s="5" t="n"/>
      <c r="M145" s="8">
        <f>IF($B145="","",IF($L145&lt;&gt;"",$L145,WORKDAY($B145,'القوائم'!$G$6)))</f>
        <v/>
      </c>
      <c r="N145" s="5" t="n"/>
      <c r="O145" s="9">
        <f>IF(OR($B145="",$N145=""),"",IF($N145&lt;=$M145,"نعم","لا"))</f>
        <v/>
      </c>
      <c r="P145" s="10">
        <f>IF(OR($B145="",$N145=""),"",NETWORKDAYS($B145,$N145)-1)</f>
        <v/>
      </c>
      <c r="Q145" s="6" t="n"/>
      <c r="R145" s="7" t="n"/>
      <c r="S145" s="11" t="n"/>
      <c r="T145" s="9">
        <f>IF($S145="","",IF($S145&lt;='القوائم'!$G$9,'القوائم'!$F$9,IF($S145&lt;='القوائم'!$G$10,'القوائم'!$F$10,'القوائم'!$F$11)))</f>
        <v/>
      </c>
      <c r="U145" s="7" t="n"/>
      <c r="V145" s="12" t="n"/>
      <c r="W145" s="5" t="n"/>
      <c r="X145" s="5" t="n"/>
      <c r="Y145" s="5" t="n"/>
      <c r="Z145" s="7" t="n"/>
      <c r="AA145" s="7" t="n"/>
      <c r="AB145" s="5" t="n"/>
      <c r="AC145" s="13">
        <f>IF($B145="","",IF($AB145&lt;&gt;"",IF($Z145="","السبب الجذري ناقص","مغلقة"),IF($N145="",IF(AND($J145="",TODAY()&gt;$I145),"تأخر تأكيد الاستلام",IF(TODAY()&gt;$M145,"تأخر القرار","مفتوحة")),IF(AND($V145="نعم",$W145=""),"قيد المراجعة",IF(AND($X145&lt;&gt;"",$Y145="",TODAY()&gt;$X145),"تأخرت المتابعة","أُرسل القرار")))))</f>
        <v/>
      </c>
    </row>
    <row r="146">
      <c r="A146" s="4" t="n"/>
      <c r="B146" s="5" t="n"/>
      <c r="C146" s="6" t="n"/>
      <c r="D146" s="7" t="n"/>
      <c r="E146" s="7" t="n"/>
      <c r="F146" s="7" t="n"/>
      <c r="G146" s="7" t="n"/>
      <c r="H146" s="6" t="n"/>
      <c r="I146" s="8">
        <f>IF($B146="","",WORKDAY($B146,'القوائم'!$G$5))</f>
        <v/>
      </c>
      <c r="J146" s="5" t="n"/>
      <c r="K146" s="9">
        <f>IF(OR($B146="",$J146=""),"",IF($J146&lt;=$I146,"نعم","لا"))</f>
        <v/>
      </c>
      <c r="L146" s="5" t="n"/>
      <c r="M146" s="8">
        <f>IF($B146="","",IF($L146&lt;&gt;"",$L146,WORKDAY($B146,'القوائم'!$G$6)))</f>
        <v/>
      </c>
      <c r="N146" s="5" t="n"/>
      <c r="O146" s="9">
        <f>IF(OR($B146="",$N146=""),"",IF($N146&lt;=$M146,"نعم","لا"))</f>
        <v/>
      </c>
      <c r="P146" s="10">
        <f>IF(OR($B146="",$N146=""),"",NETWORKDAYS($B146,$N146)-1)</f>
        <v/>
      </c>
      <c r="Q146" s="6" t="n"/>
      <c r="R146" s="7" t="n"/>
      <c r="S146" s="11" t="n"/>
      <c r="T146" s="9">
        <f>IF($S146="","",IF($S146&lt;='القوائم'!$G$9,'القوائم'!$F$9,IF($S146&lt;='القوائم'!$G$10,'القوائم'!$F$10,'القوائم'!$F$11)))</f>
        <v/>
      </c>
      <c r="U146" s="7" t="n"/>
      <c r="V146" s="12" t="n"/>
      <c r="W146" s="5" t="n"/>
      <c r="X146" s="5" t="n"/>
      <c r="Y146" s="5" t="n"/>
      <c r="Z146" s="7" t="n"/>
      <c r="AA146" s="7" t="n"/>
      <c r="AB146" s="5" t="n"/>
      <c r="AC146" s="13">
        <f>IF($B146="","",IF($AB146&lt;&gt;"",IF($Z146="","السبب الجذري ناقص","مغلقة"),IF($N146="",IF(AND($J146="",TODAY()&gt;$I146),"تأخر تأكيد الاستلام",IF(TODAY()&gt;$M146,"تأخر القرار","مفتوحة")),IF(AND($V146="نعم",$W146=""),"قيد المراجعة",IF(AND($X146&lt;&gt;"",$Y146="",TODAY()&gt;$X146),"تأخرت المتابعة","أُرسل القرار")))))</f>
        <v/>
      </c>
    </row>
    <row r="147">
      <c r="A147" s="4" t="n"/>
      <c r="B147" s="5" t="n"/>
      <c r="C147" s="6" t="n"/>
      <c r="D147" s="7" t="n"/>
      <c r="E147" s="7" t="n"/>
      <c r="F147" s="7" t="n"/>
      <c r="G147" s="7" t="n"/>
      <c r="H147" s="6" t="n"/>
      <c r="I147" s="8">
        <f>IF($B147="","",WORKDAY($B147,'القوائم'!$G$5))</f>
        <v/>
      </c>
      <c r="J147" s="5" t="n"/>
      <c r="K147" s="9">
        <f>IF(OR($B147="",$J147=""),"",IF($J147&lt;=$I147,"نعم","لا"))</f>
        <v/>
      </c>
      <c r="L147" s="5" t="n"/>
      <c r="M147" s="8">
        <f>IF($B147="","",IF($L147&lt;&gt;"",$L147,WORKDAY($B147,'القوائم'!$G$6)))</f>
        <v/>
      </c>
      <c r="N147" s="5" t="n"/>
      <c r="O147" s="9">
        <f>IF(OR($B147="",$N147=""),"",IF($N147&lt;=$M147,"نعم","لا"))</f>
        <v/>
      </c>
      <c r="P147" s="10">
        <f>IF(OR($B147="",$N147=""),"",NETWORKDAYS($B147,$N147)-1)</f>
        <v/>
      </c>
      <c r="Q147" s="6" t="n"/>
      <c r="R147" s="7" t="n"/>
      <c r="S147" s="11" t="n"/>
      <c r="T147" s="9">
        <f>IF($S147="","",IF($S147&lt;='القوائم'!$G$9,'القوائم'!$F$9,IF($S147&lt;='القوائم'!$G$10,'القوائم'!$F$10,'القوائم'!$F$11)))</f>
        <v/>
      </c>
      <c r="U147" s="7" t="n"/>
      <c r="V147" s="12" t="n"/>
      <c r="W147" s="5" t="n"/>
      <c r="X147" s="5" t="n"/>
      <c r="Y147" s="5" t="n"/>
      <c r="Z147" s="7" t="n"/>
      <c r="AA147" s="7" t="n"/>
      <c r="AB147" s="5" t="n"/>
      <c r="AC147" s="13">
        <f>IF($B147="","",IF($AB147&lt;&gt;"",IF($Z147="","السبب الجذري ناقص","مغلقة"),IF($N147="",IF(AND($J147="",TODAY()&gt;$I147),"تأخر تأكيد الاستلام",IF(TODAY()&gt;$M147,"تأخر القرار","مفتوحة")),IF(AND($V147="نعم",$W147=""),"قيد المراجعة",IF(AND($X147&lt;&gt;"",$Y147="",TODAY()&gt;$X147),"تأخرت المتابعة","أُرسل القرار")))))</f>
        <v/>
      </c>
    </row>
    <row r="148">
      <c r="A148" s="4" t="n"/>
      <c r="B148" s="5" t="n"/>
      <c r="C148" s="6" t="n"/>
      <c r="D148" s="7" t="n"/>
      <c r="E148" s="7" t="n"/>
      <c r="F148" s="7" t="n"/>
      <c r="G148" s="7" t="n"/>
      <c r="H148" s="6" t="n"/>
      <c r="I148" s="8">
        <f>IF($B148="","",WORKDAY($B148,'القوائم'!$G$5))</f>
        <v/>
      </c>
      <c r="J148" s="5" t="n"/>
      <c r="K148" s="9">
        <f>IF(OR($B148="",$J148=""),"",IF($J148&lt;=$I148,"نعم","لا"))</f>
        <v/>
      </c>
      <c r="L148" s="5" t="n"/>
      <c r="M148" s="8">
        <f>IF($B148="","",IF($L148&lt;&gt;"",$L148,WORKDAY($B148,'القوائم'!$G$6)))</f>
        <v/>
      </c>
      <c r="N148" s="5" t="n"/>
      <c r="O148" s="9">
        <f>IF(OR($B148="",$N148=""),"",IF($N148&lt;=$M148,"نعم","لا"))</f>
        <v/>
      </c>
      <c r="P148" s="10">
        <f>IF(OR($B148="",$N148=""),"",NETWORKDAYS($B148,$N148)-1)</f>
        <v/>
      </c>
      <c r="Q148" s="6" t="n"/>
      <c r="R148" s="7" t="n"/>
      <c r="S148" s="11" t="n"/>
      <c r="T148" s="9">
        <f>IF($S148="","",IF($S148&lt;='القوائم'!$G$9,'القوائم'!$F$9,IF($S148&lt;='القوائم'!$G$10,'القوائم'!$F$10,'القوائم'!$F$11)))</f>
        <v/>
      </c>
      <c r="U148" s="7" t="n"/>
      <c r="V148" s="12" t="n"/>
      <c r="W148" s="5" t="n"/>
      <c r="X148" s="5" t="n"/>
      <c r="Y148" s="5" t="n"/>
      <c r="Z148" s="7" t="n"/>
      <c r="AA148" s="7" t="n"/>
      <c r="AB148" s="5" t="n"/>
      <c r="AC148" s="13">
        <f>IF($B148="","",IF($AB148&lt;&gt;"",IF($Z148="","السبب الجذري ناقص","مغلقة"),IF($N148="",IF(AND($J148="",TODAY()&gt;$I148),"تأخر تأكيد الاستلام",IF(TODAY()&gt;$M148,"تأخر القرار","مفتوحة")),IF(AND($V148="نعم",$W148=""),"قيد المراجعة",IF(AND($X148&lt;&gt;"",$Y148="",TODAY()&gt;$X148),"تأخرت المتابعة","أُرسل القرار")))))</f>
        <v/>
      </c>
    </row>
    <row r="149">
      <c r="A149" s="4" t="n"/>
      <c r="B149" s="5" t="n"/>
      <c r="C149" s="6" t="n"/>
      <c r="D149" s="7" t="n"/>
      <c r="E149" s="7" t="n"/>
      <c r="F149" s="7" t="n"/>
      <c r="G149" s="7" t="n"/>
      <c r="H149" s="6" t="n"/>
      <c r="I149" s="8">
        <f>IF($B149="","",WORKDAY($B149,'القوائم'!$G$5))</f>
        <v/>
      </c>
      <c r="J149" s="5" t="n"/>
      <c r="K149" s="9">
        <f>IF(OR($B149="",$J149=""),"",IF($J149&lt;=$I149,"نعم","لا"))</f>
        <v/>
      </c>
      <c r="L149" s="5" t="n"/>
      <c r="M149" s="8">
        <f>IF($B149="","",IF($L149&lt;&gt;"",$L149,WORKDAY($B149,'القوائم'!$G$6)))</f>
        <v/>
      </c>
      <c r="N149" s="5" t="n"/>
      <c r="O149" s="9">
        <f>IF(OR($B149="",$N149=""),"",IF($N149&lt;=$M149,"نعم","لا"))</f>
        <v/>
      </c>
      <c r="P149" s="10">
        <f>IF(OR($B149="",$N149=""),"",NETWORKDAYS($B149,$N149)-1)</f>
        <v/>
      </c>
      <c r="Q149" s="6" t="n"/>
      <c r="R149" s="7" t="n"/>
      <c r="S149" s="11" t="n"/>
      <c r="T149" s="9">
        <f>IF($S149="","",IF($S149&lt;='القوائم'!$G$9,'القوائم'!$F$9,IF($S149&lt;='القوائم'!$G$10,'القوائم'!$F$10,'القوائم'!$F$11)))</f>
        <v/>
      </c>
      <c r="U149" s="7" t="n"/>
      <c r="V149" s="12" t="n"/>
      <c r="W149" s="5" t="n"/>
      <c r="X149" s="5" t="n"/>
      <c r="Y149" s="5" t="n"/>
      <c r="Z149" s="7" t="n"/>
      <c r="AA149" s="7" t="n"/>
      <c r="AB149" s="5" t="n"/>
      <c r="AC149" s="13">
        <f>IF($B149="","",IF($AB149&lt;&gt;"",IF($Z149="","السبب الجذري ناقص","مغلقة"),IF($N149="",IF(AND($J149="",TODAY()&gt;$I149),"تأخر تأكيد الاستلام",IF(TODAY()&gt;$M149,"تأخر القرار","مفتوحة")),IF(AND($V149="نعم",$W149=""),"قيد المراجعة",IF(AND($X149&lt;&gt;"",$Y149="",TODAY()&gt;$X149),"تأخرت المتابعة","أُرسل القرار")))))</f>
        <v/>
      </c>
    </row>
    <row r="150">
      <c r="A150" s="4" t="n"/>
      <c r="B150" s="5" t="n"/>
      <c r="C150" s="6" t="n"/>
      <c r="D150" s="7" t="n"/>
      <c r="E150" s="7" t="n"/>
      <c r="F150" s="7" t="n"/>
      <c r="G150" s="7" t="n"/>
      <c r="H150" s="6" t="n"/>
      <c r="I150" s="8">
        <f>IF($B150="","",WORKDAY($B150,'القوائم'!$G$5))</f>
        <v/>
      </c>
      <c r="J150" s="5" t="n"/>
      <c r="K150" s="9">
        <f>IF(OR($B150="",$J150=""),"",IF($J150&lt;=$I150,"نعم","لا"))</f>
        <v/>
      </c>
      <c r="L150" s="5" t="n"/>
      <c r="M150" s="8">
        <f>IF($B150="","",IF($L150&lt;&gt;"",$L150,WORKDAY($B150,'القوائم'!$G$6)))</f>
        <v/>
      </c>
      <c r="N150" s="5" t="n"/>
      <c r="O150" s="9">
        <f>IF(OR($B150="",$N150=""),"",IF($N150&lt;=$M150,"نعم","لا"))</f>
        <v/>
      </c>
      <c r="P150" s="10">
        <f>IF(OR($B150="",$N150=""),"",NETWORKDAYS($B150,$N150)-1)</f>
        <v/>
      </c>
      <c r="Q150" s="6" t="n"/>
      <c r="R150" s="7" t="n"/>
      <c r="S150" s="11" t="n"/>
      <c r="T150" s="9">
        <f>IF($S150="","",IF($S150&lt;='القوائم'!$G$9,'القوائم'!$F$9,IF($S150&lt;='القوائم'!$G$10,'القوائم'!$F$10,'القوائم'!$F$11)))</f>
        <v/>
      </c>
      <c r="U150" s="7" t="n"/>
      <c r="V150" s="12" t="n"/>
      <c r="W150" s="5" t="n"/>
      <c r="X150" s="5" t="n"/>
      <c r="Y150" s="5" t="n"/>
      <c r="Z150" s="7" t="n"/>
      <c r="AA150" s="7" t="n"/>
      <c r="AB150" s="5" t="n"/>
      <c r="AC150" s="13">
        <f>IF($B150="","",IF($AB150&lt;&gt;"",IF($Z150="","السبب الجذري ناقص","مغلقة"),IF($N150="",IF(AND($J150="",TODAY()&gt;$I150),"تأخر تأكيد الاستلام",IF(TODAY()&gt;$M150,"تأخر القرار","مفتوحة")),IF(AND($V150="نعم",$W150=""),"قيد المراجعة",IF(AND($X150&lt;&gt;"",$Y150="",TODAY()&gt;$X150),"تأخرت المتابعة","أُرسل القرار")))))</f>
        <v/>
      </c>
    </row>
    <row r="151">
      <c r="A151" s="4" t="n"/>
      <c r="B151" s="5" t="n"/>
      <c r="C151" s="6" t="n"/>
      <c r="D151" s="7" t="n"/>
      <c r="E151" s="7" t="n"/>
      <c r="F151" s="7" t="n"/>
      <c r="G151" s="7" t="n"/>
      <c r="H151" s="6" t="n"/>
      <c r="I151" s="8">
        <f>IF($B151="","",WORKDAY($B151,'القوائم'!$G$5))</f>
        <v/>
      </c>
      <c r="J151" s="5" t="n"/>
      <c r="K151" s="9">
        <f>IF(OR($B151="",$J151=""),"",IF($J151&lt;=$I151,"نعم","لا"))</f>
        <v/>
      </c>
      <c r="L151" s="5" t="n"/>
      <c r="M151" s="8">
        <f>IF($B151="","",IF($L151&lt;&gt;"",$L151,WORKDAY($B151,'القوائم'!$G$6)))</f>
        <v/>
      </c>
      <c r="N151" s="5" t="n"/>
      <c r="O151" s="9">
        <f>IF(OR($B151="",$N151=""),"",IF($N151&lt;=$M151,"نعم","لا"))</f>
        <v/>
      </c>
      <c r="P151" s="10">
        <f>IF(OR($B151="",$N151=""),"",NETWORKDAYS($B151,$N151)-1)</f>
        <v/>
      </c>
      <c r="Q151" s="6" t="n"/>
      <c r="R151" s="7" t="n"/>
      <c r="S151" s="11" t="n"/>
      <c r="T151" s="9">
        <f>IF($S151="","",IF($S151&lt;='القوائم'!$G$9,'القوائم'!$F$9,IF($S151&lt;='القوائم'!$G$10,'القوائم'!$F$10,'القوائم'!$F$11)))</f>
        <v/>
      </c>
      <c r="U151" s="7" t="n"/>
      <c r="V151" s="12" t="n"/>
      <c r="W151" s="5" t="n"/>
      <c r="X151" s="5" t="n"/>
      <c r="Y151" s="5" t="n"/>
      <c r="Z151" s="7" t="n"/>
      <c r="AA151" s="7" t="n"/>
      <c r="AB151" s="5" t="n"/>
      <c r="AC151" s="13">
        <f>IF($B151="","",IF($AB151&lt;&gt;"",IF($Z151="","السبب الجذري ناقص","مغلقة"),IF($N151="",IF(AND($J151="",TODAY()&gt;$I151),"تأخر تأكيد الاستلام",IF(TODAY()&gt;$M151,"تأخر القرار","مفتوحة")),IF(AND($V151="نعم",$W151=""),"قيد المراجعة",IF(AND($X151&lt;&gt;"",$Y151="",TODAY()&gt;$X151),"تأخرت المتابعة","أُرسل القرار")))))</f>
        <v/>
      </c>
    </row>
    <row r="152">
      <c r="A152" s="4" t="n"/>
      <c r="B152" s="5" t="n"/>
      <c r="C152" s="6" t="n"/>
      <c r="D152" s="7" t="n"/>
      <c r="E152" s="7" t="n"/>
      <c r="F152" s="7" t="n"/>
      <c r="G152" s="7" t="n"/>
      <c r="H152" s="6" t="n"/>
      <c r="I152" s="8">
        <f>IF($B152="","",WORKDAY($B152,'القوائم'!$G$5))</f>
        <v/>
      </c>
      <c r="J152" s="5" t="n"/>
      <c r="K152" s="9">
        <f>IF(OR($B152="",$J152=""),"",IF($J152&lt;=$I152,"نعم","لا"))</f>
        <v/>
      </c>
      <c r="L152" s="5" t="n"/>
      <c r="M152" s="8">
        <f>IF($B152="","",IF($L152&lt;&gt;"",$L152,WORKDAY($B152,'القوائم'!$G$6)))</f>
        <v/>
      </c>
      <c r="N152" s="5" t="n"/>
      <c r="O152" s="9">
        <f>IF(OR($B152="",$N152=""),"",IF($N152&lt;=$M152,"نعم","لا"))</f>
        <v/>
      </c>
      <c r="P152" s="10">
        <f>IF(OR($B152="",$N152=""),"",NETWORKDAYS($B152,$N152)-1)</f>
        <v/>
      </c>
      <c r="Q152" s="6" t="n"/>
      <c r="R152" s="7" t="n"/>
      <c r="S152" s="11" t="n"/>
      <c r="T152" s="9">
        <f>IF($S152="","",IF($S152&lt;='القوائم'!$G$9,'القوائم'!$F$9,IF($S152&lt;='القوائم'!$G$10,'القوائم'!$F$10,'القوائم'!$F$11)))</f>
        <v/>
      </c>
      <c r="U152" s="7" t="n"/>
      <c r="V152" s="12" t="n"/>
      <c r="W152" s="5" t="n"/>
      <c r="X152" s="5" t="n"/>
      <c r="Y152" s="5" t="n"/>
      <c r="Z152" s="7" t="n"/>
      <c r="AA152" s="7" t="n"/>
      <c r="AB152" s="5" t="n"/>
      <c r="AC152" s="13">
        <f>IF($B152="","",IF($AB152&lt;&gt;"",IF($Z152="","السبب الجذري ناقص","مغلقة"),IF($N152="",IF(AND($J152="",TODAY()&gt;$I152),"تأخر تأكيد الاستلام",IF(TODAY()&gt;$M152,"تأخر القرار","مفتوحة")),IF(AND($V152="نعم",$W152=""),"قيد المراجعة",IF(AND($X152&lt;&gt;"",$Y152="",TODAY()&gt;$X152),"تأخرت المتابعة","أُرسل القرار")))))</f>
        <v/>
      </c>
    </row>
    <row r="153">
      <c r="A153" s="4" t="n"/>
      <c r="B153" s="5" t="n"/>
      <c r="C153" s="6" t="n"/>
      <c r="D153" s="7" t="n"/>
      <c r="E153" s="7" t="n"/>
      <c r="F153" s="7" t="n"/>
      <c r="G153" s="7" t="n"/>
      <c r="H153" s="6" t="n"/>
      <c r="I153" s="8">
        <f>IF($B153="","",WORKDAY($B153,'القوائم'!$G$5))</f>
        <v/>
      </c>
      <c r="J153" s="5" t="n"/>
      <c r="K153" s="9">
        <f>IF(OR($B153="",$J153=""),"",IF($J153&lt;=$I153,"نعم","لا"))</f>
        <v/>
      </c>
      <c r="L153" s="5" t="n"/>
      <c r="M153" s="8">
        <f>IF($B153="","",IF($L153&lt;&gt;"",$L153,WORKDAY($B153,'القوائم'!$G$6)))</f>
        <v/>
      </c>
      <c r="N153" s="5" t="n"/>
      <c r="O153" s="9">
        <f>IF(OR($B153="",$N153=""),"",IF($N153&lt;=$M153,"نعم","لا"))</f>
        <v/>
      </c>
      <c r="P153" s="10">
        <f>IF(OR($B153="",$N153=""),"",NETWORKDAYS($B153,$N153)-1)</f>
        <v/>
      </c>
      <c r="Q153" s="6" t="n"/>
      <c r="R153" s="7" t="n"/>
      <c r="S153" s="11" t="n"/>
      <c r="T153" s="9">
        <f>IF($S153="","",IF($S153&lt;='القوائم'!$G$9,'القوائم'!$F$9,IF($S153&lt;='القوائم'!$G$10,'القوائم'!$F$10,'القوائم'!$F$11)))</f>
        <v/>
      </c>
      <c r="U153" s="7" t="n"/>
      <c r="V153" s="12" t="n"/>
      <c r="W153" s="5" t="n"/>
      <c r="X153" s="5" t="n"/>
      <c r="Y153" s="5" t="n"/>
      <c r="Z153" s="7" t="n"/>
      <c r="AA153" s="7" t="n"/>
      <c r="AB153" s="5" t="n"/>
      <c r="AC153" s="13">
        <f>IF($B153="","",IF($AB153&lt;&gt;"",IF($Z153="","السبب الجذري ناقص","مغلقة"),IF($N153="",IF(AND($J153="",TODAY()&gt;$I153),"تأخر تأكيد الاستلام",IF(TODAY()&gt;$M153,"تأخر القرار","مفتوحة")),IF(AND($V153="نعم",$W153=""),"قيد المراجعة",IF(AND($X153&lt;&gt;"",$Y153="",TODAY()&gt;$X153),"تأخرت المتابعة","أُرسل القرار")))))</f>
        <v/>
      </c>
    </row>
    <row r="154">
      <c r="A154" s="4" t="n"/>
      <c r="B154" s="5" t="n"/>
      <c r="C154" s="6" t="n"/>
      <c r="D154" s="7" t="n"/>
      <c r="E154" s="7" t="n"/>
      <c r="F154" s="7" t="n"/>
      <c r="G154" s="7" t="n"/>
      <c r="H154" s="6" t="n"/>
      <c r="I154" s="8">
        <f>IF($B154="","",WORKDAY($B154,'القوائم'!$G$5))</f>
        <v/>
      </c>
      <c r="J154" s="5" t="n"/>
      <c r="K154" s="9">
        <f>IF(OR($B154="",$J154=""),"",IF($J154&lt;=$I154,"نعم","لا"))</f>
        <v/>
      </c>
      <c r="L154" s="5" t="n"/>
      <c r="M154" s="8">
        <f>IF($B154="","",IF($L154&lt;&gt;"",$L154,WORKDAY($B154,'القوائم'!$G$6)))</f>
        <v/>
      </c>
      <c r="N154" s="5" t="n"/>
      <c r="O154" s="9">
        <f>IF(OR($B154="",$N154=""),"",IF($N154&lt;=$M154,"نعم","لا"))</f>
        <v/>
      </c>
      <c r="P154" s="10">
        <f>IF(OR($B154="",$N154=""),"",NETWORKDAYS($B154,$N154)-1)</f>
        <v/>
      </c>
      <c r="Q154" s="6" t="n"/>
      <c r="R154" s="7" t="n"/>
      <c r="S154" s="11" t="n"/>
      <c r="T154" s="9">
        <f>IF($S154="","",IF($S154&lt;='القوائم'!$G$9,'القوائم'!$F$9,IF($S154&lt;='القوائم'!$G$10,'القوائم'!$F$10,'القوائم'!$F$11)))</f>
        <v/>
      </c>
      <c r="U154" s="7" t="n"/>
      <c r="V154" s="12" t="n"/>
      <c r="W154" s="5" t="n"/>
      <c r="X154" s="5" t="n"/>
      <c r="Y154" s="5" t="n"/>
      <c r="Z154" s="7" t="n"/>
      <c r="AA154" s="7" t="n"/>
      <c r="AB154" s="5" t="n"/>
      <c r="AC154" s="13">
        <f>IF($B154="","",IF($AB154&lt;&gt;"",IF($Z154="","السبب الجذري ناقص","مغلقة"),IF($N154="",IF(AND($J154="",TODAY()&gt;$I154),"تأخر تأكيد الاستلام",IF(TODAY()&gt;$M154,"تأخر القرار","مفتوحة")),IF(AND($V154="نعم",$W154=""),"قيد المراجعة",IF(AND($X154&lt;&gt;"",$Y154="",TODAY()&gt;$X154),"تأخرت المتابعة","أُرسل القرار")))))</f>
        <v/>
      </c>
    </row>
    <row r="155">
      <c r="A155" s="4" t="n"/>
      <c r="B155" s="5" t="n"/>
      <c r="C155" s="6" t="n"/>
      <c r="D155" s="7" t="n"/>
      <c r="E155" s="7" t="n"/>
      <c r="F155" s="7" t="n"/>
      <c r="G155" s="7" t="n"/>
      <c r="H155" s="6" t="n"/>
      <c r="I155" s="8">
        <f>IF($B155="","",WORKDAY($B155,'القوائم'!$G$5))</f>
        <v/>
      </c>
      <c r="J155" s="5" t="n"/>
      <c r="K155" s="9">
        <f>IF(OR($B155="",$J155=""),"",IF($J155&lt;=$I155,"نعم","لا"))</f>
        <v/>
      </c>
      <c r="L155" s="5" t="n"/>
      <c r="M155" s="8">
        <f>IF($B155="","",IF($L155&lt;&gt;"",$L155,WORKDAY($B155,'القوائم'!$G$6)))</f>
        <v/>
      </c>
      <c r="N155" s="5" t="n"/>
      <c r="O155" s="9">
        <f>IF(OR($B155="",$N155=""),"",IF($N155&lt;=$M155,"نعم","لا"))</f>
        <v/>
      </c>
      <c r="P155" s="10">
        <f>IF(OR($B155="",$N155=""),"",NETWORKDAYS($B155,$N155)-1)</f>
        <v/>
      </c>
      <c r="Q155" s="6" t="n"/>
      <c r="R155" s="7" t="n"/>
      <c r="S155" s="11" t="n"/>
      <c r="T155" s="9">
        <f>IF($S155="","",IF($S155&lt;='القوائم'!$G$9,'القوائم'!$F$9,IF($S155&lt;='القوائم'!$G$10,'القوائم'!$F$10,'القوائم'!$F$11)))</f>
        <v/>
      </c>
      <c r="U155" s="7" t="n"/>
      <c r="V155" s="12" t="n"/>
      <c r="W155" s="5" t="n"/>
      <c r="X155" s="5" t="n"/>
      <c r="Y155" s="5" t="n"/>
      <c r="Z155" s="7" t="n"/>
      <c r="AA155" s="7" t="n"/>
      <c r="AB155" s="5" t="n"/>
      <c r="AC155" s="13">
        <f>IF($B155="","",IF($AB155&lt;&gt;"",IF($Z155="","السبب الجذري ناقص","مغلقة"),IF($N155="",IF(AND($J155="",TODAY()&gt;$I155),"تأخر تأكيد الاستلام",IF(TODAY()&gt;$M155,"تأخر القرار","مفتوحة")),IF(AND($V155="نعم",$W155=""),"قيد المراجعة",IF(AND($X155&lt;&gt;"",$Y155="",TODAY()&gt;$X155),"تأخرت المتابعة","أُرسل القرار")))))</f>
        <v/>
      </c>
    </row>
    <row r="156">
      <c r="A156" s="4" t="n"/>
      <c r="B156" s="5" t="n"/>
      <c r="C156" s="6" t="n"/>
      <c r="D156" s="7" t="n"/>
      <c r="E156" s="7" t="n"/>
      <c r="F156" s="7" t="n"/>
      <c r="G156" s="7" t="n"/>
      <c r="H156" s="6" t="n"/>
      <c r="I156" s="8">
        <f>IF($B156="","",WORKDAY($B156,'القوائم'!$G$5))</f>
        <v/>
      </c>
      <c r="J156" s="5" t="n"/>
      <c r="K156" s="9">
        <f>IF(OR($B156="",$J156=""),"",IF($J156&lt;=$I156,"نعم","لا"))</f>
        <v/>
      </c>
      <c r="L156" s="5" t="n"/>
      <c r="M156" s="8">
        <f>IF($B156="","",IF($L156&lt;&gt;"",$L156,WORKDAY($B156,'القوائم'!$G$6)))</f>
        <v/>
      </c>
      <c r="N156" s="5" t="n"/>
      <c r="O156" s="9">
        <f>IF(OR($B156="",$N156=""),"",IF($N156&lt;=$M156,"نعم","لا"))</f>
        <v/>
      </c>
      <c r="P156" s="10">
        <f>IF(OR($B156="",$N156=""),"",NETWORKDAYS($B156,$N156)-1)</f>
        <v/>
      </c>
      <c r="Q156" s="6" t="n"/>
      <c r="R156" s="7" t="n"/>
      <c r="S156" s="11" t="n"/>
      <c r="T156" s="9">
        <f>IF($S156="","",IF($S156&lt;='القوائم'!$G$9,'القوائم'!$F$9,IF($S156&lt;='القوائم'!$G$10,'القوائم'!$F$10,'القوائم'!$F$11)))</f>
        <v/>
      </c>
      <c r="U156" s="7" t="n"/>
      <c r="V156" s="12" t="n"/>
      <c r="W156" s="5" t="n"/>
      <c r="X156" s="5" t="n"/>
      <c r="Y156" s="5" t="n"/>
      <c r="Z156" s="7" t="n"/>
      <c r="AA156" s="7" t="n"/>
      <c r="AB156" s="5" t="n"/>
      <c r="AC156" s="13">
        <f>IF($B156="","",IF($AB156&lt;&gt;"",IF($Z156="","السبب الجذري ناقص","مغلقة"),IF($N156="",IF(AND($J156="",TODAY()&gt;$I156),"تأخر تأكيد الاستلام",IF(TODAY()&gt;$M156,"تأخر القرار","مفتوحة")),IF(AND($V156="نعم",$W156=""),"قيد المراجعة",IF(AND($X156&lt;&gt;"",$Y156="",TODAY()&gt;$X156),"تأخرت المتابعة","أُرسل القرار")))))</f>
        <v/>
      </c>
    </row>
    <row r="157">
      <c r="A157" s="4" t="n"/>
      <c r="B157" s="5" t="n"/>
      <c r="C157" s="6" t="n"/>
      <c r="D157" s="7" t="n"/>
      <c r="E157" s="7" t="n"/>
      <c r="F157" s="7" t="n"/>
      <c r="G157" s="7" t="n"/>
      <c r="H157" s="6" t="n"/>
      <c r="I157" s="8">
        <f>IF($B157="","",WORKDAY($B157,'القوائم'!$G$5))</f>
        <v/>
      </c>
      <c r="J157" s="5" t="n"/>
      <c r="K157" s="9">
        <f>IF(OR($B157="",$J157=""),"",IF($J157&lt;=$I157,"نعم","لا"))</f>
        <v/>
      </c>
      <c r="L157" s="5" t="n"/>
      <c r="M157" s="8">
        <f>IF($B157="","",IF($L157&lt;&gt;"",$L157,WORKDAY($B157,'القوائم'!$G$6)))</f>
        <v/>
      </c>
      <c r="N157" s="5" t="n"/>
      <c r="O157" s="9">
        <f>IF(OR($B157="",$N157=""),"",IF($N157&lt;=$M157,"نعم","لا"))</f>
        <v/>
      </c>
      <c r="P157" s="10">
        <f>IF(OR($B157="",$N157=""),"",NETWORKDAYS($B157,$N157)-1)</f>
        <v/>
      </c>
      <c r="Q157" s="6" t="n"/>
      <c r="R157" s="7" t="n"/>
      <c r="S157" s="11" t="n"/>
      <c r="T157" s="9">
        <f>IF($S157="","",IF($S157&lt;='القوائم'!$G$9,'القوائم'!$F$9,IF($S157&lt;='القوائم'!$G$10,'القوائم'!$F$10,'القوائم'!$F$11)))</f>
        <v/>
      </c>
      <c r="U157" s="7" t="n"/>
      <c r="V157" s="12" t="n"/>
      <c r="W157" s="5" t="n"/>
      <c r="X157" s="5" t="n"/>
      <c r="Y157" s="5" t="n"/>
      <c r="Z157" s="7" t="n"/>
      <c r="AA157" s="7" t="n"/>
      <c r="AB157" s="5" t="n"/>
      <c r="AC157" s="13">
        <f>IF($B157="","",IF($AB157&lt;&gt;"",IF($Z157="","السبب الجذري ناقص","مغلقة"),IF($N157="",IF(AND($J157="",TODAY()&gt;$I157),"تأخر تأكيد الاستلام",IF(TODAY()&gt;$M157,"تأخر القرار","مفتوحة")),IF(AND($V157="نعم",$W157=""),"قيد المراجعة",IF(AND($X157&lt;&gt;"",$Y157="",TODAY()&gt;$X157),"تأخرت المتابعة","أُرسل القرار")))))</f>
        <v/>
      </c>
    </row>
    <row r="158">
      <c r="A158" s="4" t="n"/>
      <c r="B158" s="5" t="n"/>
      <c r="C158" s="6" t="n"/>
      <c r="D158" s="7" t="n"/>
      <c r="E158" s="7" t="n"/>
      <c r="F158" s="7" t="n"/>
      <c r="G158" s="7" t="n"/>
      <c r="H158" s="6" t="n"/>
      <c r="I158" s="8">
        <f>IF($B158="","",WORKDAY($B158,'القوائم'!$G$5))</f>
        <v/>
      </c>
      <c r="J158" s="5" t="n"/>
      <c r="K158" s="9">
        <f>IF(OR($B158="",$J158=""),"",IF($J158&lt;=$I158,"نعم","لا"))</f>
        <v/>
      </c>
      <c r="L158" s="5" t="n"/>
      <c r="M158" s="8">
        <f>IF($B158="","",IF($L158&lt;&gt;"",$L158,WORKDAY($B158,'القوائم'!$G$6)))</f>
        <v/>
      </c>
      <c r="N158" s="5" t="n"/>
      <c r="O158" s="9">
        <f>IF(OR($B158="",$N158=""),"",IF($N158&lt;=$M158,"نعم","لا"))</f>
        <v/>
      </c>
      <c r="P158" s="10">
        <f>IF(OR($B158="",$N158=""),"",NETWORKDAYS($B158,$N158)-1)</f>
        <v/>
      </c>
      <c r="Q158" s="6" t="n"/>
      <c r="R158" s="7" t="n"/>
      <c r="S158" s="11" t="n"/>
      <c r="T158" s="9">
        <f>IF($S158="","",IF($S158&lt;='القوائم'!$G$9,'القوائم'!$F$9,IF($S158&lt;='القوائم'!$G$10,'القوائم'!$F$10,'القوائم'!$F$11)))</f>
        <v/>
      </c>
      <c r="U158" s="7" t="n"/>
      <c r="V158" s="12" t="n"/>
      <c r="W158" s="5" t="n"/>
      <c r="X158" s="5" t="n"/>
      <c r="Y158" s="5" t="n"/>
      <c r="Z158" s="7" t="n"/>
      <c r="AA158" s="7" t="n"/>
      <c r="AB158" s="5" t="n"/>
      <c r="AC158" s="13">
        <f>IF($B158="","",IF($AB158&lt;&gt;"",IF($Z158="","السبب الجذري ناقص","مغلقة"),IF($N158="",IF(AND($J158="",TODAY()&gt;$I158),"تأخر تأكيد الاستلام",IF(TODAY()&gt;$M158,"تأخر القرار","مفتوحة")),IF(AND($V158="نعم",$W158=""),"قيد المراجعة",IF(AND($X158&lt;&gt;"",$Y158="",TODAY()&gt;$X158),"تأخرت المتابعة","أُرسل القرار")))))</f>
        <v/>
      </c>
    </row>
    <row r="159">
      <c r="A159" s="4" t="n"/>
      <c r="B159" s="5" t="n"/>
      <c r="C159" s="6" t="n"/>
      <c r="D159" s="7" t="n"/>
      <c r="E159" s="7" t="n"/>
      <c r="F159" s="7" t="n"/>
      <c r="G159" s="7" t="n"/>
      <c r="H159" s="6" t="n"/>
      <c r="I159" s="8">
        <f>IF($B159="","",WORKDAY($B159,'القوائم'!$G$5))</f>
        <v/>
      </c>
      <c r="J159" s="5" t="n"/>
      <c r="K159" s="9">
        <f>IF(OR($B159="",$J159=""),"",IF($J159&lt;=$I159,"نعم","لا"))</f>
        <v/>
      </c>
      <c r="L159" s="5" t="n"/>
      <c r="M159" s="8">
        <f>IF($B159="","",IF($L159&lt;&gt;"",$L159,WORKDAY($B159,'القوائم'!$G$6)))</f>
        <v/>
      </c>
      <c r="N159" s="5" t="n"/>
      <c r="O159" s="9">
        <f>IF(OR($B159="",$N159=""),"",IF($N159&lt;=$M159,"نعم","لا"))</f>
        <v/>
      </c>
      <c r="P159" s="10">
        <f>IF(OR($B159="",$N159=""),"",NETWORKDAYS($B159,$N159)-1)</f>
        <v/>
      </c>
      <c r="Q159" s="6" t="n"/>
      <c r="R159" s="7" t="n"/>
      <c r="S159" s="11" t="n"/>
      <c r="T159" s="9">
        <f>IF($S159="","",IF($S159&lt;='القوائم'!$G$9,'القوائم'!$F$9,IF($S159&lt;='القوائم'!$G$10,'القوائم'!$F$10,'القوائم'!$F$11)))</f>
        <v/>
      </c>
      <c r="U159" s="7" t="n"/>
      <c r="V159" s="12" t="n"/>
      <c r="W159" s="5" t="n"/>
      <c r="X159" s="5" t="n"/>
      <c r="Y159" s="5" t="n"/>
      <c r="Z159" s="7" t="n"/>
      <c r="AA159" s="7" t="n"/>
      <c r="AB159" s="5" t="n"/>
      <c r="AC159" s="13">
        <f>IF($B159="","",IF($AB159&lt;&gt;"",IF($Z159="","السبب الجذري ناقص","مغلقة"),IF($N159="",IF(AND($J159="",TODAY()&gt;$I159),"تأخر تأكيد الاستلام",IF(TODAY()&gt;$M159,"تأخر القرار","مفتوحة")),IF(AND($V159="نعم",$W159=""),"قيد المراجعة",IF(AND($X159&lt;&gt;"",$Y159="",TODAY()&gt;$X159),"تأخرت المتابعة","أُرسل القرار")))))</f>
        <v/>
      </c>
    </row>
    <row r="160">
      <c r="A160" s="4" t="n"/>
      <c r="B160" s="5" t="n"/>
      <c r="C160" s="6" t="n"/>
      <c r="D160" s="7" t="n"/>
      <c r="E160" s="7" t="n"/>
      <c r="F160" s="7" t="n"/>
      <c r="G160" s="7" t="n"/>
      <c r="H160" s="6" t="n"/>
      <c r="I160" s="8">
        <f>IF($B160="","",WORKDAY($B160,'القوائم'!$G$5))</f>
        <v/>
      </c>
      <c r="J160" s="5" t="n"/>
      <c r="K160" s="9">
        <f>IF(OR($B160="",$J160=""),"",IF($J160&lt;=$I160,"نعم","لا"))</f>
        <v/>
      </c>
      <c r="L160" s="5" t="n"/>
      <c r="M160" s="8">
        <f>IF($B160="","",IF($L160&lt;&gt;"",$L160,WORKDAY($B160,'القوائم'!$G$6)))</f>
        <v/>
      </c>
      <c r="N160" s="5" t="n"/>
      <c r="O160" s="9">
        <f>IF(OR($B160="",$N160=""),"",IF($N160&lt;=$M160,"نعم","لا"))</f>
        <v/>
      </c>
      <c r="P160" s="10">
        <f>IF(OR($B160="",$N160=""),"",NETWORKDAYS($B160,$N160)-1)</f>
        <v/>
      </c>
      <c r="Q160" s="6" t="n"/>
      <c r="R160" s="7" t="n"/>
      <c r="S160" s="11" t="n"/>
      <c r="T160" s="9">
        <f>IF($S160="","",IF($S160&lt;='القوائم'!$G$9,'القوائم'!$F$9,IF($S160&lt;='القوائم'!$G$10,'القوائم'!$F$10,'القوائم'!$F$11)))</f>
        <v/>
      </c>
      <c r="U160" s="7" t="n"/>
      <c r="V160" s="12" t="n"/>
      <c r="W160" s="5" t="n"/>
      <c r="X160" s="5" t="n"/>
      <c r="Y160" s="5" t="n"/>
      <c r="Z160" s="7" t="n"/>
      <c r="AA160" s="7" t="n"/>
      <c r="AB160" s="5" t="n"/>
      <c r="AC160" s="13">
        <f>IF($B160="","",IF($AB160&lt;&gt;"",IF($Z160="","السبب الجذري ناقص","مغلقة"),IF($N160="",IF(AND($J160="",TODAY()&gt;$I160),"تأخر تأكيد الاستلام",IF(TODAY()&gt;$M160,"تأخر القرار","مفتوحة")),IF(AND($V160="نعم",$W160=""),"قيد المراجعة",IF(AND($X160&lt;&gt;"",$Y160="",TODAY()&gt;$X160),"تأخرت المتابعة","أُرسل القرار")))))</f>
        <v/>
      </c>
    </row>
    <row r="161">
      <c r="A161" s="4" t="n"/>
      <c r="B161" s="5" t="n"/>
      <c r="C161" s="6" t="n"/>
      <c r="D161" s="7" t="n"/>
      <c r="E161" s="7" t="n"/>
      <c r="F161" s="7" t="n"/>
      <c r="G161" s="7" t="n"/>
      <c r="H161" s="6" t="n"/>
      <c r="I161" s="8">
        <f>IF($B161="","",WORKDAY($B161,'القوائم'!$G$5))</f>
        <v/>
      </c>
      <c r="J161" s="5" t="n"/>
      <c r="K161" s="9">
        <f>IF(OR($B161="",$J161=""),"",IF($J161&lt;=$I161,"نعم","لا"))</f>
        <v/>
      </c>
      <c r="L161" s="5" t="n"/>
      <c r="M161" s="8">
        <f>IF($B161="","",IF($L161&lt;&gt;"",$L161,WORKDAY($B161,'القوائم'!$G$6)))</f>
        <v/>
      </c>
      <c r="N161" s="5" t="n"/>
      <c r="O161" s="9">
        <f>IF(OR($B161="",$N161=""),"",IF($N161&lt;=$M161,"نعم","لا"))</f>
        <v/>
      </c>
      <c r="P161" s="10">
        <f>IF(OR($B161="",$N161=""),"",NETWORKDAYS($B161,$N161)-1)</f>
        <v/>
      </c>
      <c r="Q161" s="6" t="n"/>
      <c r="R161" s="7" t="n"/>
      <c r="S161" s="11" t="n"/>
      <c r="T161" s="9">
        <f>IF($S161="","",IF($S161&lt;='القوائم'!$G$9,'القوائم'!$F$9,IF($S161&lt;='القوائم'!$G$10,'القوائم'!$F$10,'القوائم'!$F$11)))</f>
        <v/>
      </c>
      <c r="U161" s="7" t="n"/>
      <c r="V161" s="12" t="n"/>
      <c r="W161" s="5" t="n"/>
      <c r="X161" s="5" t="n"/>
      <c r="Y161" s="5" t="n"/>
      <c r="Z161" s="7" t="n"/>
      <c r="AA161" s="7" t="n"/>
      <c r="AB161" s="5" t="n"/>
      <c r="AC161" s="13">
        <f>IF($B161="","",IF($AB161&lt;&gt;"",IF($Z161="","السبب الجذري ناقص","مغلقة"),IF($N161="",IF(AND($J161="",TODAY()&gt;$I161),"تأخر تأكيد الاستلام",IF(TODAY()&gt;$M161,"تأخر القرار","مفتوحة")),IF(AND($V161="نعم",$W161=""),"قيد المراجعة",IF(AND($X161&lt;&gt;"",$Y161="",TODAY()&gt;$X161),"تأخرت المتابعة","أُرسل القرار")))))</f>
        <v/>
      </c>
    </row>
    <row r="162">
      <c r="A162" s="4" t="n"/>
      <c r="B162" s="5" t="n"/>
      <c r="C162" s="6" t="n"/>
      <c r="D162" s="7" t="n"/>
      <c r="E162" s="7" t="n"/>
      <c r="F162" s="7" t="n"/>
      <c r="G162" s="7" t="n"/>
      <c r="H162" s="6" t="n"/>
      <c r="I162" s="8">
        <f>IF($B162="","",WORKDAY($B162,'القوائم'!$G$5))</f>
        <v/>
      </c>
      <c r="J162" s="5" t="n"/>
      <c r="K162" s="9">
        <f>IF(OR($B162="",$J162=""),"",IF($J162&lt;=$I162,"نعم","لا"))</f>
        <v/>
      </c>
      <c r="L162" s="5" t="n"/>
      <c r="M162" s="8">
        <f>IF($B162="","",IF($L162&lt;&gt;"",$L162,WORKDAY($B162,'القوائم'!$G$6)))</f>
        <v/>
      </c>
      <c r="N162" s="5" t="n"/>
      <c r="O162" s="9">
        <f>IF(OR($B162="",$N162=""),"",IF($N162&lt;=$M162,"نعم","لا"))</f>
        <v/>
      </c>
      <c r="P162" s="10">
        <f>IF(OR($B162="",$N162=""),"",NETWORKDAYS($B162,$N162)-1)</f>
        <v/>
      </c>
      <c r="Q162" s="6" t="n"/>
      <c r="R162" s="7" t="n"/>
      <c r="S162" s="11" t="n"/>
      <c r="T162" s="9">
        <f>IF($S162="","",IF($S162&lt;='القوائم'!$G$9,'القوائم'!$F$9,IF($S162&lt;='القوائم'!$G$10,'القوائم'!$F$10,'القوائم'!$F$11)))</f>
        <v/>
      </c>
      <c r="U162" s="7" t="n"/>
      <c r="V162" s="12" t="n"/>
      <c r="W162" s="5" t="n"/>
      <c r="X162" s="5" t="n"/>
      <c r="Y162" s="5" t="n"/>
      <c r="Z162" s="7" t="n"/>
      <c r="AA162" s="7" t="n"/>
      <c r="AB162" s="5" t="n"/>
      <c r="AC162" s="13">
        <f>IF($B162="","",IF($AB162&lt;&gt;"",IF($Z162="","السبب الجذري ناقص","مغلقة"),IF($N162="",IF(AND($J162="",TODAY()&gt;$I162),"تأخر تأكيد الاستلام",IF(TODAY()&gt;$M162,"تأخر القرار","مفتوحة")),IF(AND($V162="نعم",$W162=""),"قيد المراجعة",IF(AND($X162&lt;&gt;"",$Y162="",TODAY()&gt;$X162),"تأخرت المتابعة","أُرسل القرار")))))</f>
        <v/>
      </c>
    </row>
    <row r="163">
      <c r="A163" s="4" t="n"/>
      <c r="B163" s="5" t="n"/>
      <c r="C163" s="6" t="n"/>
      <c r="D163" s="7" t="n"/>
      <c r="E163" s="7" t="n"/>
      <c r="F163" s="7" t="n"/>
      <c r="G163" s="7" t="n"/>
      <c r="H163" s="6" t="n"/>
      <c r="I163" s="8">
        <f>IF($B163="","",WORKDAY($B163,'القوائم'!$G$5))</f>
        <v/>
      </c>
      <c r="J163" s="5" t="n"/>
      <c r="K163" s="9">
        <f>IF(OR($B163="",$J163=""),"",IF($J163&lt;=$I163,"نعم","لا"))</f>
        <v/>
      </c>
      <c r="L163" s="5" t="n"/>
      <c r="M163" s="8">
        <f>IF($B163="","",IF($L163&lt;&gt;"",$L163,WORKDAY($B163,'القوائم'!$G$6)))</f>
        <v/>
      </c>
      <c r="N163" s="5" t="n"/>
      <c r="O163" s="9">
        <f>IF(OR($B163="",$N163=""),"",IF($N163&lt;=$M163,"نعم","لا"))</f>
        <v/>
      </c>
      <c r="P163" s="10">
        <f>IF(OR($B163="",$N163=""),"",NETWORKDAYS($B163,$N163)-1)</f>
        <v/>
      </c>
      <c r="Q163" s="6" t="n"/>
      <c r="R163" s="7" t="n"/>
      <c r="S163" s="11" t="n"/>
      <c r="T163" s="9">
        <f>IF($S163="","",IF($S163&lt;='القوائم'!$G$9,'القوائم'!$F$9,IF($S163&lt;='القوائم'!$G$10,'القوائم'!$F$10,'القوائم'!$F$11)))</f>
        <v/>
      </c>
      <c r="U163" s="7" t="n"/>
      <c r="V163" s="12" t="n"/>
      <c r="W163" s="5" t="n"/>
      <c r="X163" s="5" t="n"/>
      <c r="Y163" s="5" t="n"/>
      <c r="Z163" s="7" t="n"/>
      <c r="AA163" s="7" t="n"/>
      <c r="AB163" s="5" t="n"/>
      <c r="AC163" s="13">
        <f>IF($B163="","",IF($AB163&lt;&gt;"",IF($Z163="","السبب الجذري ناقص","مغلقة"),IF($N163="",IF(AND($J163="",TODAY()&gt;$I163),"تأخر تأكيد الاستلام",IF(TODAY()&gt;$M163,"تأخر القرار","مفتوحة")),IF(AND($V163="نعم",$W163=""),"قيد المراجعة",IF(AND($X163&lt;&gt;"",$Y163="",TODAY()&gt;$X163),"تأخرت المتابعة","أُرسل القرار")))))</f>
        <v/>
      </c>
    </row>
    <row r="164">
      <c r="A164" s="4" t="n"/>
      <c r="B164" s="5" t="n"/>
      <c r="C164" s="6" t="n"/>
      <c r="D164" s="7" t="n"/>
      <c r="E164" s="7" t="n"/>
      <c r="F164" s="7" t="n"/>
      <c r="G164" s="7" t="n"/>
      <c r="H164" s="6" t="n"/>
      <c r="I164" s="8">
        <f>IF($B164="","",WORKDAY($B164,'القوائم'!$G$5))</f>
        <v/>
      </c>
      <c r="J164" s="5" t="n"/>
      <c r="K164" s="9">
        <f>IF(OR($B164="",$J164=""),"",IF($J164&lt;=$I164,"نعم","لا"))</f>
        <v/>
      </c>
      <c r="L164" s="5" t="n"/>
      <c r="M164" s="8">
        <f>IF($B164="","",IF($L164&lt;&gt;"",$L164,WORKDAY($B164,'القوائم'!$G$6)))</f>
        <v/>
      </c>
      <c r="N164" s="5" t="n"/>
      <c r="O164" s="9">
        <f>IF(OR($B164="",$N164=""),"",IF($N164&lt;=$M164,"نعم","لا"))</f>
        <v/>
      </c>
      <c r="P164" s="10">
        <f>IF(OR($B164="",$N164=""),"",NETWORKDAYS($B164,$N164)-1)</f>
        <v/>
      </c>
      <c r="Q164" s="6" t="n"/>
      <c r="R164" s="7" t="n"/>
      <c r="S164" s="11" t="n"/>
      <c r="T164" s="9">
        <f>IF($S164="","",IF($S164&lt;='القوائم'!$G$9,'القوائم'!$F$9,IF($S164&lt;='القوائم'!$G$10,'القوائم'!$F$10,'القوائم'!$F$11)))</f>
        <v/>
      </c>
      <c r="U164" s="7" t="n"/>
      <c r="V164" s="12" t="n"/>
      <c r="W164" s="5" t="n"/>
      <c r="X164" s="5" t="n"/>
      <c r="Y164" s="5" t="n"/>
      <c r="Z164" s="7" t="n"/>
      <c r="AA164" s="7" t="n"/>
      <c r="AB164" s="5" t="n"/>
      <c r="AC164" s="13">
        <f>IF($B164="","",IF($AB164&lt;&gt;"",IF($Z164="","السبب الجذري ناقص","مغلقة"),IF($N164="",IF(AND($J164="",TODAY()&gt;$I164),"تأخر تأكيد الاستلام",IF(TODAY()&gt;$M164,"تأخر القرار","مفتوحة")),IF(AND($V164="نعم",$W164=""),"قيد المراجعة",IF(AND($X164&lt;&gt;"",$Y164="",TODAY()&gt;$X164),"تأخرت المتابعة","أُرسل القرار")))))</f>
        <v/>
      </c>
    </row>
    <row r="165">
      <c r="A165" s="4" t="n"/>
      <c r="B165" s="5" t="n"/>
      <c r="C165" s="6" t="n"/>
      <c r="D165" s="7" t="n"/>
      <c r="E165" s="7" t="n"/>
      <c r="F165" s="7" t="n"/>
      <c r="G165" s="7" t="n"/>
      <c r="H165" s="6" t="n"/>
      <c r="I165" s="8">
        <f>IF($B165="","",WORKDAY($B165,'القوائم'!$G$5))</f>
        <v/>
      </c>
      <c r="J165" s="5" t="n"/>
      <c r="K165" s="9">
        <f>IF(OR($B165="",$J165=""),"",IF($J165&lt;=$I165,"نعم","لا"))</f>
        <v/>
      </c>
      <c r="L165" s="5" t="n"/>
      <c r="M165" s="8">
        <f>IF($B165="","",IF($L165&lt;&gt;"",$L165,WORKDAY($B165,'القوائم'!$G$6)))</f>
        <v/>
      </c>
      <c r="N165" s="5" t="n"/>
      <c r="O165" s="9">
        <f>IF(OR($B165="",$N165=""),"",IF($N165&lt;=$M165,"نعم","لا"))</f>
        <v/>
      </c>
      <c r="P165" s="10">
        <f>IF(OR($B165="",$N165=""),"",NETWORKDAYS($B165,$N165)-1)</f>
        <v/>
      </c>
      <c r="Q165" s="6" t="n"/>
      <c r="R165" s="7" t="n"/>
      <c r="S165" s="11" t="n"/>
      <c r="T165" s="9">
        <f>IF($S165="","",IF($S165&lt;='القوائم'!$G$9,'القوائم'!$F$9,IF($S165&lt;='القوائم'!$G$10,'القوائم'!$F$10,'القوائم'!$F$11)))</f>
        <v/>
      </c>
      <c r="U165" s="7" t="n"/>
      <c r="V165" s="12" t="n"/>
      <c r="W165" s="5" t="n"/>
      <c r="X165" s="5" t="n"/>
      <c r="Y165" s="5" t="n"/>
      <c r="Z165" s="7" t="n"/>
      <c r="AA165" s="7" t="n"/>
      <c r="AB165" s="5" t="n"/>
      <c r="AC165" s="13">
        <f>IF($B165="","",IF($AB165&lt;&gt;"",IF($Z165="","السبب الجذري ناقص","مغلقة"),IF($N165="",IF(AND($J165="",TODAY()&gt;$I165),"تأخر تأكيد الاستلام",IF(TODAY()&gt;$M165,"تأخر القرار","مفتوحة")),IF(AND($V165="نعم",$W165=""),"قيد المراجعة",IF(AND($X165&lt;&gt;"",$Y165="",TODAY()&gt;$X165),"تأخرت المتابعة","أُرسل القرار")))))</f>
        <v/>
      </c>
    </row>
    <row r="166">
      <c r="A166" s="4" t="n"/>
      <c r="B166" s="5" t="n"/>
      <c r="C166" s="6" t="n"/>
      <c r="D166" s="7" t="n"/>
      <c r="E166" s="7" t="n"/>
      <c r="F166" s="7" t="n"/>
      <c r="G166" s="7" t="n"/>
      <c r="H166" s="6" t="n"/>
      <c r="I166" s="8">
        <f>IF($B166="","",WORKDAY($B166,'القوائم'!$G$5))</f>
        <v/>
      </c>
      <c r="J166" s="5" t="n"/>
      <c r="K166" s="9">
        <f>IF(OR($B166="",$J166=""),"",IF($J166&lt;=$I166,"نعم","لا"))</f>
        <v/>
      </c>
      <c r="L166" s="5" t="n"/>
      <c r="M166" s="8">
        <f>IF($B166="","",IF($L166&lt;&gt;"",$L166,WORKDAY($B166,'القوائم'!$G$6)))</f>
        <v/>
      </c>
      <c r="N166" s="5" t="n"/>
      <c r="O166" s="9">
        <f>IF(OR($B166="",$N166=""),"",IF($N166&lt;=$M166,"نعم","لا"))</f>
        <v/>
      </c>
      <c r="P166" s="10">
        <f>IF(OR($B166="",$N166=""),"",NETWORKDAYS($B166,$N166)-1)</f>
        <v/>
      </c>
      <c r="Q166" s="6" t="n"/>
      <c r="R166" s="7" t="n"/>
      <c r="S166" s="11" t="n"/>
      <c r="T166" s="9">
        <f>IF($S166="","",IF($S166&lt;='القوائم'!$G$9,'القوائم'!$F$9,IF($S166&lt;='القوائم'!$G$10,'القوائم'!$F$10,'القوائم'!$F$11)))</f>
        <v/>
      </c>
      <c r="U166" s="7" t="n"/>
      <c r="V166" s="12" t="n"/>
      <c r="W166" s="5" t="n"/>
      <c r="X166" s="5" t="n"/>
      <c r="Y166" s="5" t="n"/>
      <c r="Z166" s="7" t="n"/>
      <c r="AA166" s="7" t="n"/>
      <c r="AB166" s="5" t="n"/>
      <c r="AC166" s="13">
        <f>IF($B166="","",IF($AB166&lt;&gt;"",IF($Z166="","السبب الجذري ناقص","مغلقة"),IF($N166="",IF(AND($J166="",TODAY()&gt;$I166),"تأخر تأكيد الاستلام",IF(TODAY()&gt;$M166,"تأخر القرار","مفتوحة")),IF(AND($V166="نعم",$W166=""),"قيد المراجعة",IF(AND($X166&lt;&gt;"",$Y166="",TODAY()&gt;$X166),"تأخرت المتابعة","أُرسل القرار")))))</f>
        <v/>
      </c>
    </row>
    <row r="167">
      <c r="A167" s="4" t="n"/>
      <c r="B167" s="5" t="n"/>
      <c r="C167" s="6" t="n"/>
      <c r="D167" s="7" t="n"/>
      <c r="E167" s="7" t="n"/>
      <c r="F167" s="7" t="n"/>
      <c r="G167" s="7" t="n"/>
      <c r="H167" s="6" t="n"/>
      <c r="I167" s="8">
        <f>IF($B167="","",WORKDAY($B167,'القوائم'!$G$5))</f>
        <v/>
      </c>
      <c r="J167" s="5" t="n"/>
      <c r="K167" s="9">
        <f>IF(OR($B167="",$J167=""),"",IF($J167&lt;=$I167,"نعم","لا"))</f>
        <v/>
      </c>
      <c r="L167" s="5" t="n"/>
      <c r="M167" s="8">
        <f>IF($B167="","",IF($L167&lt;&gt;"",$L167,WORKDAY($B167,'القوائم'!$G$6)))</f>
        <v/>
      </c>
      <c r="N167" s="5" t="n"/>
      <c r="O167" s="9">
        <f>IF(OR($B167="",$N167=""),"",IF($N167&lt;=$M167,"نعم","لا"))</f>
        <v/>
      </c>
      <c r="P167" s="10">
        <f>IF(OR($B167="",$N167=""),"",NETWORKDAYS($B167,$N167)-1)</f>
        <v/>
      </c>
      <c r="Q167" s="6" t="n"/>
      <c r="R167" s="7" t="n"/>
      <c r="S167" s="11" t="n"/>
      <c r="T167" s="9">
        <f>IF($S167="","",IF($S167&lt;='القوائم'!$G$9,'القوائم'!$F$9,IF($S167&lt;='القوائم'!$G$10,'القوائم'!$F$10,'القوائم'!$F$11)))</f>
        <v/>
      </c>
      <c r="U167" s="7" t="n"/>
      <c r="V167" s="12" t="n"/>
      <c r="W167" s="5" t="n"/>
      <c r="X167" s="5" t="n"/>
      <c r="Y167" s="5" t="n"/>
      <c r="Z167" s="7" t="n"/>
      <c r="AA167" s="7" t="n"/>
      <c r="AB167" s="5" t="n"/>
      <c r="AC167" s="13">
        <f>IF($B167="","",IF($AB167&lt;&gt;"",IF($Z167="","السبب الجذري ناقص","مغلقة"),IF($N167="",IF(AND($J167="",TODAY()&gt;$I167),"تأخر تأكيد الاستلام",IF(TODAY()&gt;$M167,"تأخر القرار","مفتوحة")),IF(AND($V167="نعم",$W167=""),"قيد المراجعة",IF(AND($X167&lt;&gt;"",$Y167="",TODAY()&gt;$X167),"تأخرت المتابعة","أُرسل القرار")))))</f>
        <v/>
      </c>
    </row>
    <row r="168">
      <c r="A168" s="4" t="n"/>
      <c r="B168" s="5" t="n"/>
      <c r="C168" s="6" t="n"/>
      <c r="D168" s="7" t="n"/>
      <c r="E168" s="7" t="n"/>
      <c r="F168" s="7" t="n"/>
      <c r="G168" s="7" t="n"/>
      <c r="H168" s="6" t="n"/>
      <c r="I168" s="8">
        <f>IF($B168="","",WORKDAY($B168,'القوائم'!$G$5))</f>
        <v/>
      </c>
      <c r="J168" s="5" t="n"/>
      <c r="K168" s="9">
        <f>IF(OR($B168="",$J168=""),"",IF($J168&lt;=$I168,"نعم","لا"))</f>
        <v/>
      </c>
      <c r="L168" s="5" t="n"/>
      <c r="M168" s="8">
        <f>IF($B168="","",IF($L168&lt;&gt;"",$L168,WORKDAY($B168,'القوائم'!$G$6)))</f>
        <v/>
      </c>
      <c r="N168" s="5" t="n"/>
      <c r="O168" s="9">
        <f>IF(OR($B168="",$N168=""),"",IF($N168&lt;=$M168,"نعم","لا"))</f>
        <v/>
      </c>
      <c r="P168" s="10">
        <f>IF(OR($B168="",$N168=""),"",NETWORKDAYS($B168,$N168)-1)</f>
        <v/>
      </c>
      <c r="Q168" s="6" t="n"/>
      <c r="R168" s="7" t="n"/>
      <c r="S168" s="11" t="n"/>
      <c r="T168" s="9">
        <f>IF($S168="","",IF($S168&lt;='القوائم'!$G$9,'القوائم'!$F$9,IF($S168&lt;='القوائم'!$G$10,'القوائم'!$F$10,'القوائم'!$F$11)))</f>
        <v/>
      </c>
      <c r="U168" s="7" t="n"/>
      <c r="V168" s="12" t="n"/>
      <c r="W168" s="5" t="n"/>
      <c r="X168" s="5" t="n"/>
      <c r="Y168" s="5" t="n"/>
      <c r="Z168" s="7" t="n"/>
      <c r="AA168" s="7" t="n"/>
      <c r="AB168" s="5" t="n"/>
      <c r="AC168" s="13">
        <f>IF($B168="","",IF($AB168&lt;&gt;"",IF($Z168="","السبب الجذري ناقص","مغلقة"),IF($N168="",IF(AND($J168="",TODAY()&gt;$I168),"تأخر تأكيد الاستلام",IF(TODAY()&gt;$M168,"تأخر القرار","مفتوحة")),IF(AND($V168="نعم",$W168=""),"قيد المراجعة",IF(AND($X168&lt;&gt;"",$Y168="",TODAY()&gt;$X168),"تأخرت المتابعة","أُرسل القرار")))))</f>
        <v/>
      </c>
    </row>
    <row r="169">
      <c r="A169" s="4" t="n"/>
      <c r="B169" s="5" t="n"/>
      <c r="C169" s="6" t="n"/>
      <c r="D169" s="7" t="n"/>
      <c r="E169" s="7" t="n"/>
      <c r="F169" s="7" t="n"/>
      <c r="G169" s="7" t="n"/>
      <c r="H169" s="6" t="n"/>
      <c r="I169" s="8">
        <f>IF($B169="","",WORKDAY($B169,'القوائم'!$G$5))</f>
        <v/>
      </c>
      <c r="J169" s="5" t="n"/>
      <c r="K169" s="9">
        <f>IF(OR($B169="",$J169=""),"",IF($J169&lt;=$I169,"نعم","لا"))</f>
        <v/>
      </c>
      <c r="L169" s="5" t="n"/>
      <c r="M169" s="8">
        <f>IF($B169="","",IF($L169&lt;&gt;"",$L169,WORKDAY($B169,'القوائم'!$G$6)))</f>
        <v/>
      </c>
      <c r="N169" s="5" t="n"/>
      <c r="O169" s="9">
        <f>IF(OR($B169="",$N169=""),"",IF($N169&lt;=$M169,"نعم","لا"))</f>
        <v/>
      </c>
      <c r="P169" s="10">
        <f>IF(OR($B169="",$N169=""),"",NETWORKDAYS($B169,$N169)-1)</f>
        <v/>
      </c>
      <c r="Q169" s="6" t="n"/>
      <c r="R169" s="7" t="n"/>
      <c r="S169" s="11" t="n"/>
      <c r="T169" s="9">
        <f>IF($S169="","",IF($S169&lt;='القوائم'!$G$9,'القوائم'!$F$9,IF($S169&lt;='القوائم'!$G$10,'القوائم'!$F$10,'القوائم'!$F$11)))</f>
        <v/>
      </c>
      <c r="U169" s="7" t="n"/>
      <c r="V169" s="12" t="n"/>
      <c r="W169" s="5" t="n"/>
      <c r="X169" s="5" t="n"/>
      <c r="Y169" s="5" t="n"/>
      <c r="Z169" s="7" t="n"/>
      <c r="AA169" s="7" t="n"/>
      <c r="AB169" s="5" t="n"/>
      <c r="AC169" s="13">
        <f>IF($B169="","",IF($AB169&lt;&gt;"",IF($Z169="","السبب الجذري ناقص","مغلقة"),IF($N169="",IF(AND($J169="",TODAY()&gt;$I169),"تأخر تأكيد الاستلام",IF(TODAY()&gt;$M169,"تأخر القرار","مفتوحة")),IF(AND($V169="نعم",$W169=""),"قيد المراجعة",IF(AND($X169&lt;&gt;"",$Y169="",TODAY()&gt;$X169),"تأخرت المتابعة","أُرسل القرار")))))</f>
        <v/>
      </c>
    </row>
    <row r="170">
      <c r="A170" s="4" t="n"/>
      <c r="B170" s="5" t="n"/>
      <c r="C170" s="6" t="n"/>
      <c r="D170" s="7" t="n"/>
      <c r="E170" s="7" t="n"/>
      <c r="F170" s="7" t="n"/>
      <c r="G170" s="7" t="n"/>
      <c r="H170" s="6" t="n"/>
      <c r="I170" s="8">
        <f>IF($B170="","",WORKDAY($B170,'القوائم'!$G$5))</f>
        <v/>
      </c>
      <c r="J170" s="5" t="n"/>
      <c r="K170" s="9">
        <f>IF(OR($B170="",$J170=""),"",IF($J170&lt;=$I170,"نعم","لا"))</f>
        <v/>
      </c>
      <c r="L170" s="5" t="n"/>
      <c r="M170" s="8">
        <f>IF($B170="","",IF($L170&lt;&gt;"",$L170,WORKDAY($B170,'القوائم'!$G$6)))</f>
        <v/>
      </c>
      <c r="N170" s="5" t="n"/>
      <c r="O170" s="9">
        <f>IF(OR($B170="",$N170=""),"",IF($N170&lt;=$M170,"نعم","لا"))</f>
        <v/>
      </c>
      <c r="P170" s="10">
        <f>IF(OR($B170="",$N170=""),"",NETWORKDAYS($B170,$N170)-1)</f>
        <v/>
      </c>
      <c r="Q170" s="6" t="n"/>
      <c r="R170" s="7" t="n"/>
      <c r="S170" s="11" t="n"/>
      <c r="T170" s="9">
        <f>IF($S170="","",IF($S170&lt;='القوائم'!$G$9,'القوائم'!$F$9,IF($S170&lt;='القوائم'!$G$10,'القوائم'!$F$10,'القوائم'!$F$11)))</f>
        <v/>
      </c>
      <c r="U170" s="7" t="n"/>
      <c r="V170" s="12" t="n"/>
      <c r="W170" s="5" t="n"/>
      <c r="X170" s="5" t="n"/>
      <c r="Y170" s="5" t="n"/>
      <c r="Z170" s="7" t="n"/>
      <c r="AA170" s="7" t="n"/>
      <c r="AB170" s="5" t="n"/>
      <c r="AC170" s="13">
        <f>IF($B170="","",IF($AB170&lt;&gt;"",IF($Z170="","السبب الجذري ناقص","مغلقة"),IF($N170="",IF(AND($J170="",TODAY()&gt;$I170),"تأخر تأكيد الاستلام",IF(TODAY()&gt;$M170,"تأخر القرار","مفتوحة")),IF(AND($V170="نعم",$W170=""),"قيد المراجعة",IF(AND($X170&lt;&gt;"",$Y170="",TODAY()&gt;$X170),"تأخرت المتابعة","أُرسل القرار")))))</f>
        <v/>
      </c>
    </row>
    <row r="171">
      <c r="A171" s="4" t="n"/>
      <c r="B171" s="5" t="n"/>
      <c r="C171" s="6" t="n"/>
      <c r="D171" s="7" t="n"/>
      <c r="E171" s="7" t="n"/>
      <c r="F171" s="7" t="n"/>
      <c r="G171" s="7" t="n"/>
      <c r="H171" s="6" t="n"/>
      <c r="I171" s="8">
        <f>IF($B171="","",WORKDAY($B171,'القوائم'!$G$5))</f>
        <v/>
      </c>
      <c r="J171" s="5" t="n"/>
      <c r="K171" s="9">
        <f>IF(OR($B171="",$J171=""),"",IF($J171&lt;=$I171,"نعم","لا"))</f>
        <v/>
      </c>
      <c r="L171" s="5" t="n"/>
      <c r="M171" s="8">
        <f>IF($B171="","",IF($L171&lt;&gt;"",$L171,WORKDAY($B171,'القوائم'!$G$6)))</f>
        <v/>
      </c>
      <c r="N171" s="5" t="n"/>
      <c r="O171" s="9">
        <f>IF(OR($B171="",$N171=""),"",IF($N171&lt;=$M171,"نعم","لا"))</f>
        <v/>
      </c>
      <c r="P171" s="10">
        <f>IF(OR($B171="",$N171=""),"",NETWORKDAYS($B171,$N171)-1)</f>
        <v/>
      </c>
      <c r="Q171" s="6" t="n"/>
      <c r="R171" s="7" t="n"/>
      <c r="S171" s="11" t="n"/>
      <c r="T171" s="9">
        <f>IF($S171="","",IF($S171&lt;='القوائم'!$G$9,'القوائم'!$F$9,IF($S171&lt;='القوائم'!$G$10,'القوائم'!$F$10,'القوائم'!$F$11)))</f>
        <v/>
      </c>
      <c r="U171" s="7" t="n"/>
      <c r="V171" s="12" t="n"/>
      <c r="W171" s="5" t="n"/>
      <c r="X171" s="5" t="n"/>
      <c r="Y171" s="5" t="n"/>
      <c r="Z171" s="7" t="n"/>
      <c r="AA171" s="7" t="n"/>
      <c r="AB171" s="5" t="n"/>
      <c r="AC171" s="13">
        <f>IF($B171="","",IF($AB171&lt;&gt;"",IF($Z171="","السبب الجذري ناقص","مغلقة"),IF($N171="",IF(AND($J171="",TODAY()&gt;$I171),"تأخر تأكيد الاستلام",IF(TODAY()&gt;$M171,"تأخر القرار","مفتوحة")),IF(AND($V171="نعم",$W171=""),"قيد المراجعة",IF(AND($X171&lt;&gt;"",$Y171="",TODAY()&gt;$X171),"تأخرت المتابعة","أُرسل القرار")))))</f>
        <v/>
      </c>
    </row>
    <row r="172">
      <c r="A172" s="4" t="n"/>
      <c r="B172" s="5" t="n"/>
      <c r="C172" s="6" t="n"/>
      <c r="D172" s="7" t="n"/>
      <c r="E172" s="7" t="n"/>
      <c r="F172" s="7" t="n"/>
      <c r="G172" s="7" t="n"/>
      <c r="H172" s="6" t="n"/>
      <c r="I172" s="8">
        <f>IF($B172="","",WORKDAY($B172,'القوائم'!$G$5))</f>
        <v/>
      </c>
      <c r="J172" s="5" t="n"/>
      <c r="K172" s="9">
        <f>IF(OR($B172="",$J172=""),"",IF($J172&lt;=$I172,"نعم","لا"))</f>
        <v/>
      </c>
      <c r="L172" s="5" t="n"/>
      <c r="M172" s="8">
        <f>IF($B172="","",IF($L172&lt;&gt;"",$L172,WORKDAY($B172,'القوائم'!$G$6)))</f>
        <v/>
      </c>
      <c r="N172" s="5" t="n"/>
      <c r="O172" s="9">
        <f>IF(OR($B172="",$N172=""),"",IF($N172&lt;=$M172,"نعم","لا"))</f>
        <v/>
      </c>
      <c r="P172" s="10">
        <f>IF(OR($B172="",$N172=""),"",NETWORKDAYS($B172,$N172)-1)</f>
        <v/>
      </c>
      <c r="Q172" s="6" t="n"/>
      <c r="R172" s="7" t="n"/>
      <c r="S172" s="11" t="n"/>
      <c r="T172" s="9">
        <f>IF($S172="","",IF($S172&lt;='القوائم'!$G$9,'القوائم'!$F$9,IF($S172&lt;='القوائم'!$G$10,'القوائم'!$F$10,'القوائم'!$F$11)))</f>
        <v/>
      </c>
      <c r="U172" s="7" t="n"/>
      <c r="V172" s="12" t="n"/>
      <c r="W172" s="5" t="n"/>
      <c r="X172" s="5" t="n"/>
      <c r="Y172" s="5" t="n"/>
      <c r="Z172" s="7" t="n"/>
      <c r="AA172" s="7" t="n"/>
      <c r="AB172" s="5" t="n"/>
      <c r="AC172" s="13">
        <f>IF($B172="","",IF($AB172&lt;&gt;"",IF($Z172="","السبب الجذري ناقص","مغلقة"),IF($N172="",IF(AND($J172="",TODAY()&gt;$I172),"تأخر تأكيد الاستلام",IF(TODAY()&gt;$M172,"تأخر القرار","مفتوحة")),IF(AND($V172="نعم",$W172=""),"قيد المراجعة",IF(AND($X172&lt;&gt;"",$Y172="",TODAY()&gt;$X172),"تأخرت المتابعة","أُرسل القرار")))))</f>
        <v/>
      </c>
    </row>
    <row r="173">
      <c r="A173" s="4" t="n"/>
      <c r="B173" s="5" t="n"/>
      <c r="C173" s="6" t="n"/>
      <c r="D173" s="7" t="n"/>
      <c r="E173" s="7" t="n"/>
      <c r="F173" s="7" t="n"/>
      <c r="G173" s="7" t="n"/>
      <c r="H173" s="6" t="n"/>
      <c r="I173" s="8">
        <f>IF($B173="","",WORKDAY($B173,'القوائم'!$G$5))</f>
        <v/>
      </c>
      <c r="J173" s="5" t="n"/>
      <c r="K173" s="9">
        <f>IF(OR($B173="",$J173=""),"",IF($J173&lt;=$I173,"نعم","لا"))</f>
        <v/>
      </c>
      <c r="L173" s="5" t="n"/>
      <c r="M173" s="8">
        <f>IF($B173="","",IF($L173&lt;&gt;"",$L173,WORKDAY($B173,'القوائم'!$G$6)))</f>
        <v/>
      </c>
      <c r="N173" s="5" t="n"/>
      <c r="O173" s="9">
        <f>IF(OR($B173="",$N173=""),"",IF($N173&lt;=$M173,"نعم","لا"))</f>
        <v/>
      </c>
      <c r="P173" s="10">
        <f>IF(OR($B173="",$N173=""),"",NETWORKDAYS($B173,$N173)-1)</f>
        <v/>
      </c>
      <c r="Q173" s="6" t="n"/>
      <c r="R173" s="7" t="n"/>
      <c r="S173" s="11" t="n"/>
      <c r="T173" s="9">
        <f>IF($S173="","",IF($S173&lt;='القوائم'!$G$9,'القوائم'!$F$9,IF($S173&lt;='القوائم'!$G$10,'القوائم'!$F$10,'القوائم'!$F$11)))</f>
        <v/>
      </c>
      <c r="U173" s="7" t="n"/>
      <c r="V173" s="12" t="n"/>
      <c r="W173" s="5" t="n"/>
      <c r="X173" s="5" t="n"/>
      <c r="Y173" s="5" t="n"/>
      <c r="Z173" s="7" t="n"/>
      <c r="AA173" s="7" t="n"/>
      <c r="AB173" s="5" t="n"/>
      <c r="AC173" s="13">
        <f>IF($B173="","",IF($AB173&lt;&gt;"",IF($Z173="","السبب الجذري ناقص","مغلقة"),IF($N173="",IF(AND($J173="",TODAY()&gt;$I173),"تأخر تأكيد الاستلام",IF(TODAY()&gt;$M173,"تأخر القرار","مفتوحة")),IF(AND($V173="نعم",$W173=""),"قيد المراجعة",IF(AND($X173&lt;&gt;"",$Y173="",TODAY()&gt;$X173),"تأخرت المتابعة","أُرسل القرار")))))</f>
        <v/>
      </c>
    </row>
    <row r="174">
      <c r="A174" s="4" t="n"/>
      <c r="B174" s="5" t="n"/>
      <c r="C174" s="6" t="n"/>
      <c r="D174" s="7" t="n"/>
      <c r="E174" s="7" t="n"/>
      <c r="F174" s="7" t="n"/>
      <c r="G174" s="7" t="n"/>
      <c r="H174" s="6" t="n"/>
      <c r="I174" s="8">
        <f>IF($B174="","",WORKDAY($B174,'القوائم'!$G$5))</f>
        <v/>
      </c>
      <c r="J174" s="5" t="n"/>
      <c r="K174" s="9">
        <f>IF(OR($B174="",$J174=""),"",IF($J174&lt;=$I174,"نعم","لا"))</f>
        <v/>
      </c>
      <c r="L174" s="5" t="n"/>
      <c r="M174" s="8">
        <f>IF($B174="","",IF($L174&lt;&gt;"",$L174,WORKDAY($B174,'القوائم'!$G$6)))</f>
        <v/>
      </c>
      <c r="N174" s="5" t="n"/>
      <c r="O174" s="9">
        <f>IF(OR($B174="",$N174=""),"",IF($N174&lt;=$M174,"نعم","لا"))</f>
        <v/>
      </c>
      <c r="P174" s="10">
        <f>IF(OR($B174="",$N174=""),"",NETWORKDAYS($B174,$N174)-1)</f>
        <v/>
      </c>
      <c r="Q174" s="6" t="n"/>
      <c r="R174" s="7" t="n"/>
      <c r="S174" s="11" t="n"/>
      <c r="T174" s="9">
        <f>IF($S174="","",IF($S174&lt;='القوائم'!$G$9,'القوائم'!$F$9,IF($S174&lt;='القوائم'!$G$10,'القوائم'!$F$10,'القوائم'!$F$11)))</f>
        <v/>
      </c>
      <c r="U174" s="7" t="n"/>
      <c r="V174" s="12" t="n"/>
      <c r="W174" s="5" t="n"/>
      <c r="X174" s="5" t="n"/>
      <c r="Y174" s="5" t="n"/>
      <c r="Z174" s="7" t="n"/>
      <c r="AA174" s="7" t="n"/>
      <c r="AB174" s="5" t="n"/>
      <c r="AC174" s="13">
        <f>IF($B174="","",IF($AB174&lt;&gt;"",IF($Z174="","السبب الجذري ناقص","مغلقة"),IF($N174="",IF(AND($J174="",TODAY()&gt;$I174),"تأخر تأكيد الاستلام",IF(TODAY()&gt;$M174,"تأخر القرار","مفتوحة")),IF(AND($V174="نعم",$W174=""),"قيد المراجعة",IF(AND($X174&lt;&gt;"",$Y174="",TODAY()&gt;$X174),"تأخرت المتابعة","أُرسل القرار")))))</f>
        <v/>
      </c>
    </row>
    <row r="175">
      <c r="A175" s="4" t="n"/>
      <c r="B175" s="5" t="n"/>
      <c r="C175" s="6" t="n"/>
      <c r="D175" s="7" t="n"/>
      <c r="E175" s="7" t="n"/>
      <c r="F175" s="7" t="n"/>
      <c r="G175" s="7" t="n"/>
      <c r="H175" s="6" t="n"/>
      <c r="I175" s="8">
        <f>IF($B175="","",WORKDAY($B175,'القوائم'!$G$5))</f>
        <v/>
      </c>
      <c r="J175" s="5" t="n"/>
      <c r="K175" s="9">
        <f>IF(OR($B175="",$J175=""),"",IF($J175&lt;=$I175,"نعم","لا"))</f>
        <v/>
      </c>
      <c r="L175" s="5" t="n"/>
      <c r="M175" s="8">
        <f>IF($B175="","",IF($L175&lt;&gt;"",$L175,WORKDAY($B175,'القوائم'!$G$6)))</f>
        <v/>
      </c>
      <c r="N175" s="5" t="n"/>
      <c r="O175" s="9">
        <f>IF(OR($B175="",$N175=""),"",IF($N175&lt;=$M175,"نعم","لا"))</f>
        <v/>
      </c>
      <c r="P175" s="10">
        <f>IF(OR($B175="",$N175=""),"",NETWORKDAYS($B175,$N175)-1)</f>
        <v/>
      </c>
      <c r="Q175" s="6" t="n"/>
      <c r="R175" s="7" t="n"/>
      <c r="S175" s="11" t="n"/>
      <c r="T175" s="9">
        <f>IF($S175="","",IF($S175&lt;='القوائم'!$G$9,'القوائم'!$F$9,IF($S175&lt;='القوائم'!$G$10,'القوائم'!$F$10,'القوائم'!$F$11)))</f>
        <v/>
      </c>
      <c r="U175" s="7" t="n"/>
      <c r="V175" s="12" t="n"/>
      <c r="W175" s="5" t="n"/>
      <c r="X175" s="5" t="n"/>
      <c r="Y175" s="5" t="n"/>
      <c r="Z175" s="7" t="n"/>
      <c r="AA175" s="7" t="n"/>
      <c r="AB175" s="5" t="n"/>
      <c r="AC175" s="13">
        <f>IF($B175="","",IF($AB175&lt;&gt;"",IF($Z175="","السبب الجذري ناقص","مغلقة"),IF($N175="",IF(AND($J175="",TODAY()&gt;$I175),"تأخر تأكيد الاستلام",IF(TODAY()&gt;$M175,"تأخر القرار","مفتوحة")),IF(AND($V175="نعم",$W175=""),"قيد المراجعة",IF(AND($X175&lt;&gt;"",$Y175="",TODAY()&gt;$X175),"تأخرت المتابعة","أُرسل القرار")))))</f>
        <v/>
      </c>
    </row>
    <row r="176">
      <c r="A176" s="4" t="n"/>
      <c r="B176" s="5" t="n"/>
      <c r="C176" s="6" t="n"/>
      <c r="D176" s="7" t="n"/>
      <c r="E176" s="7" t="n"/>
      <c r="F176" s="7" t="n"/>
      <c r="G176" s="7" t="n"/>
      <c r="H176" s="6" t="n"/>
      <c r="I176" s="8">
        <f>IF($B176="","",WORKDAY($B176,'القوائم'!$G$5))</f>
        <v/>
      </c>
      <c r="J176" s="5" t="n"/>
      <c r="K176" s="9">
        <f>IF(OR($B176="",$J176=""),"",IF($J176&lt;=$I176,"نعم","لا"))</f>
        <v/>
      </c>
      <c r="L176" s="5" t="n"/>
      <c r="M176" s="8">
        <f>IF($B176="","",IF($L176&lt;&gt;"",$L176,WORKDAY($B176,'القوائم'!$G$6)))</f>
        <v/>
      </c>
      <c r="N176" s="5" t="n"/>
      <c r="O176" s="9">
        <f>IF(OR($B176="",$N176=""),"",IF($N176&lt;=$M176,"نعم","لا"))</f>
        <v/>
      </c>
      <c r="P176" s="10">
        <f>IF(OR($B176="",$N176=""),"",NETWORKDAYS($B176,$N176)-1)</f>
        <v/>
      </c>
      <c r="Q176" s="6" t="n"/>
      <c r="R176" s="7" t="n"/>
      <c r="S176" s="11" t="n"/>
      <c r="T176" s="9">
        <f>IF($S176="","",IF($S176&lt;='القوائم'!$G$9,'القوائم'!$F$9,IF($S176&lt;='القوائم'!$G$10,'القوائم'!$F$10,'القوائم'!$F$11)))</f>
        <v/>
      </c>
      <c r="U176" s="7" t="n"/>
      <c r="V176" s="12" t="n"/>
      <c r="W176" s="5" t="n"/>
      <c r="X176" s="5" t="n"/>
      <c r="Y176" s="5" t="n"/>
      <c r="Z176" s="7" t="n"/>
      <c r="AA176" s="7" t="n"/>
      <c r="AB176" s="5" t="n"/>
      <c r="AC176" s="13">
        <f>IF($B176="","",IF($AB176&lt;&gt;"",IF($Z176="","السبب الجذري ناقص","مغلقة"),IF($N176="",IF(AND($J176="",TODAY()&gt;$I176),"تأخر تأكيد الاستلام",IF(TODAY()&gt;$M176,"تأخر القرار","مفتوحة")),IF(AND($V176="نعم",$W176=""),"قيد المراجعة",IF(AND($X176&lt;&gt;"",$Y176="",TODAY()&gt;$X176),"تأخرت المتابعة","أُرسل القرار")))))</f>
        <v/>
      </c>
    </row>
    <row r="177">
      <c r="A177" s="4" t="n"/>
      <c r="B177" s="5" t="n"/>
      <c r="C177" s="6" t="n"/>
      <c r="D177" s="7" t="n"/>
      <c r="E177" s="7" t="n"/>
      <c r="F177" s="7" t="n"/>
      <c r="G177" s="7" t="n"/>
      <c r="H177" s="6" t="n"/>
      <c r="I177" s="8">
        <f>IF($B177="","",WORKDAY($B177,'القوائم'!$G$5))</f>
        <v/>
      </c>
      <c r="J177" s="5" t="n"/>
      <c r="K177" s="9">
        <f>IF(OR($B177="",$J177=""),"",IF($J177&lt;=$I177,"نعم","لا"))</f>
        <v/>
      </c>
      <c r="L177" s="5" t="n"/>
      <c r="M177" s="8">
        <f>IF($B177="","",IF($L177&lt;&gt;"",$L177,WORKDAY($B177,'القوائم'!$G$6)))</f>
        <v/>
      </c>
      <c r="N177" s="5" t="n"/>
      <c r="O177" s="9">
        <f>IF(OR($B177="",$N177=""),"",IF($N177&lt;=$M177,"نعم","لا"))</f>
        <v/>
      </c>
      <c r="P177" s="10">
        <f>IF(OR($B177="",$N177=""),"",NETWORKDAYS($B177,$N177)-1)</f>
        <v/>
      </c>
      <c r="Q177" s="6" t="n"/>
      <c r="R177" s="7" t="n"/>
      <c r="S177" s="11" t="n"/>
      <c r="T177" s="9">
        <f>IF($S177="","",IF($S177&lt;='القوائم'!$G$9,'القوائم'!$F$9,IF($S177&lt;='القوائم'!$G$10,'القوائم'!$F$10,'القوائم'!$F$11)))</f>
        <v/>
      </c>
      <c r="U177" s="7" t="n"/>
      <c r="V177" s="12" t="n"/>
      <c r="W177" s="5" t="n"/>
      <c r="X177" s="5" t="n"/>
      <c r="Y177" s="5" t="n"/>
      <c r="Z177" s="7" t="n"/>
      <c r="AA177" s="7" t="n"/>
      <c r="AB177" s="5" t="n"/>
      <c r="AC177" s="13">
        <f>IF($B177="","",IF($AB177&lt;&gt;"",IF($Z177="","السبب الجذري ناقص","مغلقة"),IF($N177="",IF(AND($J177="",TODAY()&gt;$I177),"تأخر تأكيد الاستلام",IF(TODAY()&gt;$M177,"تأخر القرار","مفتوحة")),IF(AND($V177="نعم",$W177=""),"قيد المراجعة",IF(AND($X177&lt;&gt;"",$Y177="",TODAY()&gt;$X177),"تأخرت المتابعة","أُرسل القرار")))))</f>
        <v/>
      </c>
    </row>
    <row r="178">
      <c r="A178" s="4" t="n"/>
      <c r="B178" s="5" t="n"/>
      <c r="C178" s="6" t="n"/>
      <c r="D178" s="7" t="n"/>
      <c r="E178" s="7" t="n"/>
      <c r="F178" s="7" t="n"/>
      <c r="G178" s="7" t="n"/>
      <c r="H178" s="6" t="n"/>
      <c r="I178" s="8">
        <f>IF($B178="","",WORKDAY($B178,'القوائم'!$G$5))</f>
        <v/>
      </c>
      <c r="J178" s="5" t="n"/>
      <c r="K178" s="9">
        <f>IF(OR($B178="",$J178=""),"",IF($J178&lt;=$I178,"نعم","لا"))</f>
        <v/>
      </c>
      <c r="L178" s="5" t="n"/>
      <c r="M178" s="8">
        <f>IF($B178="","",IF($L178&lt;&gt;"",$L178,WORKDAY($B178,'القوائم'!$G$6)))</f>
        <v/>
      </c>
      <c r="N178" s="5" t="n"/>
      <c r="O178" s="9">
        <f>IF(OR($B178="",$N178=""),"",IF($N178&lt;=$M178,"نعم","لا"))</f>
        <v/>
      </c>
      <c r="P178" s="10">
        <f>IF(OR($B178="",$N178=""),"",NETWORKDAYS($B178,$N178)-1)</f>
        <v/>
      </c>
      <c r="Q178" s="6" t="n"/>
      <c r="R178" s="7" t="n"/>
      <c r="S178" s="11" t="n"/>
      <c r="T178" s="9">
        <f>IF($S178="","",IF($S178&lt;='القوائم'!$G$9,'القوائم'!$F$9,IF($S178&lt;='القوائم'!$G$10,'القوائم'!$F$10,'القوائم'!$F$11)))</f>
        <v/>
      </c>
      <c r="U178" s="7" t="n"/>
      <c r="V178" s="12" t="n"/>
      <c r="W178" s="5" t="n"/>
      <c r="X178" s="5" t="n"/>
      <c r="Y178" s="5" t="n"/>
      <c r="Z178" s="7" t="n"/>
      <c r="AA178" s="7" t="n"/>
      <c r="AB178" s="5" t="n"/>
      <c r="AC178" s="13">
        <f>IF($B178="","",IF($AB178&lt;&gt;"",IF($Z178="","السبب الجذري ناقص","مغلقة"),IF($N178="",IF(AND($J178="",TODAY()&gt;$I178),"تأخر تأكيد الاستلام",IF(TODAY()&gt;$M178,"تأخر القرار","مفتوحة")),IF(AND($V178="نعم",$W178=""),"قيد المراجعة",IF(AND($X178&lt;&gt;"",$Y178="",TODAY()&gt;$X178),"تأخرت المتابعة","أُرسل القرار")))))</f>
        <v/>
      </c>
    </row>
    <row r="179">
      <c r="A179" s="4" t="n"/>
      <c r="B179" s="5" t="n"/>
      <c r="C179" s="6" t="n"/>
      <c r="D179" s="7" t="n"/>
      <c r="E179" s="7" t="n"/>
      <c r="F179" s="7" t="n"/>
      <c r="G179" s="7" t="n"/>
      <c r="H179" s="6" t="n"/>
      <c r="I179" s="8">
        <f>IF($B179="","",WORKDAY($B179,'القوائم'!$G$5))</f>
        <v/>
      </c>
      <c r="J179" s="5" t="n"/>
      <c r="K179" s="9">
        <f>IF(OR($B179="",$J179=""),"",IF($J179&lt;=$I179,"نعم","لا"))</f>
        <v/>
      </c>
      <c r="L179" s="5" t="n"/>
      <c r="M179" s="8">
        <f>IF($B179="","",IF($L179&lt;&gt;"",$L179,WORKDAY($B179,'القوائم'!$G$6)))</f>
        <v/>
      </c>
      <c r="N179" s="5" t="n"/>
      <c r="O179" s="9">
        <f>IF(OR($B179="",$N179=""),"",IF($N179&lt;=$M179,"نعم","لا"))</f>
        <v/>
      </c>
      <c r="P179" s="10">
        <f>IF(OR($B179="",$N179=""),"",NETWORKDAYS($B179,$N179)-1)</f>
        <v/>
      </c>
      <c r="Q179" s="6" t="n"/>
      <c r="R179" s="7" t="n"/>
      <c r="S179" s="11" t="n"/>
      <c r="T179" s="9">
        <f>IF($S179="","",IF($S179&lt;='القوائم'!$G$9,'القوائم'!$F$9,IF($S179&lt;='القوائم'!$G$10,'القوائم'!$F$10,'القوائم'!$F$11)))</f>
        <v/>
      </c>
      <c r="U179" s="7" t="n"/>
      <c r="V179" s="12" t="n"/>
      <c r="W179" s="5" t="n"/>
      <c r="X179" s="5" t="n"/>
      <c r="Y179" s="5" t="n"/>
      <c r="Z179" s="7" t="n"/>
      <c r="AA179" s="7" t="n"/>
      <c r="AB179" s="5" t="n"/>
      <c r="AC179" s="13">
        <f>IF($B179="","",IF($AB179&lt;&gt;"",IF($Z179="","السبب الجذري ناقص","مغلقة"),IF($N179="",IF(AND($J179="",TODAY()&gt;$I179),"تأخر تأكيد الاستلام",IF(TODAY()&gt;$M179,"تأخر القرار","مفتوحة")),IF(AND($V179="نعم",$W179=""),"قيد المراجعة",IF(AND($X179&lt;&gt;"",$Y179="",TODAY()&gt;$X179),"تأخرت المتابعة","أُرسل القرار")))))</f>
        <v/>
      </c>
    </row>
    <row r="180">
      <c r="A180" s="4" t="n"/>
      <c r="B180" s="5" t="n"/>
      <c r="C180" s="6" t="n"/>
      <c r="D180" s="7" t="n"/>
      <c r="E180" s="7" t="n"/>
      <c r="F180" s="7" t="n"/>
      <c r="G180" s="7" t="n"/>
      <c r="H180" s="6" t="n"/>
      <c r="I180" s="8">
        <f>IF($B180="","",WORKDAY($B180,'القوائم'!$G$5))</f>
        <v/>
      </c>
      <c r="J180" s="5" t="n"/>
      <c r="K180" s="9">
        <f>IF(OR($B180="",$J180=""),"",IF($J180&lt;=$I180,"نعم","لا"))</f>
        <v/>
      </c>
      <c r="L180" s="5" t="n"/>
      <c r="M180" s="8">
        <f>IF($B180="","",IF($L180&lt;&gt;"",$L180,WORKDAY($B180,'القوائم'!$G$6)))</f>
        <v/>
      </c>
      <c r="N180" s="5" t="n"/>
      <c r="O180" s="9">
        <f>IF(OR($B180="",$N180=""),"",IF($N180&lt;=$M180,"نعم","لا"))</f>
        <v/>
      </c>
      <c r="P180" s="10">
        <f>IF(OR($B180="",$N180=""),"",NETWORKDAYS($B180,$N180)-1)</f>
        <v/>
      </c>
      <c r="Q180" s="6" t="n"/>
      <c r="R180" s="7" t="n"/>
      <c r="S180" s="11" t="n"/>
      <c r="T180" s="9">
        <f>IF($S180="","",IF($S180&lt;='القوائم'!$G$9,'القوائم'!$F$9,IF($S180&lt;='القوائم'!$G$10,'القوائم'!$F$10,'القوائم'!$F$11)))</f>
        <v/>
      </c>
      <c r="U180" s="7" t="n"/>
      <c r="V180" s="12" t="n"/>
      <c r="W180" s="5" t="n"/>
      <c r="X180" s="5" t="n"/>
      <c r="Y180" s="5" t="n"/>
      <c r="Z180" s="7" t="n"/>
      <c r="AA180" s="7" t="n"/>
      <c r="AB180" s="5" t="n"/>
      <c r="AC180" s="13">
        <f>IF($B180="","",IF($AB180&lt;&gt;"",IF($Z180="","السبب الجذري ناقص","مغلقة"),IF($N180="",IF(AND($J180="",TODAY()&gt;$I180),"تأخر تأكيد الاستلام",IF(TODAY()&gt;$M180,"تأخر القرار","مفتوحة")),IF(AND($V180="نعم",$W180=""),"قيد المراجعة",IF(AND($X180&lt;&gt;"",$Y180="",TODAY()&gt;$X180),"تأخرت المتابعة","أُرسل القرار")))))</f>
        <v/>
      </c>
    </row>
    <row r="181">
      <c r="A181" s="4" t="n"/>
      <c r="B181" s="5" t="n"/>
      <c r="C181" s="6" t="n"/>
      <c r="D181" s="7" t="n"/>
      <c r="E181" s="7" t="n"/>
      <c r="F181" s="7" t="n"/>
      <c r="G181" s="7" t="n"/>
      <c r="H181" s="6" t="n"/>
      <c r="I181" s="8">
        <f>IF($B181="","",WORKDAY($B181,'القوائم'!$G$5))</f>
        <v/>
      </c>
      <c r="J181" s="5" t="n"/>
      <c r="K181" s="9">
        <f>IF(OR($B181="",$J181=""),"",IF($J181&lt;=$I181,"نعم","لا"))</f>
        <v/>
      </c>
      <c r="L181" s="5" t="n"/>
      <c r="M181" s="8">
        <f>IF($B181="","",IF($L181&lt;&gt;"",$L181,WORKDAY($B181,'القوائم'!$G$6)))</f>
        <v/>
      </c>
      <c r="N181" s="5" t="n"/>
      <c r="O181" s="9">
        <f>IF(OR($B181="",$N181=""),"",IF($N181&lt;=$M181,"نعم","لا"))</f>
        <v/>
      </c>
      <c r="P181" s="10">
        <f>IF(OR($B181="",$N181=""),"",NETWORKDAYS($B181,$N181)-1)</f>
        <v/>
      </c>
      <c r="Q181" s="6" t="n"/>
      <c r="R181" s="7" t="n"/>
      <c r="S181" s="11" t="n"/>
      <c r="T181" s="9">
        <f>IF($S181="","",IF($S181&lt;='القوائم'!$G$9,'القوائم'!$F$9,IF($S181&lt;='القوائم'!$G$10,'القوائم'!$F$10,'القوائم'!$F$11)))</f>
        <v/>
      </c>
      <c r="U181" s="7" t="n"/>
      <c r="V181" s="12" t="n"/>
      <c r="W181" s="5" t="n"/>
      <c r="X181" s="5" t="n"/>
      <c r="Y181" s="5" t="n"/>
      <c r="Z181" s="7" t="n"/>
      <c r="AA181" s="7" t="n"/>
      <c r="AB181" s="5" t="n"/>
      <c r="AC181" s="13">
        <f>IF($B181="","",IF($AB181&lt;&gt;"",IF($Z181="","السبب الجذري ناقص","مغلقة"),IF($N181="",IF(AND($J181="",TODAY()&gt;$I181),"تأخر تأكيد الاستلام",IF(TODAY()&gt;$M181,"تأخر القرار","مفتوحة")),IF(AND($V181="نعم",$W181=""),"قيد المراجعة",IF(AND($X181&lt;&gt;"",$Y181="",TODAY()&gt;$X181),"تأخرت المتابعة","أُرسل القرار")))))</f>
        <v/>
      </c>
    </row>
    <row r="182">
      <c r="A182" s="4" t="n"/>
      <c r="B182" s="5" t="n"/>
      <c r="C182" s="6" t="n"/>
      <c r="D182" s="7" t="n"/>
      <c r="E182" s="7" t="n"/>
      <c r="F182" s="7" t="n"/>
      <c r="G182" s="7" t="n"/>
      <c r="H182" s="6" t="n"/>
      <c r="I182" s="8">
        <f>IF($B182="","",WORKDAY($B182,'القوائم'!$G$5))</f>
        <v/>
      </c>
      <c r="J182" s="5" t="n"/>
      <c r="K182" s="9">
        <f>IF(OR($B182="",$J182=""),"",IF($J182&lt;=$I182,"نعم","لا"))</f>
        <v/>
      </c>
      <c r="L182" s="5" t="n"/>
      <c r="M182" s="8">
        <f>IF($B182="","",IF($L182&lt;&gt;"",$L182,WORKDAY($B182,'القوائم'!$G$6)))</f>
        <v/>
      </c>
      <c r="N182" s="5" t="n"/>
      <c r="O182" s="9">
        <f>IF(OR($B182="",$N182=""),"",IF($N182&lt;=$M182,"نعم","لا"))</f>
        <v/>
      </c>
      <c r="P182" s="10">
        <f>IF(OR($B182="",$N182=""),"",NETWORKDAYS($B182,$N182)-1)</f>
        <v/>
      </c>
      <c r="Q182" s="6" t="n"/>
      <c r="R182" s="7" t="n"/>
      <c r="S182" s="11" t="n"/>
      <c r="T182" s="9">
        <f>IF($S182="","",IF($S182&lt;='القوائم'!$G$9,'القوائم'!$F$9,IF($S182&lt;='القوائم'!$G$10,'القوائم'!$F$10,'القوائم'!$F$11)))</f>
        <v/>
      </c>
      <c r="U182" s="7" t="n"/>
      <c r="V182" s="12" t="n"/>
      <c r="W182" s="5" t="n"/>
      <c r="X182" s="5" t="n"/>
      <c r="Y182" s="5" t="n"/>
      <c r="Z182" s="7" t="n"/>
      <c r="AA182" s="7" t="n"/>
      <c r="AB182" s="5" t="n"/>
      <c r="AC182" s="13">
        <f>IF($B182="","",IF($AB182&lt;&gt;"",IF($Z182="","السبب الجذري ناقص","مغلقة"),IF($N182="",IF(AND($J182="",TODAY()&gt;$I182),"تأخر تأكيد الاستلام",IF(TODAY()&gt;$M182,"تأخر القرار","مفتوحة")),IF(AND($V182="نعم",$W182=""),"قيد المراجعة",IF(AND($X182&lt;&gt;"",$Y182="",TODAY()&gt;$X182),"تأخرت المتابعة","أُرسل القرار")))))</f>
        <v/>
      </c>
    </row>
    <row r="183">
      <c r="A183" s="4" t="n"/>
      <c r="B183" s="5" t="n"/>
      <c r="C183" s="6" t="n"/>
      <c r="D183" s="7" t="n"/>
      <c r="E183" s="7" t="n"/>
      <c r="F183" s="7" t="n"/>
      <c r="G183" s="7" t="n"/>
      <c r="H183" s="6" t="n"/>
      <c r="I183" s="8">
        <f>IF($B183="","",WORKDAY($B183,'القوائم'!$G$5))</f>
        <v/>
      </c>
      <c r="J183" s="5" t="n"/>
      <c r="K183" s="9">
        <f>IF(OR($B183="",$J183=""),"",IF($J183&lt;=$I183,"نعم","لا"))</f>
        <v/>
      </c>
      <c r="L183" s="5" t="n"/>
      <c r="M183" s="8">
        <f>IF($B183="","",IF($L183&lt;&gt;"",$L183,WORKDAY($B183,'القوائم'!$G$6)))</f>
        <v/>
      </c>
      <c r="N183" s="5" t="n"/>
      <c r="O183" s="9">
        <f>IF(OR($B183="",$N183=""),"",IF($N183&lt;=$M183,"نعم","لا"))</f>
        <v/>
      </c>
      <c r="P183" s="10">
        <f>IF(OR($B183="",$N183=""),"",NETWORKDAYS($B183,$N183)-1)</f>
        <v/>
      </c>
      <c r="Q183" s="6" t="n"/>
      <c r="R183" s="7" t="n"/>
      <c r="S183" s="11" t="n"/>
      <c r="T183" s="9">
        <f>IF($S183="","",IF($S183&lt;='القوائم'!$G$9,'القوائم'!$F$9,IF($S183&lt;='القوائم'!$G$10,'القوائم'!$F$10,'القوائم'!$F$11)))</f>
        <v/>
      </c>
      <c r="U183" s="7" t="n"/>
      <c r="V183" s="12" t="n"/>
      <c r="W183" s="5" t="n"/>
      <c r="X183" s="5" t="n"/>
      <c r="Y183" s="5" t="n"/>
      <c r="Z183" s="7" t="n"/>
      <c r="AA183" s="7" t="n"/>
      <c r="AB183" s="5" t="n"/>
      <c r="AC183" s="13">
        <f>IF($B183="","",IF($AB183&lt;&gt;"",IF($Z183="","السبب الجذري ناقص","مغلقة"),IF($N183="",IF(AND($J183="",TODAY()&gt;$I183),"تأخر تأكيد الاستلام",IF(TODAY()&gt;$M183,"تأخر القرار","مفتوحة")),IF(AND($V183="نعم",$W183=""),"قيد المراجعة",IF(AND($X183&lt;&gt;"",$Y183="",TODAY()&gt;$X183),"تأخرت المتابعة","أُرسل القرار")))))</f>
        <v/>
      </c>
    </row>
    <row r="184">
      <c r="A184" s="4" t="n"/>
      <c r="B184" s="5" t="n"/>
      <c r="C184" s="6" t="n"/>
      <c r="D184" s="7" t="n"/>
      <c r="E184" s="7" t="n"/>
      <c r="F184" s="7" t="n"/>
      <c r="G184" s="7" t="n"/>
      <c r="H184" s="6" t="n"/>
      <c r="I184" s="8">
        <f>IF($B184="","",WORKDAY($B184,'القوائم'!$G$5))</f>
        <v/>
      </c>
      <c r="J184" s="5" t="n"/>
      <c r="K184" s="9">
        <f>IF(OR($B184="",$J184=""),"",IF($J184&lt;=$I184,"نعم","لا"))</f>
        <v/>
      </c>
      <c r="L184" s="5" t="n"/>
      <c r="M184" s="8">
        <f>IF($B184="","",IF($L184&lt;&gt;"",$L184,WORKDAY($B184,'القوائم'!$G$6)))</f>
        <v/>
      </c>
      <c r="N184" s="5" t="n"/>
      <c r="O184" s="9">
        <f>IF(OR($B184="",$N184=""),"",IF($N184&lt;=$M184,"نعم","لا"))</f>
        <v/>
      </c>
      <c r="P184" s="10">
        <f>IF(OR($B184="",$N184=""),"",NETWORKDAYS($B184,$N184)-1)</f>
        <v/>
      </c>
      <c r="Q184" s="6" t="n"/>
      <c r="R184" s="7" t="n"/>
      <c r="S184" s="11" t="n"/>
      <c r="T184" s="9">
        <f>IF($S184="","",IF($S184&lt;='القوائم'!$G$9,'القوائم'!$F$9,IF($S184&lt;='القوائم'!$G$10,'القوائم'!$F$10,'القوائم'!$F$11)))</f>
        <v/>
      </c>
      <c r="U184" s="7" t="n"/>
      <c r="V184" s="12" t="n"/>
      <c r="W184" s="5" t="n"/>
      <c r="X184" s="5" t="n"/>
      <c r="Y184" s="5" t="n"/>
      <c r="Z184" s="7" t="n"/>
      <c r="AA184" s="7" t="n"/>
      <c r="AB184" s="5" t="n"/>
      <c r="AC184" s="13">
        <f>IF($B184="","",IF($AB184&lt;&gt;"",IF($Z184="","السبب الجذري ناقص","مغلقة"),IF($N184="",IF(AND($J184="",TODAY()&gt;$I184),"تأخر تأكيد الاستلام",IF(TODAY()&gt;$M184,"تأخر القرار","مفتوحة")),IF(AND($V184="نعم",$W184=""),"قيد المراجعة",IF(AND($X184&lt;&gt;"",$Y184="",TODAY()&gt;$X184),"تأخرت المتابعة","أُرسل القرار")))))</f>
        <v/>
      </c>
    </row>
    <row r="185">
      <c r="A185" s="4" t="n"/>
      <c r="B185" s="5" t="n"/>
      <c r="C185" s="6" t="n"/>
      <c r="D185" s="7" t="n"/>
      <c r="E185" s="7" t="n"/>
      <c r="F185" s="7" t="n"/>
      <c r="G185" s="7" t="n"/>
      <c r="H185" s="6" t="n"/>
      <c r="I185" s="8">
        <f>IF($B185="","",WORKDAY($B185,'القوائم'!$G$5))</f>
        <v/>
      </c>
      <c r="J185" s="5" t="n"/>
      <c r="K185" s="9">
        <f>IF(OR($B185="",$J185=""),"",IF($J185&lt;=$I185,"نعم","لا"))</f>
        <v/>
      </c>
      <c r="L185" s="5" t="n"/>
      <c r="M185" s="8">
        <f>IF($B185="","",IF($L185&lt;&gt;"",$L185,WORKDAY($B185,'القوائم'!$G$6)))</f>
        <v/>
      </c>
      <c r="N185" s="5" t="n"/>
      <c r="O185" s="9">
        <f>IF(OR($B185="",$N185=""),"",IF($N185&lt;=$M185,"نعم","لا"))</f>
        <v/>
      </c>
      <c r="P185" s="10">
        <f>IF(OR($B185="",$N185=""),"",NETWORKDAYS($B185,$N185)-1)</f>
        <v/>
      </c>
      <c r="Q185" s="6" t="n"/>
      <c r="R185" s="7" t="n"/>
      <c r="S185" s="11" t="n"/>
      <c r="T185" s="9">
        <f>IF($S185="","",IF($S185&lt;='القوائم'!$G$9,'القوائم'!$F$9,IF($S185&lt;='القوائم'!$G$10,'القوائم'!$F$10,'القوائم'!$F$11)))</f>
        <v/>
      </c>
      <c r="U185" s="7" t="n"/>
      <c r="V185" s="12" t="n"/>
      <c r="W185" s="5" t="n"/>
      <c r="X185" s="5" t="n"/>
      <c r="Y185" s="5" t="n"/>
      <c r="Z185" s="7" t="n"/>
      <c r="AA185" s="7" t="n"/>
      <c r="AB185" s="5" t="n"/>
      <c r="AC185" s="13">
        <f>IF($B185="","",IF($AB185&lt;&gt;"",IF($Z185="","السبب الجذري ناقص","مغلقة"),IF($N185="",IF(AND($J185="",TODAY()&gt;$I185),"تأخر تأكيد الاستلام",IF(TODAY()&gt;$M185,"تأخر القرار","مفتوحة")),IF(AND($V185="نعم",$W185=""),"قيد المراجعة",IF(AND($X185&lt;&gt;"",$Y185="",TODAY()&gt;$X185),"تأخرت المتابعة","أُرسل القرار")))))</f>
        <v/>
      </c>
    </row>
    <row r="186">
      <c r="A186" s="4" t="n"/>
      <c r="B186" s="5" t="n"/>
      <c r="C186" s="6" t="n"/>
      <c r="D186" s="7" t="n"/>
      <c r="E186" s="7" t="n"/>
      <c r="F186" s="7" t="n"/>
      <c r="G186" s="7" t="n"/>
      <c r="H186" s="6" t="n"/>
      <c r="I186" s="8">
        <f>IF($B186="","",WORKDAY($B186,'القوائم'!$G$5))</f>
        <v/>
      </c>
      <c r="J186" s="5" t="n"/>
      <c r="K186" s="9">
        <f>IF(OR($B186="",$J186=""),"",IF($J186&lt;=$I186,"نعم","لا"))</f>
        <v/>
      </c>
      <c r="L186" s="5" t="n"/>
      <c r="M186" s="8">
        <f>IF($B186="","",IF($L186&lt;&gt;"",$L186,WORKDAY($B186,'القوائم'!$G$6)))</f>
        <v/>
      </c>
      <c r="N186" s="5" t="n"/>
      <c r="O186" s="9">
        <f>IF(OR($B186="",$N186=""),"",IF($N186&lt;=$M186,"نعم","لا"))</f>
        <v/>
      </c>
      <c r="P186" s="10">
        <f>IF(OR($B186="",$N186=""),"",NETWORKDAYS($B186,$N186)-1)</f>
        <v/>
      </c>
      <c r="Q186" s="6" t="n"/>
      <c r="R186" s="7" t="n"/>
      <c r="S186" s="11" t="n"/>
      <c r="T186" s="9">
        <f>IF($S186="","",IF($S186&lt;='القوائم'!$G$9,'القوائم'!$F$9,IF($S186&lt;='القوائم'!$G$10,'القوائم'!$F$10,'القوائم'!$F$11)))</f>
        <v/>
      </c>
      <c r="U186" s="7" t="n"/>
      <c r="V186" s="12" t="n"/>
      <c r="W186" s="5" t="n"/>
      <c r="X186" s="5" t="n"/>
      <c r="Y186" s="5" t="n"/>
      <c r="Z186" s="7" t="n"/>
      <c r="AA186" s="7" t="n"/>
      <c r="AB186" s="5" t="n"/>
      <c r="AC186" s="13">
        <f>IF($B186="","",IF($AB186&lt;&gt;"",IF($Z186="","السبب الجذري ناقص","مغلقة"),IF($N186="",IF(AND($J186="",TODAY()&gt;$I186),"تأخر تأكيد الاستلام",IF(TODAY()&gt;$M186,"تأخر القرار","مفتوحة")),IF(AND($V186="نعم",$W186=""),"قيد المراجعة",IF(AND($X186&lt;&gt;"",$Y186="",TODAY()&gt;$X186),"تأخرت المتابعة","أُرسل القرار")))))</f>
        <v/>
      </c>
    </row>
    <row r="187">
      <c r="A187" s="4" t="n"/>
      <c r="B187" s="5" t="n"/>
      <c r="C187" s="6" t="n"/>
      <c r="D187" s="7" t="n"/>
      <c r="E187" s="7" t="n"/>
      <c r="F187" s="7" t="n"/>
      <c r="G187" s="7" t="n"/>
      <c r="H187" s="6" t="n"/>
      <c r="I187" s="8">
        <f>IF($B187="","",WORKDAY($B187,'القوائم'!$G$5))</f>
        <v/>
      </c>
      <c r="J187" s="5" t="n"/>
      <c r="K187" s="9">
        <f>IF(OR($B187="",$J187=""),"",IF($J187&lt;=$I187,"نعم","لا"))</f>
        <v/>
      </c>
      <c r="L187" s="5" t="n"/>
      <c r="M187" s="8">
        <f>IF($B187="","",IF($L187&lt;&gt;"",$L187,WORKDAY($B187,'القوائم'!$G$6)))</f>
        <v/>
      </c>
      <c r="N187" s="5" t="n"/>
      <c r="O187" s="9">
        <f>IF(OR($B187="",$N187=""),"",IF($N187&lt;=$M187,"نعم","لا"))</f>
        <v/>
      </c>
      <c r="P187" s="10">
        <f>IF(OR($B187="",$N187=""),"",NETWORKDAYS($B187,$N187)-1)</f>
        <v/>
      </c>
      <c r="Q187" s="6" t="n"/>
      <c r="R187" s="7" t="n"/>
      <c r="S187" s="11" t="n"/>
      <c r="T187" s="9">
        <f>IF($S187="","",IF($S187&lt;='القوائم'!$G$9,'القوائم'!$F$9,IF($S187&lt;='القوائم'!$G$10,'القوائم'!$F$10,'القوائم'!$F$11)))</f>
        <v/>
      </c>
      <c r="U187" s="7" t="n"/>
      <c r="V187" s="12" t="n"/>
      <c r="W187" s="5" t="n"/>
      <c r="X187" s="5" t="n"/>
      <c r="Y187" s="5" t="n"/>
      <c r="Z187" s="7" t="n"/>
      <c r="AA187" s="7" t="n"/>
      <c r="AB187" s="5" t="n"/>
      <c r="AC187" s="13">
        <f>IF($B187="","",IF($AB187&lt;&gt;"",IF($Z187="","السبب الجذري ناقص","مغلقة"),IF($N187="",IF(AND($J187="",TODAY()&gt;$I187),"تأخر تأكيد الاستلام",IF(TODAY()&gt;$M187,"تأخر القرار","مفتوحة")),IF(AND($V187="نعم",$W187=""),"قيد المراجعة",IF(AND($X187&lt;&gt;"",$Y187="",TODAY()&gt;$X187),"تأخرت المتابعة","أُرسل القرار")))))</f>
        <v/>
      </c>
    </row>
    <row r="188">
      <c r="A188" s="4" t="n"/>
      <c r="B188" s="5" t="n"/>
      <c r="C188" s="6" t="n"/>
      <c r="D188" s="7" t="n"/>
      <c r="E188" s="7" t="n"/>
      <c r="F188" s="7" t="n"/>
      <c r="G188" s="7" t="n"/>
      <c r="H188" s="6" t="n"/>
      <c r="I188" s="8">
        <f>IF($B188="","",WORKDAY($B188,'القوائم'!$G$5))</f>
        <v/>
      </c>
      <c r="J188" s="5" t="n"/>
      <c r="K188" s="9">
        <f>IF(OR($B188="",$J188=""),"",IF($J188&lt;=$I188,"نعم","لا"))</f>
        <v/>
      </c>
      <c r="L188" s="5" t="n"/>
      <c r="M188" s="8">
        <f>IF($B188="","",IF($L188&lt;&gt;"",$L188,WORKDAY($B188,'القوائم'!$G$6)))</f>
        <v/>
      </c>
      <c r="N188" s="5" t="n"/>
      <c r="O188" s="9">
        <f>IF(OR($B188="",$N188=""),"",IF($N188&lt;=$M188,"نعم","لا"))</f>
        <v/>
      </c>
      <c r="P188" s="10">
        <f>IF(OR($B188="",$N188=""),"",NETWORKDAYS($B188,$N188)-1)</f>
        <v/>
      </c>
      <c r="Q188" s="6" t="n"/>
      <c r="R188" s="7" t="n"/>
      <c r="S188" s="11" t="n"/>
      <c r="T188" s="9">
        <f>IF($S188="","",IF($S188&lt;='القوائم'!$G$9,'القوائم'!$F$9,IF($S188&lt;='القوائم'!$G$10,'القوائم'!$F$10,'القوائم'!$F$11)))</f>
        <v/>
      </c>
      <c r="U188" s="7" t="n"/>
      <c r="V188" s="12" t="n"/>
      <c r="W188" s="5" t="n"/>
      <c r="X188" s="5" t="n"/>
      <c r="Y188" s="5" t="n"/>
      <c r="Z188" s="7" t="n"/>
      <c r="AA188" s="7" t="n"/>
      <c r="AB188" s="5" t="n"/>
      <c r="AC188" s="13">
        <f>IF($B188="","",IF($AB188&lt;&gt;"",IF($Z188="","السبب الجذري ناقص","مغلقة"),IF($N188="",IF(AND($J188="",TODAY()&gt;$I188),"تأخر تأكيد الاستلام",IF(TODAY()&gt;$M188,"تأخر القرار","مفتوحة")),IF(AND($V188="نعم",$W188=""),"قيد المراجعة",IF(AND($X188&lt;&gt;"",$Y188="",TODAY()&gt;$X188),"تأخرت المتابعة","أُرسل القرار")))))</f>
        <v/>
      </c>
    </row>
    <row r="189">
      <c r="A189" s="4" t="n"/>
      <c r="B189" s="5" t="n"/>
      <c r="C189" s="6" t="n"/>
      <c r="D189" s="7" t="n"/>
      <c r="E189" s="7" t="n"/>
      <c r="F189" s="7" t="n"/>
      <c r="G189" s="7" t="n"/>
      <c r="H189" s="6" t="n"/>
      <c r="I189" s="8">
        <f>IF($B189="","",WORKDAY($B189,'القوائم'!$G$5))</f>
        <v/>
      </c>
      <c r="J189" s="5" t="n"/>
      <c r="K189" s="9">
        <f>IF(OR($B189="",$J189=""),"",IF($J189&lt;=$I189,"نعم","لا"))</f>
        <v/>
      </c>
      <c r="L189" s="5" t="n"/>
      <c r="M189" s="8">
        <f>IF($B189="","",IF($L189&lt;&gt;"",$L189,WORKDAY($B189,'القوائم'!$G$6)))</f>
        <v/>
      </c>
      <c r="N189" s="5" t="n"/>
      <c r="O189" s="9">
        <f>IF(OR($B189="",$N189=""),"",IF($N189&lt;=$M189,"نعم","لا"))</f>
        <v/>
      </c>
      <c r="P189" s="10">
        <f>IF(OR($B189="",$N189=""),"",NETWORKDAYS($B189,$N189)-1)</f>
        <v/>
      </c>
      <c r="Q189" s="6" t="n"/>
      <c r="R189" s="7" t="n"/>
      <c r="S189" s="11" t="n"/>
      <c r="T189" s="9">
        <f>IF($S189="","",IF($S189&lt;='القوائم'!$G$9,'القوائم'!$F$9,IF($S189&lt;='القوائم'!$G$10,'القوائم'!$F$10,'القوائم'!$F$11)))</f>
        <v/>
      </c>
      <c r="U189" s="7" t="n"/>
      <c r="V189" s="12" t="n"/>
      <c r="W189" s="5" t="n"/>
      <c r="X189" s="5" t="n"/>
      <c r="Y189" s="5" t="n"/>
      <c r="Z189" s="7" t="n"/>
      <c r="AA189" s="7" t="n"/>
      <c r="AB189" s="5" t="n"/>
      <c r="AC189" s="13">
        <f>IF($B189="","",IF($AB189&lt;&gt;"",IF($Z189="","السبب الجذري ناقص","مغلقة"),IF($N189="",IF(AND($J189="",TODAY()&gt;$I189),"تأخر تأكيد الاستلام",IF(TODAY()&gt;$M189,"تأخر القرار","مفتوحة")),IF(AND($V189="نعم",$W189=""),"قيد المراجعة",IF(AND($X189&lt;&gt;"",$Y189="",TODAY()&gt;$X189),"تأخرت المتابعة","أُرسل القرار")))))</f>
        <v/>
      </c>
    </row>
    <row r="190">
      <c r="A190" s="4" t="n"/>
      <c r="B190" s="5" t="n"/>
      <c r="C190" s="6" t="n"/>
      <c r="D190" s="7" t="n"/>
      <c r="E190" s="7" t="n"/>
      <c r="F190" s="7" t="n"/>
      <c r="G190" s="7" t="n"/>
      <c r="H190" s="6" t="n"/>
      <c r="I190" s="8">
        <f>IF($B190="","",WORKDAY($B190,'القوائم'!$G$5))</f>
        <v/>
      </c>
      <c r="J190" s="5" t="n"/>
      <c r="K190" s="9">
        <f>IF(OR($B190="",$J190=""),"",IF($J190&lt;=$I190,"نعم","لا"))</f>
        <v/>
      </c>
      <c r="L190" s="5" t="n"/>
      <c r="M190" s="8">
        <f>IF($B190="","",IF($L190&lt;&gt;"",$L190,WORKDAY($B190,'القوائم'!$G$6)))</f>
        <v/>
      </c>
      <c r="N190" s="5" t="n"/>
      <c r="O190" s="9">
        <f>IF(OR($B190="",$N190=""),"",IF($N190&lt;=$M190,"نعم","لا"))</f>
        <v/>
      </c>
      <c r="P190" s="10">
        <f>IF(OR($B190="",$N190=""),"",NETWORKDAYS($B190,$N190)-1)</f>
        <v/>
      </c>
      <c r="Q190" s="6" t="n"/>
      <c r="R190" s="7" t="n"/>
      <c r="S190" s="11" t="n"/>
      <c r="T190" s="9">
        <f>IF($S190="","",IF($S190&lt;='القوائم'!$G$9,'القوائم'!$F$9,IF($S190&lt;='القوائم'!$G$10,'القوائم'!$F$10,'القوائم'!$F$11)))</f>
        <v/>
      </c>
      <c r="U190" s="7" t="n"/>
      <c r="V190" s="12" t="n"/>
      <c r="W190" s="5" t="n"/>
      <c r="X190" s="5" t="n"/>
      <c r="Y190" s="5" t="n"/>
      <c r="Z190" s="7" t="n"/>
      <c r="AA190" s="7" t="n"/>
      <c r="AB190" s="5" t="n"/>
      <c r="AC190" s="13">
        <f>IF($B190="","",IF($AB190&lt;&gt;"",IF($Z190="","السبب الجذري ناقص","مغلقة"),IF($N190="",IF(AND($J190="",TODAY()&gt;$I190),"تأخر تأكيد الاستلام",IF(TODAY()&gt;$M190,"تأخر القرار","مفتوحة")),IF(AND($V190="نعم",$W190=""),"قيد المراجعة",IF(AND($X190&lt;&gt;"",$Y190="",TODAY()&gt;$X190),"تأخرت المتابعة","أُرسل القرار")))))</f>
        <v/>
      </c>
    </row>
    <row r="191">
      <c r="A191" s="4" t="n"/>
      <c r="B191" s="5" t="n"/>
      <c r="C191" s="6" t="n"/>
      <c r="D191" s="7" t="n"/>
      <c r="E191" s="7" t="n"/>
      <c r="F191" s="7" t="n"/>
      <c r="G191" s="7" t="n"/>
      <c r="H191" s="6" t="n"/>
      <c r="I191" s="8">
        <f>IF($B191="","",WORKDAY($B191,'القوائم'!$G$5))</f>
        <v/>
      </c>
      <c r="J191" s="5" t="n"/>
      <c r="K191" s="9">
        <f>IF(OR($B191="",$J191=""),"",IF($J191&lt;=$I191,"نعم","لا"))</f>
        <v/>
      </c>
      <c r="L191" s="5" t="n"/>
      <c r="M191" s="8">
        <f>IF($B191="","",IF($L191&lt;&gt;"",$L191,WORKDAY($B191,'القوائم'!$G$6)))</f>
        <v/>
      </c>
      <c r="N191" s="5" t="n"/>
      <c r="O191" s="9">
        <f>IF(OR($B191="",$N191=""),"",IF($N191&lt;=$M191,"نعم","لا"))</f>
        <v/>
      </c>
      <c r="P191" s="10">
        <f>IF(OR($B191="",$N191=""),"",NETWORKDAYS($B191,$N191)-1)</f>
        <v/>
      </c>
      <c r="Q191" s="6" t="n"/>
      <c r="R191" s="7" t="n"/>
      <c r="S191" s="11" t="n"/>
      <c r="T191" s="9">
        <f>IF($S191="","",IF($S191&lt;='القوائم'!$G$9,'القوائم'!$F$9,IF($S191&lt;='القوائم'!$G$10,'القوائم'!$F$10,'القوائم'!$F$11)))</f>
        <v/>
      </c>
      <c r="U191" s="7" t="n"/>
      <c r="V191" s="12" t="n"/>
      <c r="W191" s="5" t="n"/>
      <c r="X191" s="5" t="n"/>
      <c r="Y191" s="5" t="n"/>
      <c r="Z191" s="7" t="n"/>
      <c r="AA191" s="7" t="n"/>
      <c r="AB191" s="5" t="n"/>
      <c r="AC191" s="13">
        <f>IF($B191="","",IF($AB191&lt;&gt;"",IF($Z191="","السبب الجذري ناقص","مغلقة"),IF($N191="",IF(AND($J191="",TODAY()&gt;$I191),"تأخر تأكيد الاستلام",IF(TODAY()&gt;$M191,"تأخر القرار","مفتوحة")),IF(AND($V191="نعم",$W191=""),"قيد المراجعة",IF(AND($X191&lt;&gt;"",$Y191="",TODAY()&gt;$X191),"تأخرت المتابعة","أُرسل القرار")))))</f>
        <v/>
      </c>
    </row>
    <row r="192">
      <c r="A192" s="4" t="n"/>
      <c r="B192" s="5" t="n"/>
      <c r="C192" s="6" t="n"/>
      <c r="D192" s="7" t="n"/>
      <c r="E192" s="7" t="n"/>
      <c r="F192" s="7" t="n"/>
      <c r="G192" s="7" t="n"/>
      <c r="H192" s="6" t="n"/>
      <c r="I192" s="8">
        <f>IF($B192="","",WORKDAY($B192,'القوائم'!$G$5))</f>
        <v/>
      </c>
      <c r="J192" s="5" t="n"/>
      <c r="K192" s="9">
        <f>IF(OR($B192="",$J192=""),"",IF($J192&lt;=$I192,"نعم","لا"))</f>
        <v/>
      </c>
      <c r="L192" s="5" t="n"/>
      <c r="M192" s="8">
        <f>IF($B192="","",IF($L192&lt;&gt;"",$L192,WORKDAY($B192,'القوائم'!$G$6)))</f>
        <v/>
      </c>
      <c r="N192" s="5" t="n"/>
      <c r="O192" s="9">
        <f>IF(OR($B192="",$N192=""),"",IF($N192&lt;=$M192,"نعم","لا"))</f>
        <v/>
      </c>
      <c r="P192" s="10">
        <f>IF(OR($B192="",$N192=""),"",NETWORKDAYS($B192,$N192)-1)</f>
        <v/>
      </c>
      <c r="Q192" s="6" t="n"/>
      <c r="R192" s="7" t="n"/>
      <c r="S192" s="11" t="n"/>
      <c r="T192" s="9">
        <f>IF($S192="","",IF($S192&lt;='القوائم'!$G$9,'القوائم'!$F$9,IF($S192&lt;='القوائم'!$G$10,'القوائم'!$F$10,'القوائم'!$F$11)))</f>
        <v/>
      </c>
      <c r="U192" s="7" t="n"/>
      <c r="V192" s="12" t="n"/>
      <c r="W192" s="5" t="n"/>
      <c r="X192" s="5" t="n"/>
      <c r="Y192" s="5" t="n"/>
      <c r="Z192" s="7" t="n"/>
      <c r="AA192" s="7" t="n"/>
      <c r="AB192" s="5" t="n"/>
      <c r="AC192" s="13">
        <f>IF($B192="","",IF($AB192&lt;&gt;"",IF($Z192="","السبب الجذري ناقص","مغلقة"),IF($N192="",IF(AND($J192="",TODAY()&gt;$I192),"تأخر تأكيد الاستلام",IF(TODAY()&gt;$M192,"تأخر القرار","مفتوحة")),IF(AND($V192="نعم",$W192=""),"قيد المراجعة",IF(AND($X192&lt;&gt;"",$Y192="",TODAY()&gt;$X192),"تأخرت المتابعة","أُرسل القرار")))))</f>
        <v/>
      </c>
    </row>
    <row r="193">
      <c r="A193" s="4" t="n"/>
      <c r="B193" s="5" t="n"/>
      <c r="C193" s="6" t="n"/>
      <c r="D193" s="7" t="n"/>
      <c r="E193" s="7" t="n"/>
      <c r="F193" s="7" t="n"/>
      <c r="G193" s="7" t="n"/>
      <c r="H193" s="6" t="n"/>
      <c r="I193" s="8">
        <f>IF($B193="","",WORKDAY($B193,'القوائم'!$G$5))</f>
        <v/>
      </c>
      <c r="J193" s="5" t="n"/>
      <c r="K193" s="9">
        <f>IF(OR($B193="",$J193=""),"",IF($J193&lt;=$I193,"نعم","لا"))</f>
        <v/>
      </c>
      <c r="L193" s="5" t="n"/>
      <c r="M193" s="8">
        <f>IF($B193="","",IF($L193&lt;&gt;"",$L193,WORKDAY($B193,'القوائم'!$G$6)))</f>
        <v/>
      </c>
      <c r="N193" s="5" t="n"/>
      <c r="O193" s="9">
        <f>IF(OR($B193="",$N193=""),"",IF($N193&lt;=$M193,"نعم","لا"))</f>
        <v/>
      </c>
      <c r="P193" s="10">
        <f>IF(OR($B193="",$N193=""),"",NETWORKDAYS($B193,$N193)-1)</f>
        <v/>
      </c>
      <c r="Q193" s="6" t="n"/>
      <c r="R193" s="7" t="n"/>
      <c r="S193" s="11" t="n"/>
      <c r="T193" s="9">
        <f>IF($S193="","",IF($S193&lt;='القوائم'!$G$9,'القوائم'!$F$9,IF($S193&lt;='القوائم'!$G$10,'القوائم'!$F$10,'القوائم'!$F$11)))</f>
        <v/>
      </c>
      <c r="U193" s="7" t="n"/>
      <c r="V193" s="12" t="n"/>
      <c r="W193" s="5" t="n"/>
      <c r="X193" s="5" t="n"/>
      <c r="Y193" s="5" t="n"/>
      <c r="Z193" s="7" t="n"/>
      <c r="AA193" s="7" t="n"/>
      <c r="AB193" s="5" t="n"/>
      <c r="AC193" s="13">
        <f>IF($B193="","",IF($AB193&lt;&gt;"",IF($Z193="","السبب الجذري ناقص","مغلقة"),IF($N193="",IF(AND($J193="",TODAY()&gt;$I193),"تأخر تأكيد الاستلام",IF(TODAY()&gt;$M193,"تأخر القرار","مفتوحة")),IF(AND($V193="نعم",$W193=""),"قيد المراجعة",IF(AND($X193&lt;&gt;"",$Y193="",TODAY()&gt;$X193),"تأخرت المتابعة","أُرسل القرار")))))</f>
        <v/>
      </c>
    </row>
    <row r="194">
      <c r="A194" s="4" t="n"/>
      <c r="B194" s="5" t="n"/>
      <c r="C194" s="6" t="n"/>
      <c r="D194" s="7" t="n"/>
      <c r="E194" s="7" t="n"/>
      <c r="F194" s="7" t="n"/>
      <c r="G194" s="7" t="n"/>
      <c r="H194" s="6" t="n"/>
      <c r="I194" s="8">
        <f>IF($B194="","",WORKDAY($B194,'القوائم'!$G$5))</f>
        <v/>
      </c>
      <c r="J194" s="5" t="n"/>
      <c r="K194" s="9">
        <f>IF(OR($B194="",$J194=""),"",IF($J194&lt;=$I194,"نعم","لا"))</f>
        <v/>
      </c>
      <c r="L194" s="5" t="n"/>
      <c r="M194" s="8">
        <f>IF($B194="","",IF($L194&lt;&gt;"",$L194,WORKDAY($B194,'القوائم'!$G$6)))</f>
        <v/>
      </c>
      <c r="N194" s="5" t="n"/>
      <c r="O194" s="9">
        <f>IF(OR($B194="",$N194=""),"",IF($N194&lt;=$M194,"نعم","لا"))</f>
        <v/>
      </c>
      <c r="P194" s="10">
        <f>IF(OR($B194="",$N194=""),"",NETWORKDAYS($B194,$N194)-1)</f>
        <v/>
      </c>
      <c r="Q194" s="6" t="n"/>
      <c r="R194" s="7" t="n"/>
      <c r="S194" s="11" t="n"/>
      <c r="T194" s="9">
        <f>IF($S194="","",IF($S194&lt;='القوائم'!$G$9,'القوائم'!$F$9,IF($S194&lt;='القوائم'!$G$10,'القوائم'!$F$10,'القوائم'!$F$11)))</f>
        <v/>
      </c>
      <c r="U194" s="7" t="n"/>
      <c r="V194" s="12" t="n"/>
      <c r="W194" s="5" t="n"/>
      <c r="X194" s="5" t="n"/>
      <c r="Y194" s="5" t="n"/>
      <c r="Z194" s="7" t="n"/>
      <c r="AA194" s="7" t="n"/>
      <c r="AB194" s="5" t="n"/>
      <c r="AC194" s="13">
        <f>IF($B194="","",IF($AB194&lt;&gt;"",IF($Z194="","السبب الجذري ناقص","مغلقة"),IF($N194="",IF(AND($J194="",TODAY()&gt;$I194),"تأخر تأكيد الاستلام",IF(TODAY()&gt;$M194,"تأخر القرار","مفتوحة")),IF(AND($V194="نعم",$W194=""),"قيد المراجعة",IF(AND($X194&lt;&gt;"",$Y194="",TODAY()&gt;$X194),"تأخرت المتابعة","أُرسل القرار")))))</f>
        <v/>
      </c>
    </row>
    <row r="195">
      <c r="A195" s="4" t="n"/>
      <c r="B195" s="5" t="n"/>
      <c r="C195" s="6" t="n"/>
      <c r="D195" s="7" t="n"/>
      <c r="E195" s="7" t="n"/>
      <c r="F195" s="7" t="n"/>
      <c r="G195" s="7" t="n"/>
      <c r="H195" s="6" t="n"/>
      <c r="I195" s="8">
        <f>IF($B195="","",WORKDAY($B195,'القوائم'!$G$5))</f>
        <v/>
      </c>
      <c r="J195" s="5" t="n"/>
      <c r="K195" s="9">
        <f>IF(OR($B195="",$J195=""),"",IF($J195&lt;=$I195,"نعم","لا"))</f>
        <v/>
      </c>
      <c r="L195" s="5" t="n"/>
      <c r="M195" s="8">
        <f>IF($B195="","",IF($L195&lt;&gt;"",$L195,WORKDAY($B195,'القوائم'!$G$6)))</f>
        <v/>
      </c>
      <c r="N195" s="5" t="n"/>
      <c r="O195" s="9">
        <f>IF(OR($B195="",$N195=""),"",IF($N195&lt;=$M195,"نعم","لا"))</f>
        <v/>
      </c>
      <c r="P195" s="10">
        <f>IF(OR($B195="",$N195=""),"",NETWORKDAYS($B195,$N195)-1)</f>
        <v/>
      </c>
      <c r="Q195" s="6" t="n"/>
      <c r="R195" s="7" t="n"/>
      <c r="S195" s="11" t="n"/>
      <c r="T195" s="9">
        <f>IF($S195="","",IF($S195&lt;='القوائم'!$G$9,'القوائم'!$F$9,IF($S195&lt;='القوائم'!$G$10,'القوائم'!$F$10,'القوائم'!$F$11)))</f>
        <v/>
      </c>
      <c r="U195" s="7" t="n"/>
      <c r="V195" s="12" t="n"/>
      <c r="W195" s="5" t="n"/>
      <c r="X195" s="5" t="n"/>
      <c r="Y195" s="5" t="n"/>
      <c r="Z195" s="7" t="n"/>
      <c r="AA195" s="7" t="n"/>
      <c r="AB195" s="5" t="n"/>
      <c r="AC195" s="13">
        <f>IF($B195="","",IF($AB195&lt;&gt;"",IF($Z195="","السبب الجذري ناقص","مغلقة"),IF($N195="",IF(AND($J195="",TODAY()&gt;$I195),"تأخر تأكيد الاستلام",IF(TODAY()&gt;$M195,"تأخر القرار","مفتوحة")),IF(AND($V195="نعم",$W195=""),"قيد المراجعة",IF(AND($X195&lt;&gt;"",$Y195="",TODAY()&gt;$X195),"تأخرت المتابعة","أُرسل القرار")))))</f>
        <v/>
      </c>
    </row>
    <row r="196">
      <c r="A196" s="4" t="n"/>
      <c r="B196" s="5" t="n"/>
      <c r="C196" s="6" t="n"/>
      <c r="D196" s="7" t="n"/>
      <c r="E196" s="7" t="n"/>
      <c r="F196" s="7" t="n"/>
      <c r="G196" s="7" t="n"/>
      <c r="H196" s="6" t="n"/>
      <c r="I196" s="8">
        <f>IF($B196="","",WORKDAY($B196,'القوائم'!$G$5))</f>
        <v/>
      </c>
      <c r="J196" s="5" t="n"/>
      <c r="K196" s="9">
        <f>IF(OR($B196="",$J196=""),"",IF($J196&lt;=$I196,"نعم","لا"))</f>
        <v/>
      </c>
      <c r="L196" s="5" t="n"/>
      <c r="M196" s="8">
        <f>IF($B196="","",IF($L196&lt;&gt;"",$L196,WORKDAY($B196,'القوائم'!$G$6)))</f>
        <v/>
      </c>
      <c r="N196" s="5" t="n"/>
      <c r="O196" s="9">
        <f>IF(OR($B196="",$N196=""),"",IF($N196&lt;=$M196,"نعم","لا"))</f>
        <v/>
      </c>
      <c r="P196" s="10">
        <f>IF(OR($B196="",$N196=""),"",NETWORKDAYS($B196,$N196)-1)</f>
        <v/>
      </c>
      <c r="Q196" s="6" t="n"/>
      <c r="R196" s="7" t="n"/>
      <c r="S196" s="11" t="n"/>
      <c r="T196" s="9">
        <f>IF($S196="","",IF($S196&lt;='القوائم'!$G$9,'القوائم'!$F$9,IF($S196&lt;='القوائم'!$G$10,'القوائم'!$F$10,'القوائم'!$F$11)))</f>
        <v/>
      </c>
      <c r="U196" s="7" t="n"/>
      <c r="V196" s="12" t="n"/>
      <c r="W196" s="5" t="n"/>
      <c r="X196" s="5" t="n"/>
      <c r="Y196" s="5" t="n"/>
      <c r="Z196" s="7" t="n"/>
      <c r="AA196" s="7" t="n"/>
      <c r="AB196" s="5" t="n"/>
      <c r="AC196" s="13">
        <f>IF($B196="","",IF($AB196&lt;&gt;"",IF($Z196="","السبب الجذري ناقص","مغلقة"),IF($N196="",IF(AND($J196="",TODAY()&gt;$I196),"تأخر تأكيد الاستلام",IF(TODAY()&gt;$M196,"تأخر القرار","مفتوحة")),IF(AND($V196="نعم",$W196=""),"قيد المراجعة",IF(AND($X196&lt;&gt;"",$Y196="",TODAY()&gt;$X196),"تأخرت المتابعة","أُرسل القرار")))))</f>
        <v/>
      </c>
    </row>
    <row r="197">
      <c r="A197" s="4" t="n"/>
      <c r="B197" s="5" t="n"/>
      <c r="C197" s="6" t="n"/>
      <c r="D197" s="7" t="n"/>
      <c r="E197" s="7" t="n"/>
      <c r="F197" s="7" t="n"/>
      <c r="G197" s="7" t="n"/>
      <c r="H197" s="6" t="n"/>
      <c r="I197" s="8">
        <f>IF($B197="","",WORKDAY($B197,'القوائم'!$G$5))</f>
        <v/>
      </c>
      <c r="J197" s="5" t="n"/>
      <c r="K197" s="9">
        <f>IF(OR($B197="",$J197=""),"",IF($J197&lt;=$I197,"نعم","لا"))</f>
        <v/>
      </c>
      <c r="L197" s="5" t="n"/>
      <c r="M197" s="8">
        <f>IF($B197="","",IF($L197&lt;&gt;"",$L197,WORKDAY($B197,'القوائم'!$G$6)))</f>
        <v/>
      </c>
      <c r="N197" s="5" t="n"/>
      <c r="O197" s="9">
        <f>IF(OR($B197="",$N197=""),"",IF($N197&lt;=$M197,"نعم","لا"))</f>
        <v/>
      </c>
      <c r="P197" s="10">
        <f>IF(OR($B197="",$N197=""),"",NETWORKDAYS($B197,$N197)-1)</f>
        <v/>
      </c>
      <c r="Q197" s="6" t="n"/>
      <c r="R197" s="7" t="n"/>
      <c r="S197" s="11" t="n"/>
      <c r="T197" s="9">
        <f>IF($S197="","",IF($S197&lt;='القوائم'!$G$9,'القوائم'!$F$9,IF($S197&lt;='القوائم'!$G$10,'القوائم'!$F$10,'القوائم'!$F$11)))</f>
        <v/>
      </c>
      <c r="U197" s="7" t="n"/>
      <c r="V197" s="12" t="n"/>
      <c r="W197" s="5" t="n"/>
      <c r="X197" s="5" t="n"/>
      <c r="Y197" s="5" t="n"/>
      <c r="Z197" s="7" t="n"/>
      <c r="AA197" s="7" t="n"/>
      <c r="AB197" s="5" t="n"/>
      <c r="AC197" s="13">
        <f>IF($B197="","",IF($AB197&lt;&gt;"",IF($Z197="","السبب الجذري ناقص","مغلقة"),IF($N197="",IF(AND($J197="",TODAY()&gt;$I197),"تأخر تأكيد الاستلام",IF(TODAY()&gt;$M197,"تأخر القرار","مفتوحة")),IF(AND($V197="نعم",$W197=""),"قيد المراجعة",IF(AND($X197&lt;&gt;"",$Y197="",TODAY()&gt;$X197),"تأخرت المتابعة","أُرسل القرار")))))</f>
        <v/>
      </c>
    </row>
    <row r="198">
      <c r="A198" s="4" t="n"/>
      <c r="B198" s="5" t="n"/>
      <c r="C198" s="6" t="n"/>
      <c r="D198" s="7" t="n"/>
      <c r="E198" s="7" t="n"/>
      <c r="F198" s="7" t="n"/>
      <c r="G198" s="7" t="n"/>
      <c r="H198" s="6" t="n"/>
      <c r="I198" s="8">
        <f>IF($B198="","",WORKDAY($B198,'القوائم'!$G$5))</f>
        <v/>
      </c>
      <c r="J198" s="5" t="n"/>
      <c r="K198" s="9">
        <f>IF(OR($B198="",$J198=""),"",IF($J198&lt;=$I198,"نعم","لا"))</f>
        <v/>
      </c>
      <c r="L198" s="5" t="n"/>
      <c r="M198" s="8">
        <f>IF($B198="","",IF($L198&lt;&gt;"",$L198,WORKDAY($B198,'القوائم'!$G$6)))</f>
        <v/>
      </c>
      <c r="N198" s="5" t="n"/>
      <c r="O198" s="9">
        <f>IF(OR($B198="",$N198=""),"",IF($N198&lt;=$M198,"نعم","لا"))</f>
        <v/>
      </c>
      <c r="P198" s="10">
        <f>IF(OR($B198="",$N198=""),"",NETWORKDAYS($B198,$N198)-1)</f>
        <v/>
      </c>
      <c r="Q198" s="6" t="n"/>
      <c r="R198" s="7" t="n"/>
      <c r="S198" s="11" t="n"/>
      <c r="T198" s="9">
        <f>IF($S198="","",IF($S198&lt;='القوائم'!$G$9,'القوائم'!$F$9,IF($S198&lt;='القوائم'!$G$10,'القوائم'!$F$10,'القوائم'!$F$11)))</f>
        <v/>
      </c>
      <c r="U198" s="7" t="n"/>
      <c r="V198" s="12" t="n"/>
      <c r="W198" s="5" t="n"/>
      <c r="X198" s="5" t="n"/>
      <c r="Y198" s="5" t="n"/>
      <c r="Z198" s="7" t="n"/>
      <c r="AA198" s="7" t="n"/>
      <c r="AB198" s="5" t="n"/>
      <c r="AC198" s="13">
        <f>IF($B198="","",IF($AB198&lt;&gt;"",IF($Z198="","السبب الجذري ناقص","مغلقة"),IF($N198="",IF(AND($J198="",TODAY()&gt;$I198),"تأخر تأكيد الاستلام",IF(TODAY()&gt;$M198,"تأخر القرار","مفتوحة")),IF(AND($V198="نعم",$W198=""),"قيد المراجعة",IF(AND($X198&lt;&gt;"",$Y198="",TODAY()&gt;$X198),"تأخرت المتابعة","أُرسل القرار")))))</f>
        <v/>
      </c>
    </row>
    <row r="199">
      <c r="A199" s="4" t="n"/>
      <c r="B199" s="5" t="n"/>
      <c r="C199" s="6" t="n"/>
      <c r="D199" s="7" t="n"/>
      <c r="E199" s="7" t="n"/>
      <c r="F199" s="7" t="n"/>
      <c r="G199" s="7" t="n"/>
      <c r="H199" s="6" t="n"/>
      <c r="I199" s="8">
        <f>IF($B199="","",WORKDAY($B199,'القوائم'!$G$5))</f>
        <v/>
      </c>
      <c r="J199" s="5" t="n"/>
      <c r="K199" s="9">
        <f>IF(OR($B199="",$J199=""),"",IF($J199&lt;=$I199,"نعم","لا"))</f>
        <v/>
      </c>
      <c r="L199" s="5" t="n"/>
      <c r="M199" s="8">
        <f>IF($B199="","",IF($L199&lt;&gt;"",$L199,WORKDAY($B199,'القوائم'!$G$6)))</f>
        <v/>
      </c>
      <c r="N199" s="5" t="n"/>
      <c r="O199" s="9">
        <f>IF(OR($B199="",$N199=""),"",IF($N199&lt;=$M199,"نعم","لا"))</f>
        <v/>
      </c>
      <c r="P199" s="10">
        <f>IF(OR($B199="",$N199=""),"",NETWORKDAYS($B199,$N199)-1)</f>
        <v/>
      </c>
      <c r="Q199" s="6" t="n"/>
      <c r="R199" s="7" t="n"/>
      <c r="S199" s="11" t="n"/>
      <c r="T199" s="9">
        <f>IF($S199="","",IF($S199&lt;='القوائم'!$G$9,'القوائم'!$F$9,IF($S199&lt;='القوائم'!$G$10,'القوائم'!$F$10,'القوائم'!$F$11)))</f>
        <v/>
      </c>
      <c r="U199" s="7" t="n"/>
      <c r="V199" s="12" t="n"/>
      <c r="W199" s="5" t="n"/>
      <c r="X199" s="5" t="n"/>
      <c r="Y199" s="5" t="n"/>
      <c r="Z199" s="7" t="n"/>
      <c r="AA199" s="7" t="n"/>
      <c r="AB199" s="5" t="n"/>
      <c r="AC199" s="13">
        <f>IF($B199="","",IF($AB199&lt;&gt;"",IF($Z199="","السبب الجذري ناقص","مغلقة"),IF($N199="",IF(AND($J199="",TODAY()&gt;$I199),"تأخر تأكيد الاستلام",IF(TODAY()&gt;$M199,"تأخر القرار","مفتوحة")),IF(AND($V199="نعم",$W199=""),"قيد المراجعة",IF(AND($X199&lt;&gt;"",$Y199="",TODAY()&gt;$X199),"تأخرت المتابعة","أُرسل القرار")))))</f>
        <v/>
      </c>
    </row>
    <row r="200">
      <c r="A200" s="4" t="n"/>
      <c r="B200" s="5" t="n"/>
      <c r="C200" s="6" t="n"/>
      <c r="D200" s="7" t="n"/>
      <c r="E200" s="7" t="n"/>
      <c r="F200" s="7" t="n"/>
      <c r="G200" s="7" t="n"/>
      <c r="H200" s="6" t="n"/>
      <c r="I200" s="8">
        <f>IF($B200="","",WORKDAY($B200,'القوائم'!$G$5))</f>
        <v/>
      </c>
      <c r="J200" s="5" t="n"/>
      <c r="K200" s="9">
        <f>IF(OR($B200="",$J200=""),"",IF($J200&lt;=$I200,"نعم","لا"))</f>
        <v/>
      </c>
      <c r="L200" s="5" t="n"/>
      <c r="M200" s="8">
        <f>IF($B200="","",IF($L200&lt;&gt;"",$L200,WORKDAY($B200,'القوائم'!$G$6)))</f>
        <v/>
      </c>
      <c r="N200" s="5" t="n"/>
      <c r="O200" s="9">
        <f>IF(OR($B200="",$N200=""),"",IF($N200&lt;=$M200,"نعم","لا"))</f>
        <v/>
      </c>
      <c r="P200" s="10">
        <f>IF(OR($B200="",$N200=""),"",NETWORKDAYS($B200,$N200)-1)</f>
        <v/>
      </c>
      <c r="Q200" s="6" t="n"/>
      <c r="R200" s="7" t="n"/>
      <c r="S200" s="11" t="n"/>
      <c r="T200" s="9">
        <f>IF($S200="","",IF($S200&lt;='القوائم'!$G$9,'القوائم'!$F$9,IF($S200&lt;='القوائم'!$G$10,'القوائم'!$F$10,'القوائم'!$F$11)))</f>
        <v/>
      </c>
      <c r="U200" s="7" t="n"/>
      <c r="V200" s="12" t="n"/>
      <c r="W200" s="5" t="n"/>
      <c r="X200" s="5" t="n"/>
      <c r="Y200" s="5" t="n"/>
      <c r="Z200" s="7" t="n"/>
      <c r="AA200" s="7" t="n"/>
      <c r="AB200" s="5" t="n"/>
      <c r="AC200" s="13">
        <f>IF($B200="","",IF($AB200&lt;&gt;"",IF($Z200="","السبب الجذري ناقص","مغلقة"),IF($N200="",IF(AND($J200="",TODAY()&gt;$I200),"تأخر تأكيد الاستلام",IF(TODAY()&gt;$M200,"تأخر القرار","مفتوحة")),IF(AND($V200="نعم",$W200=""),"قيد المراجعة",IF(AND($X200&lt;&gt;"",$Y200="",TODAY()&gt;$X200),"تأخرت المتابعة","أُرسل القرار")))))</f>
        <v/>
      </c>
    </row>
    <row r="201">
      <c r="A201" s="4" t="n"/>
      <c r="B201" s="5" t="n"/>
      <c r="C201" s="6" t="n"/>
      <c r="D201" s="7" t="n"/>
      <c r="E201" s="7" t="n"/>
      <c r="F201" s="7" t="n"/>
      <c r="G201" s="7" t="n"/>
      <c r="H201" s="6" t="n"/>
      <c r="I201" s="8">
        <f>IF($B201="","",WORKDAY($B201,'القوائم'!$G$5))</f>
        <v/>
      </c>
      <c r="J201" s="5" t="n"/>
      <c r="K201" s="9">
        <f>IF(OR($B201="",$J201=""),"",IF($J201&lt;=$I201,"نعم","لا"))</f>
        <v/>
      </c>
      <c r="L201" s="5" t="n"/>
      <c r="M201" s="8">
        <f>IF($B201="","",IF($L201&lt;&gt;"",$L201,WORKDAY($B201,'القوائم'!$G$6)))</f>
        <v/>
      </c>
      <c r="N201" s="5" t="n"/>
      <c r="O201" s="9">
        <f>IF(OR($B201="",$N201=""),"",IF($N201&lt;=$M201,"نعم","لا"))</f>
        <v/>
      </c>
      <c r="P201" s="10">
        <f>IF(OR($B201="",$N201=""),"",NETWORKDAYS($B201,$N201)-1)</f>
        <v/>
      </c>
      <c r="Q201" s="6" t="n"/>
      <c r="R201" s="7" t="n"/>
      <c r="S201" s="11" t="n"/>
      <c r="T201" s="9">
        <f>IF($S201="","",IF($S201&lt;='القوائم'!$G$9,'القوائم'!$F$9,IF($S201&lt;='القوائم'!$G$10,'القوائم'!$F$10,'القوائم'!$F$11)))</f>
        <v/>
      </c>
      <c r="U201" s="7" t="n"/>
      <c r="V201" s="12" t="n"/>
      <c r="W201" s="5" t="n"/>
      <c r="X201" s="5" t="n"/>
      <c r="Y201" s="5" t="n"/>
      <c r="Z201" s="7" t="n"/>
      <c r="AA201" s="7" t="n"/>
      <c r="AB201" s="5" t="n"/>
      <c r="AC201" s="13">
        <f>IF($B201="","",IF($AB201&lt;&gt;"",IF($Z201="","السبب الجذري ناقص","مغلقة"),IF($N201="",IF(AND($J201="",TODAY()&gt;$I201),"تأخر تأكيد الاستلام",IF(TODAY()&gt;$M201,"تأخر القرار","مفتوحة")),IF(AND($V201="نعم",$W201=""),"قيد المراجعة",IF(AND($X201&lt;&gt;"",$Y201="",TODAY()&gt;$X201),"تأخرت المتابعة","أُرسل القرار")))))</f>
        <v/>
      </c>
    </row>
    <row r="202">
      <c r="A202" s="4" t="n"/>
      <c r="B202" s="5" t="n"/>
      <c r="C202" s="6" t="n"/>
      <c r="D202" s="7" t="n"/>
      <c r="E202" s="7" t="n"/>
      <c r="F202" s="7" t="n"/>
      <c r="G202" s="7" t="n"/>
      <c r="H202" s="6" t="n"/>
      <c r="I202" s="8">
        <f>IF($B202="","",WORKDAY($B202,'القوائم'!$G$5))</f>
        <v/>
      </c>
      <c r="J202" s="5" t="n"/>
      <c r="K202" s="9">
        <f>IF(OR($B202="",$J202=""),"",IF($J202&lt;=$I202,"نعم","لا"))</f>
        <v/>
      </c>
      <c r="L202" s="5" t="n"/>
      <c r="M202" s="8">
        <f>IF($B202="","",IF($L202&lt;&gt;"",$L202,WORKDAY($B202,'القوائم'!$G$6)))</f>
        <v/>
      </c>
      <c r="N202" s="5" t="n"/>
      <c r="O202" s="9">
        <f>IF(OR($B202="",$N202=""),"",IF($N202&lt;=$M202,"نعم","لا"))</f>
        <v/>
      </c>
      <c r="P202" s="10">
        <f>IF(OR($B202="",$N202=""),"",NETWORKDAYS($B202,$N202)-1)</f>
        <v/>
      </c>
      <c r="Q202" s="6" t="n"/>
      <c r="R202" s="7" t="n"/>
      <c r="S202" s="11" t="n"/>
      <c r="T202" s="9">
        <f>IF($S202="","",IF($S202&lt;='القوائم'!$G$9,'القوائم'!$F$9,IF($S202&lt;='القوائم'!$G$10,'القوائم'!$F$10,'القوائم'!$F$11)))</f>
        <v/>
      </c>
      <c r="U202" s="7" t="n"/>
      <c r="V202" s="12" t="n"/>
      <c r="W202" s="5" t="n"/>
      <c r="X202" s="5" t="n"/>
      <c r="Y202" s="5" t="n"/>
      <c r="Z202" s="7" t="n"/>
      <c r="AA202" s="7" t="n"/>
      <c r="AB202" s="5" t="n"/>
      <c r="AC202" s="13">
        <f>IF($B202="","",IF($AB202&lt;&gt;"",IF($Z202="","السبب الجذري ناقص","مغلقة"),IF($N202="",IF(AND($J202="",TODAY()&gt;$I202),"تأخر تأكيد الاستلام",IF(TODAY()&gt;$M202,"تأخر القرار","مفتوحة")),IF(AND($V202="نعم",$W202=""),"قيد المراجعة",IF(AND($X202&lt;&gt;"",$Y202="",TODAY()&gt;$X202),"تأخرت المتابعة","أُرسل القرار")))))</f>
        <v/>
      </c>
    </row>
    <row r="203">
      <c r="A203" s="4" t="n"/>
      <c r="B203" s="5" t="n"/>
      <c r="C203" s="6" t="n"/>
      <c r="D203" s="7" t="n"/>
      <c r="E203" s="7" t="n"/>
      <c r="F203" s="7" t="n"/>
      <c r="G203" s="7" t="n"/>
      <c r="H203" s="6" t="n"/>
      <c r="I203" s="8">
        <f>IF($B203="","",WORKDAY($B203,'القوائم'!$G$5))</f>
        <v/>
      </c>
      <c r="J203" s="5" t="n"/>
      <c r="K203" s="9">
        <f>IF(OR($B203="",$J203=""),"",IF($J203&lt;=$I203,"نعم","لا"))</f>
        <v/>
      </c>
      <c r="L203" s="5" t="n"/>
      <c r="M203" s="8">
        <f>IF($B203="","",IF($L203&lt;&gt;"",$L203,WORKDAY($B203,'القوائم'!$G$6)))</f>
        <v/>
      </c>
      <c r="N203" s="5" t="n"/>
      <c r="O203" s="9">
        <f>IF(OR($B203="",$N203=""),"",IF($N203&lt;=$M203,"نعم","لا"))</f>
        <v/>
      </c>
      <c r="P203" s="10">
        <f>IF(OR($B203="",$N203=""),"",NETWORKDAYS($B203,$N203)-1)</f>
        <v/>
      </c>
      <c r="Q203" s="6" t="n"/>
      <c r="R203" s="7" t="n"/>
      <c r="S203" s="11" t="n"/>
      <c r="T203" s="9">
        <f>IF($S203="","",IF($S203&lt;='القوائم'!$G$9,'القوائم'!$F$9,IF($S203&lt;='القوائم'!$G$10,'القوائم'!$F$10,'القوائم'!$F$11)))</f>
        <v/>
      </c>
      <c r="U203" s="7" t="n"/>
      <c r="V203" s="12" t="n"/>
      <c r="W203" s="5" t="n"/>
      <c r="X203" s="5" t="n"/>
      <c r="Y203" s="5" t="n"/>
      <c r="Z203" s="7" t="n"/>
      <c r="AA203" s="7" t="n"/>
      <c r="AB203" s="5" t="n"/>
      <c r="AC203" s="13">
        <f>IF($B203="","",IF($AB203&lt;&gt;"",IF($Z203="","السبب الجذري ناقص","مغلقة"),IF($N203="",IF(AND($J203="",TODAY()&gt;$I203),"تأخر تأكيد الاستلام",IF(TODAY()&gt;$M203,"تأخر القرار","مفتوحة")),IF(AND($V203="نعم",$W203=""),"قيد المراجعة",IF(AND($X203&lt;&gt;"",$Y203="",TODAY()&gt;$X203),"تأخرت المتابعة","أُرسل القرار")))))</f>
        <v/>
      </c>
    </row>
    <row r="204">
      <c r="A204" s="4" t="n"/>
      <c r="B204" s="5" t="n"/>
      <c r="C204" s="6" t="n"/>
      <c r="D204" s="7" t="n"/>
      <c r="E204" s="7" t="n"/>
      <c r="F204" s="7" t="n"/>
      <c r="G204" s="7" t="n"/>
      <c r="H204" s="6" t="n"/>
      <c r="I204" s="8">
        <f>IF($B204="","",WORKDAY($B204,'القوائم'!$G$5))</f>
        <v/>
      </c>
      <c r="J204" s="5" t="n"/>
      <c r="K204" s="9">
        <f>IF(OR($B204="",$J204=""),"",IF($J204&lt;=$I204,"نعم","لا"))</f>
        <v/>
      </c>
      <c r="L204" s="5" t="n"/>
      <c r="M204" s="8">
        <f>IF($B204="","",IF($L204&lt;&gt;"",$L204,WORKDAY($B204,'القوائم'!$G$6)))</f>
        <v/>
      </c>
      <c r="N204" s="5" t="n"/>
      <c r="O204" s="9">
        <f>IF(OR($B204="",$N204=""),"",IF($N204&lt;=$M204,"نعم","لا"))</f>
        <v/>
      </c>
      <c r="P204" s="10">
        <f>IF(OR($B204="",$N204=""),"",NETWORKDAYS($B204,$N204)-1)</f>
        <v/>
      </c>
      <c r="Q204" s="6" t="n"/>
      <c r="R204" s="7" t="n"/>
      <c r="S204" s="11" t="n"/>
      <c r="T204" s="9">
        <f>IF($S204="","",IF($S204&lt;='القوائم'!$G$9,'القوائم'!$F$9,IF($S204&lt;='القوائم'!$G$10,'القوائم'!$F$10,'القوائم'!$F$11)))</f>
        <v/>
      </c>
      <c r="U204" s="7" t="n"/>
      <c r="V204" s="12" t="n"/>
      <c r="W204" s="5" t="n"/>
      <c r="X204" s="5" t="n"/>
      <c r="Y204" s="5" t="n"/>
      <c r="Z204" s="7" t="n"/>
      <c r="AA204" s="7" t="n"/>
      <c r="AB204" s="5" t="n"/>
      <c r="AC204" s="13">
        <f>IF($B204="","",IF($AB204&lt;&gt;"",IF($Z204="","السبب الجذري ناقص","مغلقة"),IF($N204="",IF(AND($J204="",TODAY()&gt;$I204),"تأخر تأكيد الاستلام",IF(TODAY()&gt;$M204,"تأخر القرار","مفتوحة")),IF(AND($V204="نعم",$W204=""),"قيد المراجعة",IF(AND($X204&lt;&gt;"",$Y204="",TODAY()&gt;$X204),"تأخرت المتابعة","أُرسل القرار")))))</f>
        <v/>
      </c>
    </row>
  </sheetData>
  <autoFilter ref="A4:AC204"/>
  <conditionalFormatting sqref="K5:K204">
    <cfRule type="expression" priority="1" dxfId="0">
      <formula>K5="نعم"</formula>
    </cfRule>
    <cfRule type="expression" priority="2" dxfId="1">
      <formula>K5="لا"</formula>
    </cfRule>
  </conditionalFormatting>
  <conditionalFormatting sqref="O5:O204">
    <cfRule type="expression" priority="3" dxfId="0">
      <formula>O5="نعم"</formula>
    </cfRule>
    <cfRule type="expression" priority="4" dxfId="1">
      <formula>O5="لا"</formula>
    </cfRule>
  </conditionalFormatting>
  <conditionalFormatting sqref="AC5:AC204">
    <cfRule type="expression" priority="5" dxfId="1">
      <formula>AC5="تأخر تأكيد الاستلام"</formula>
    </cfRule>
    <cfRule type="expression" priority="6" dxfId="1">
      <formula>AC5="تأخر القرار"</formula>
    </cfRule>
    <cfRule type="expression" priority="7" dxfId="2">
      <formula>AC5="مفتوحة"</formula>
    </cfRule>
    <cfRule type="expression" priority="8" dxfId="3">
      <formula>AC5="قيد المراجعة"</formula>
    </cfRule>
    <cfRule type="expression" priority="9" dxfId="2">
      <formula>AC5="أُرسل القرار"</formula>
    </cfRule>
    <cfRule type="expression" priority="10" dxfId="1">
      <formula>AC5="تأخرت المتابعة"</formula>
    </cfRule>
    <cfRule type="expression" priority="11" dxfId="3">
      <formula>AC5="السبب الجذري ناقص"</formula>
    </cfRule>
    <cfRule type="expression" priority="12" dxfId="0">
      <formula>AC5="مغلقة"</formula>
    </cfRule>
  </conditionalFormatting>
  <dataValidations count="4">
    <dataValidation sqref="C5:C204" showDropDown="0" showInputMessage="0" showErrorMessage="0" allowBlank="1" type="list">
      <formula1>='القوائم'!$A$5:$A$10</formula1>
    </dataValidation>
    <dataValidation sqref="Q5:Q204" showDropDown="0" showInputMessage="0" showErrorMessage="0" allowBlank="1" type="list">
      <formula1>='القوائم'!$B$5:$B$8</formula1>
    </dataValidation>
    <dataValidation sqref="V5:V204" showDropDown="0" showInputMessage="0" showErrorMessage="0" allowBlank="1" type="list">
      <formula1>='القوائم'!$D$5:$D$6</formula1>
    </dataValidation>
    <dataValidation sqref="Z5:Z204" showDropDown="0" showInputMessage="0" showErrorMessage="0" allowBlank="1" type="list">
      <formula1>='القوائم'!$C$5:$C$12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الملخص</t>
        </is>
      </c>
    </row>
    <row r="2">
      <c r="A2" s="2" t="inlineStr">
        <is>
          <t>تتحدث الأعداد من «سجل الشكاوى». وتعتمد أعداد الحالات على تاريخ اليوم.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7" t="inlineStr">
        <is>
          <t>الشكاوى المسجّلة</t>
        </is>
      </c>
      <c r="B5" s="14">
        <f>COUNT('سجل الشكاوى'!$B$5:$B$204)</f>
        <v/>
      </c>
    </row>
    <row r="6">
      <c r="A6" s="7" t="inlineStr">
        <is>
          <t>تأكيد الاستلام في الموعد</t>
        </is>
      </c>
      <c r="B6" s="14">
        <f>COUNTIF('سجل الشكاوى'!$K$5:$K$204,"نعم")</f>
        <v/>
      </c>
    </row>
    <row r="7">
      <c r="A7" s="7" t="inlineStr">
        <is>
          <t>تأكيد الاستلام متأخراً</t>
        </is>
      </c>
      <c r="B7" s="14">
        <f>COUNTIF('سجل الشكاوى'!$K$5:$K$204,"لا")</f>
        <v/>
      </c>
    </row>
    <row r="8">
      <c r="A8" s="7" t="inlineStr">
        <is>
          <t>نسبة تأكيد الاستلام في الموعد</t>
        </is>
      </c>
      <c r="B8" s="15">
        <f>IF((COUNTIF('سجل الشكاوى'!$K$5:$K$204,"نعم")+COUNTIF('سجل الشكاوى'!$K$5:$K$204,"لا"))=0,"",COUNTIF('سجل الشكاوى'!$K$5:$K$204,"نعم")/(COUNTIF('سجل الشكاوى'!$K$5:$K$204,"نعم")+COUNTIF('سجل الشكاوى'!$K$5:$K$204,"لا")))</f>
        <v/>
      </c>
    </row>
    <row r="9">
      <c r="A9" s="7" t="inlineStr">
        <is>
          <t>القرار بحلول موعد القرار</t>
        </is>
      </c>
      <c r="B9" s="14">
        <f>COUNTIF('سجل الشكاوى'!$O$5:$O$204,"نعم")</f>
        <v/>
      </c>
    </row>
    <row r="10">
      <c r="A10" s="7" t="inlineStr">
        <is>
          <t>نسبة القرارات في الموعد</t>
        </is>
      </c>
      <c r="B10" s="15">
        <f>IF((COUNTIF('سجل الشكاوى'!$O$5:$O$204,"نعم")+COUNTIF('سجل الشكاوى'!$O$5:$O$204,"لا"))=0,"",COUNTIF('سجل الشكاوى'!$O$5:$O$204,"نعم")/(COUNTIF('سجل الشكاوى'!$O$5:$O$204,"نعم")+COUNTIF('سجل الشكاوى'!$O$5:$O$204,"لا")))</f>
        <v/>
      </c>
    </row>
    <row r="11">
      <c r="A11" s="7" t="inlineStr">
        <is>
          <t>متوسط أيام العمل حتى القرار</t>
        </is>
      </c>
      <c r="B11" s="16">
        <f>IF(COUNT('سجل الشكاوى'!$P$5:$P$204)=0,"",AVERAGE('سجل الشكاوى'!$P$5:$P$204))</f>
        <v/>
      </c>
    </row>
    <row r="12">
      <c r="A12" s="7" t="inlineStr">
        <is>
          <t>مفتوحة، أو قيد المراجعة، أو أُرسل القرار</t>
        </is>
      </c>
      <c r="B12" s="14">
        <f>COUNTIF('سجل الشكاوى'!$AC$5:$AC$204,"مفتوحة")+COUNTIF('سجل الشكاوى'!$AC$5:$AC$204,"قيد المراجعة")+COUNTIF('سجل الشكاوى'!$AC$5:$AC$204,"أُرسل القرار")</f>
        <v/>
      </c>
    </row>
    <row r="13">
      <c r="A13" s="7" t="inlineStr">
        <is>
          <t>متأخرة: تأكيد الاستلام أو القرار أو المتابعة</t>
        </is>
      </c>
      <c r="B13" s="14">
        <f>COUNTIF('سجل الشكاوى'!$AC$5:$AC$204,"تأخر تأكيد الاستلام")+COUNTIF('سجل الشكاوى'!$AC$5:$AC$204,"تأخر القرار")+COUNTIF('سجل الشكاوى'!$AC$5:$AC$204,"تأخرت المتابعة")</f>
        <v/>
      </c>
    </row>
    <row r="14">
      <c r="A14" s="7" t="inlineStr">
        <is>
          <t>السبب الجذري ناقص</t>
        </is>
      </c>
      <c r="B14" s="14">
        <f>COUNTIF('سجل الشكاوى'!$AC$5:$AC$204,"السبب الجذري ناقص")</f>
        <v/>
      </c>
    </row>
    <row r="15">
      <c r="A15" s="7" t="inlineStr">
        <is>
          <t>مغلقة</t>
        </is>
      </c>
      <c r="B15" s="14">
        <f>COUNTIF('سجل الشكاوى'!$AC$5:$AC$204,"مغلقة")</f>
        <v/>
      </c>
    </row>
    <row r="16">
      <c r="A16" s="7" t="inlineStr">
        <is>
          <t>المراجعات المطلوبة</t>
        </is>
      </c>
      <c r="B16" s="14">
        <f>COUNTIF('سجل الشكاوى'!$V$5:$V$204,"نعم")</f>
        <v/>
      </c>
    </row>
    <row r="17">
      <c r="A17" s="7" t="inlineStr">
        <is>
          <t>إجمالي تكلفة التعويض</t>
        </is>
      </c>
      <c r="B17" s="17">
        <f>SUM('سجل الشكاوى'!$S$5:$S$204)</f>
        <v/>
      </c>
    </row>
    <row r="18">
      <c r="A18" s="7" t="inlineStr">
        <is>
          <t>تعويضات فوق حد الموظف بلا صاحب موافقة</t>
        </is>
      </c>
      <c r="B18" s="14">
        <f>SUMPRODUCT(('سجل الشكاوى'!$S$5:$S$204&gt;'القوائم'!$G$9)*('سجل الشكاوى'!$U$5:$U$204=""))</f>
        <v/>
      </c>
    </row>
    <row r="20">
      <c r="A20" s="18" t="inlineStr">
        <is>
          <t>حسب النتيجة</t>
        </is>
      </c>
    </row>
    <row r="21" ht="24" customHeight="1">
      <c r="A21" s="3" t="inlineStr">
        <is>
          <t>النتيجة</t>
        </is>
      </c>
      <c r="B21" s="3" t="inlineStr">
        <is>
          <t>الشكاوى</t>
        </is>
      </c>
      <c r="C21" s="3" t="inlineStr">
        <is>
          <t>تكلفة التعويض ($)</t>
        </is>
      </c>
    </row>
    <row r="22">
      <c r="A22" s="7" t="inlineStr">
        <is>
          <t>مقبولة</t>
        </is>
      </c>
      <c r="B22" s="19">
        <f>COUNTIF('سجل الشكاوى'!$Q$5:$Q$204,A22)</f>
        <v/>
      </c>
      <c r="C22" s="20">
        <f>SUMIF('سجل الشكاوى'!$Q$5:$Q$204,A22,'سجل الشكاوى'!$S$5:$S$204)</f>
        <v/>
      </c>
    </row>
    <row r="23">
      <c r="A23" s="7" t="inlineStr">
        <is>
          <t>مقبولة جزئياً</t>
        </is>
      </c>
      <c r="B23" s="19">
        <f>COUNTIF('سجل الشكاوى'!$Q$5:$Q$204,A23)</f>
        <v/>
      </c>
      <c r="C23" s="20">
        <f>SUMIF('سجل الشكاوى'!$Q$5:$Q$204,A23,'سجل الشكاوى'!$S$5:$S$204)</f>
        <v/>
      </c>
    </row>
    <row r="24">
      <c r="A24" s="7" t="inlineStr">
        <is>
          <t>غير مقبولة</t>
        </is>
      </c>
      <c r="B24" s="19">
        <f>COUNTIF('سجل الشكاوى'!$Q$5:$Q$204,A24)</f>
        <v/>
      </c>
      <c r="C24" s="20">
        <f>SUMIF('سجل الشكاوى'!$Q$5:$Q$204,A24,'سجل الشكاوى'!$S$5:$S$204)</f>
        <v/>
      </c>
    </row>
    <row r="25">
      <c r="A25" s="7" t="inlineStr">
        <is>
          <t>مسحوبة</t>
        </is>
      </c>
      <c r="B25" s="19">
        <f>COUNTIF('سجل الشكاوى'!$Q$5:$Q$204,A25)</f>
        <v/>
      </c>
      <c r="C25" s="20">
        <f>SUMIF('سجل الشكاوى'!$Q$5:$Q$204,A25,'سجل الشكاوى'!$S$5:$S$204)</f>
        <v/>
      </c>
    </row>
    <row r="27">
      <c r="A27" s="18" t="inlineStr">
        <is>
          <t>حسب السبب الجذري</t>
        </is>
      </c>
    </row>
    <row r="28" ht="30" customHeight="1">
      <c r="A28" s="3" t="inlineStr">
        <is>
          <t>السبب الجذري</t>
        </is>
      </c>
      <c r="B28" s="3" t="inlineStr">
        <is>
          <t>الشكاوى</t>
        </is>
      </c>
      <c r="C28" s="3" t="inlineStr">
        <is>
          <t>النسبة من الشكاوى التي لها سبب</t>
        </is>
      </c>
      <c r="D28" s="3" t="inlineStr">
        <is>
          <t>تكلفة التعويض ($)</t>
        </is>
      </c>
    </row>
    <row r="29">
      <c r="A29" s="7" t="inlineStr">
        <is>
          <t>عيب في المنتج</t>
        </is>
      </c>
      <c r="B29" s="19">
        <f>COUNTIF('سجل الشكاوى'!$Z$5:$Z$204,A29)</f>
        <v/>
      </c>
      <c r="C29" s="21">
        <f>IF(COUNTA('سجل الشكاوى'!$Z$5:$Z$204)=0,"",B29/COUNTA('سجل الشكاوى'!$Z$5:$Z$204))</f>
        <v/>
      </c>
      <c r="D29" s="20">
        <f>SUMIF('سجل الشكاوى'!$Z$5:$Z$204,A29,'سجل الشكاوى'!$S$5:$S$204)</f>
        <v/>
      </c>
    </row>
    <row r="30">
      <c r="A30" s="7" t="inlineStr">
        <is>
          <t>تأخير من جهتنا</t>
        </is>
      </c>
      <c r="B30" s="19">
        <f>COUNTIF('سجل الشكاوى'!$Z$5:$Z$204,A30)</f>
        <v/>
      </c>
      <c r="C30" s="21">
        <f>IF(COUNTA('سجل الشكاوى'!$Z$5:$Z$204)=0,"",B30/COUNTA('سجل الشكاوى'!$Z$5:$Z$204))</f>
        <v/>
      </c>
      <c r="D30" s="20">
        <f>SUMIF('سجل الشكاوى'!$Z$5:$Z$204,A30,'سجل الشكاوى'!$S$5:$S$204)</f>
        <v/>
      </c>
    </row>
    <row r="31">
      <c r="A31" s="7" t="inlineStr">
        <is>
          <t>شركة الشحن أو المورّد</t>
        </is>
      </c>
      <c r="B31" s="19">
        <f>COUNTIF('سجل الشكاوى'!$Z$5:$Z$204,A31)</f>
        <v/>
      </c>
      <c r="C31" s="21">
        <f>IF(COUNTA('سجل الشكاوى'!$Z$5:$Z$204)=0,"",B31/COUNTA('سجل الشكاوى'!$Z$5:$Z$204))</f>
        <v/>
      </c>
      <c r="D31" s="20">
        <f>SUMIF('سجل الشكاوى'!$Z$5:$Z$204,A31,'سجل الشكاوى'!$S$5:$S$204)</f>
        <v/>
      </c>
    </row>
    <row r="32">
      <c r="A32" s="7" t="inlineStr">
        <is>
          <t>معلومات غير واضحة</t>
        </is>
      </c>
      <c r="B32" s="19">
        <f>COUNTIF('سجل الشكاوى'!$Z$5:$Z$204,A32)</f>
        <v/>
      </c>
      <c r="C32" s="21">
        <f>IF(COUNTA('سجل الشكاوى'!$Z$5:$Z$204)=0,"",B32/COUNTA('سجل الشكاوى'!$Z$5:$Z$204))</f>
        <v/>
      </c>
      <c r="D32" s="20">
        <f>SUMIF('سجل الشكاوى'!$Z$5:$Z$204,A32,'سجل الشكاوى'!$S$5:$S$204)</f>
        <v/>
      </c>
    </row>
    <row r="33">
      <c r="A33" s="7" t="inlineStr">
        <is>
          <t>خطأ في الفوترة</t>
        </is>
      </c>
      <c r="B33" s="19">
        <f>COUNTIF('سجل الشكاوى'!$Z$5:$Z$204,A33)</f>
        <v/>
      </c>
      <c r="C33" s="21">
        <f>IF(COUNTA('سجل الشكاوى'!$Z$5:$Z$204)=0,"",B33/COUNTA('سجل الشكاوى'!$Z$5:$Z$204))</f>
        <v/>
      </c>
      <c r="D33" s="20">
        <f>SUMIF('سجل الشكاوى'!$Z$5:$Z$204,A33,'سجل الشكاوى'!$S$5:$S$204)</f>
        <v/>
      </c>
    </row>
    <row r="34">
      <c r="A34" s="7" t="inlineStr">
        <is>
          <t>تواصل الموظفين</t>
        </is>
      </c>
      <c r="B34" s="19">
        <f>COUNTIF('سجل الشكاوى'!$Z$5:$Z$204,A34)</f>
        <v/>
      </c>
      <c r="C34" s="21">
        <f>IF(COUNTA('سجل الشكاوى'!$Z$5:$Z$204)=0,"",B34/COUNTA('سجل الشكاوى'!$Z$5:$Z$204))</f>
        <v/>
      </c>
      <c r="D34" s="20">
        <f>SUMIF('سجل الشكاوى'!$Z$5:$Z$204,A34,'سجل الشكاوى'!$S$5:$S$204)</f>
        <v/>
      </c>
    </row>
    <row r="35">
      <c r="A35" s="7" t="inlineStr">
        <is>
          <t>لم يثبت خطأ</t>
        </is>
      </c>
      <c r="B35" s="19">
        <f>COUNTIF('سجل الشكاوى'!$Z$5:$Z$204,A35)</f>
        <v/>
      </c>
      <c r="C35" s="21">
        <f>IF(COUNTA('سجل الشكاوى'!$Z$5:$Z$204)=0,"",B35/COUNTA('سجل الشكاوى'!$Z$5:$Z$204))</f>
        <v/>
      </c>
      <c r="D35" s="20">
        <f>SUMIF('سجل الشكاوى'!$Z$5:$Z$204,A35,'سجل الشكاوى'!$S$5:$S$204)</f>
        <v/>
      </c>
    </row>
    <row r="36">
      <c r="A36" s="7" t="inlineStr">
        <is>
          <t>أخرى</t>
        </is>
      </c>
      <c r="B36" s="19">
        <f>COUNTIF('سجل الشكاوى'!$Z$5:$Z$204,A36)</f>
        <v/>
      </c>
      <c r="C36" s="21">
        <f>IF(COUNTA('سجل الشكاوى'!$Z$5:$Z$204)=0,"",B36/COUNTA('سجل الشكاوى'!$Z$5:$Z$204))</f>
        <v/>
      </c>
      <c r="D36" s="20">
        <f>SUMIF('سجل الشكاوى'!$Z$5:$Z$204,A36,'سجل الشكاوى'!$S$5:$S$204)</f>
        <v/>
      </c>
    </row>
    <row r="38">
      <c r="A38" s="22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0" customWidth="1" min="4" max="4"/>
    <col width="3" customWidth="1" min="5" max="5"/>
    <col width="36" customWidth="1" min="6" max="6"/>
    <col width="14" customWidth="1" min="7" max="7"/>
    <col width="24" customWidth="1" min="8" max="8"/>
  </cols>
  <sheetData>
    <row r="1">
      <c r="A1" s="1" t="inlineStr">
        <is>
          <t>القوائم والإعدادات</t>
        </is>
      </c>
    </row>
    <row r="2">
      <c r="A2" s="2" t="inlineStr">
        <is>
          <t>عدّل القوائم لتناسب عملك؛ القوائم المنسدلة في السجل تُقرأ من هنا. حافظ على ترتيب «النتيجة» و«نعم / لا». واضبط الأيام المستهدفة وحدود الموافقة في الأعمدة المجاورة.</t>
        </is>
      </c>
    </row>
    <row r="4" ht="30" customHeight="1">
      <c r="A4" s="3" t="inlineStr">
        <is>
          <t>القناة</t>
        </is>
      </c>
      <c r="B4" s="3" t="inlineStr">
        <is>
          <t>النتيجة</t>
        </is>
      </c>
      <c r="C4" s="3" t="inlineStr">
        <is>
          <t>السبب الجذري</t>
        </is>
      </c>
      <c r="D4" s="3" t="inlineStr">
        <is>
          <t>نعم / لا</t>
        </is>
      </c>
    </row>
    <row r="5">
      <c r="A5" s="7" t="inlineStr">
        <is>
          <t>البريد الإلكتروني</t>
        </is>
      </c>
      <c r="B5" s="7" t="inlineStr">
        <is>
          <t>مقبولة</t>
        </is>
      </c>
      <c r="C5" s="7" t="inlineStr">
        <is>
          <t>عيب في المنتج</t>
        </is>
      </c>
      <c r="D5" s="7" t="inlineStr">
        <is>
          <t>نعم</t>
        </is>
      </c>
      <c r="F5" s="23" t="inlineStr">
        <is>
          <t>تأكيد الاستلام خلال (أيام عمل)</t>
        </is>
      </c>
      <c r="G5" s="24" t="n">
        <v>1</v>
      </c>
    </row>
    <row r="6">
      <c r="A6" s="7" t="inlineStr">
        <is>
          <t>دردشة الموقع</t>
        </is>
      </c>
      <c r="B6" s="7" t="inlineStr">
        <is>
          <t>مقبولة جزئياً</t>
        </is>
      </c>
      <c r="C6" s="7" t="inlineStr">
        <is>
          <t>تأخير من جهتنا</t>
        </is>
      </c>
      <c r="D6" s="7" t="inlineStr">
        <is>
          <t>لا</t>
        </is>
      </c>
      <c r="F6" s="23" t="inlineStr">
        <is>
          <t>القرار خلال (أيام عمل)</t>
        </is>
      </c>
      <c r="G6" s="24" t="n">
        <v>5</v>
      </c>
    </row>
    <row r="7">
      <c r="A7" s="7" t="inlineStr">
        <is>
          <t>WhatsApp</t>
        </is>
      </c>
      <c r="B7" s="7" t="inlineStr">
        <is>
          <t>غير مقبولة</t>
        </is>
      </c>
      <c r="C7" s="7" t="inlineStr">
        <is>
          <t>شركة الشحن أو المورّد</t>
        </is>
      </c>
    </row>
    <row r="8">
      <c r="A8" s="7" t="inlineStr">
        <is>
          <t>الهاتف</t>
        </is>
      </c>
      <c r="B8" s="7" t="inlineStr">
        <is>
          <t>مسحوبة</t>
        </is>
      </c>
      <c r="C8" s="7" t="inlineStr">
        <is>
          <t>معلومات غير واضحة</t>
        </is>
      </c>
      <c r="F8" s="25" t="inlineStr">
        <is>
          <t>مستوى الموافقة</t>
        </is>
      </c>
      <c r="G8" s="25" t="inlineStr">
        <is>
          <t>حتى ($)</t>
        </is>
      </c>
      <c r="H8" s="25" t="inlineStr">
        <is>
          <t>من</t>
        </is>
      </c>
    </row>
    <row r="9">
      <c r="A9" s="7" t="inlineStr">
        <is>
          <t>وسائل التواصل الاجتماعي</t>
        </is>
      </c>
      <c r="C9" s="7" t="inlineStr">
        <is>
          <t>خطأ في الفوترة</t>
        </is>
      </c>
      <c r="F9" s="23" t="inlineStr">
        <is>
          <t>الموظف</t>
        </is>
      </c>
      <c r="G9" s="26" t="n">
        <v>100</v>
      </c>
      <c r="H9" s="7" t="inlineStr">
        <is>
          <t>بن كارتر، الدعم</t>
        </is>
      </c>
    </row>
    <row r="10">
      <c r="A10" s="7" t="inlineStr">
        <is>
          <t>أخرى</t>
        </is>
      </c>
      <c r="C10" s="7" t="inlineStr">
        <is>
          <t>تواصل الموظفين</t>
        </is>
      </c>
      <c r="F10" s="23" t="inlineStr">
        <is>
          <t>المدير</t>
        </is>
      </c>
      <c r="G10" s="26" t="n">
        <v>300</v>
      </c>
      <c r="H10" s="7" t="inlineStr">
        <is>
          <t>إيريس لانغ، صاحبة العمل</t>
        </is>
      </c>
    </row>
    <row r="11">
      <c r="C11" s="7" t="inlineStr">
        <is>
          <t>لم يثبت خطأ</t>
        </is>
      </c>
      <c r="F11" s="23" t="inlineStr">
        <is>
          <t>صاحب العمل</t>
        </is>
      </c>
      <c r="G11" s="27" t="inlineStr">
        <is>
          <t>بلا حد</t>
        </is>
      </c>
      <c r="H11" s="7" t="inlineStr">
        <is>
          <t>إيريس لانغ، صاحبة العمل</t>
        </is>
      </c>
    </row>
    <row r="12">
      <c r="C12" s="7" t="inlineStr">
        <is>
          <t>أخرى</t>
        </is>
      </c>
      <c r="F12" s="22" t="inlineStr">
        <is>
          <t>لا يوجد مدير؟ أعطِ مستوى المدير لصاحب العمل، كما في المثال.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شكاوى العملاء</dc:title>
  <dcterms:created xmlns:dcterms="http://purl.org/dc/terms/" xmlns:xsi="http://www.w3.org/2001/XMLSchema-instance" xsi:type="dcterms:W3CDTF">2026-10-12T16:49:16Z</dcterms:created>
  <dcterms:modified xmlns:dcterms="http://purl.org/dc/terms/" xmlns:xsi="http://www.w3.org/2001/XMLSchema-instance" xsi:type="dcterms:W3CDTF">2026-10-12T16:49:16Z</dcterms:modified>
</cp:coreProperties>
</file>