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سجل" sheetId="1" state="visible" r:id="rId1"/>
    <sheet xmlns:r="http://schemas.openxmlformats.org/officeDocument/2006/relationships" name="القواعد" sheetId="2" state="visible" r:id="rId2"/>
    <sheet xmlns:r="http://schemas.openxmlformats.org/officeDocument/2006/relationships" name="الملخص" sheetId="3" state="visible" r:id="rId3"/>
  </sheets>
  <definedNames>
    <definedName name="_xlnm._FilterDatabase" localSheetId="0" hidden="1">'السجل'!$A$4:$L$204</definedName>
  </definedNames>
  <calcPr calcId="124519" fullCalcOnLoad="1"/>
</workbook>
</file>

<file path=xl/styles.xml><?xml version="1.0" encoding="utf-8"?>
<styleSheet xmlns="http://schemas.openxmlformats.org/spreadsheetml/2006/main">
  <numFmts count="3">
    <numFmt numFmtId="164" formatCode="yyyy-mm-dd"/>
    <numFmt numFmtId="165" formatCode="hh:mm"/>
    <numFmt numFmtId="166" formatCode="0.0"/>
  </numFmts>
  <fonts count="11">
    <font>
      <name val="Calibri"/>
      <family val="2"/>
      <color theme="1"/>
      <sz val="11"/>
      <scheme val="minor"/>
    </font>
    <font>
      <name val="Arial"/>
      <b val="1"/>
      <sz val="14"/>
    </font>
    <font>
      <name val="Arial"/>
      <color rgb="005D5A70"/>
      <sz val="10"/>
    </font>
    <font>
      <name val="Arial"/>
      <b val="1"/>
      <color rgb="0015131F"/>
    </font>
    <font>
      <name val="Arial"/>
      <b val="1"/>
      <sz val="10"/>
    </font>
    <font>
      <name val="Arial"/>
      <sz val="10"/>
    </font>
    <font>
      <name val="Arial"/>
      <b val="1"/>
    </font>
    <font>
      <name val="Arial"/>
      <b val="1"/>
      <sz val="16"/>
    </font>
    <font>
      <name val="Arial"/>
      <b val="1"/>
      <sz val="12"/>
    </font>
    <font>
      <name val="Arial"/>
      <b val="1"/>
      <color rgb="004B22C9"/>
      <sz val="11"/>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3">
    <xf numFmtId="0" fontId="0" fillId="0" borderId="0" pivotButton="0" quotePrefix="0" xfId="0"/>
    <xf numFmtId="0" fontId="7" fillId="0" borderId="0" pivotButton="0" quotePrefix="0" xfId="0"/>
    <xf numFmtId="0" fontId="2" fillId="0" borderId="0" pivotButton="0" quotePrefix="0" xfId="0"/>
    <xf numFmtId="0" fontId="3" fillId="2" borderId="1" applyAlignment="1" pivotButton="0" quotePrefix="0" xfId="0">
      <alignment vertical="center" wrapText="1"/>
    </xf>
    <xf numFmtId="164" fontId="5" fillId="0" borderId="1" pivotButton="0" quotePrefix="0" xfId="0"/>
    <xf numFmtId="0" fontId="5" fillId="0" borderId="1" pivotButton="0" quotePrefix="0" xfId="0"/>
    <xf numFmtId="0" fontId="4" fillId="0" borderId="1" pivotButton="0" quotePrefix="0" xfId="0"/>
    <xf numFmtId="0" fontId="5" fillId="3" borderId="1" pivotButton="0" quotePrefix="0" xfId="0"/>
    <xf numFmtId="165" fontId="5" fillId="0" borderId="1" pivotButton="0" quotePrefix="0" xfId="0"/>
    <xf numFmtId="0" fontId="4" fillId="3" borderId="1" pivotButton="0" quotePrefix="0" xfId="0"/>
    <xf numFmtId="0" fontId="1" fillId="0" borderId="0" pivotButton="0" quotePrefix="0" xfId="0"/>
    <xf numFmtId="0" fontId="6" fillId="2" borderId="0"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top" wrapText="1"/>
    </xf>
    <xf numFmtId="0" fontId="5" fillId="0" borderId="0" pivotButton="0" quotePrefix="0" xfId="0"/>
    <xf numFmtId="166" fontId="5" fillId="0" borderId="1" pivotButton="0" quotePrefix="0" xfId="0"/>
    <xf numFmtId="9" fontId="5" fillId="0" borderId="1" pivotButton="0" quotePrefix="0" xfId="0"/>
    <xf numFmtId="0" fontId="8" fillId="0" borderId="0" pivotButton="0" quotePrefix="0" xfId="0"/>
    <xf numFmtId="1" fontId="9" fillId="0" borderId="1" pivotButton="0" quotePrefix="0" xfId="0"/>
    <xf numFmtId="9" fontId="9" fillId="0" borderId="1" pivotButton="0" quotePrefix="0" xfId="0"/>
    <xf numFmtId="166" fontId="9" fillId="0" borderId="1" pivotButton="0" quotePrefix="0" xfId="0"/>
    <xf numFmtId="0" fontId="10" fillId="0" borderId="0" pivotButton="0" quotePrefix="0" xfId="0"/>
  </cellXfs>
  <cellStyles count="1">
    <cellStyle name="Normal" xfId="0" builtinId="0" hidden="0"/>
  </cellStyles>
  <dxfs count="3">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6" customWidth="1" min="2" max="2"/>
    <col width="15" customWidth="1" min="3" max="3"/>
    <col width="26" customWidth="1" min="4" max="4"/>
    <col width="11" customWidth="1" min="5" max="5"/>
    <col width="11" customWidth="1" min="6" max="6"/>
    <col width="13" customWidth="1" min="7" max="7"/>
    <col width="13" customWidth="1" min="8" max="8"/>
    <col width="14" customWidth="1" min="9" max="9"/>
    <col width="12" customWidth="1" min="10" max="10"/>
    <col width="12" customWidth="1" min="11" max="11"/>
    <col width="30" customWidth="1" min="12" max="12"/>
  </cols>
  <sheetData>
    <row r="1">
      <c r="A1" s="1" t="inlineStr">
        <is>
          <t>سجل التحويل إلى موظف</t>
        </is>
      </c>
    </row>
    <row r="2">
      <c r="A2" s="2" t="inlineStr">
        <is>
          <t>أضف صفاً لكل تحويل. اختر المحفّز، وأدخل وقت التحويل ووقت أول رد من الموظف. تُملأ الأولوية والمهلة والدقائق والحالة تلقائياً. تواريخ الأمثلة محسوبة نسبةً إلى اليوم.</t>
        </is>
      </c>
    </row>
    <row r="4" ht="32" customHeight="1">
      <c r="A4" s="3" t="inlineStr">
        <is>
          <t>التاريخ</t>
        </is>
      </c>
      <c r="B4" s="3" t="inlineStr">
        <is>
          <t>العميل</t>
        </is>
      </c>
      <c r="C4" s="3" t="inlineStr">
        <is>
          <t>القناة</t>
        </is>
      </c>
      <c r="D4" s="3" t="inlineStr">
        <is>
          <t>المحفّز</t>
        </is>
      </c>
      <c r="E4" s="3" t="inlineStr">
        <is>
          <t>الأولوية</t>
        </is>
      </c>
      <c r="F4" s="3" t="inlineStr">
        <is>
          <t>المهلة (دقائق)</t>
        </is>
      </c>
      <c r="G4" s="3" t="inlineStr">
        <is>
          <t>المسؤول</t>
        </is>
      </c>
      <c r="H4" s="3" t="inlineStr">
        <is>
          <t>وقت التحويل</t>
        </is>
      </c>
      <c r="I4" s="3" t="inlineStr">
        <is>
          <t>أول رد من الموظف</t>
        </is>
      </c>
      <c r="J4" s="3" t="inlineStr">
        <is>
          <t>دقائق حتى الرد</t>
        </is>
      </c>
      <c r="K4" s="3" t="inlineStr">
        <is>
          <t>الحالة</t>
        </is>
      </c>
      <c r="L4" s="3" t="inlineStr">
        <is>
          <t>ملاحظات</t>
        </is>
      </c>
    </row>
    <row r="5">
      <c r="A5" s="4">
        <f>TODAY()-1</f>
        <v/>
      </c>
      <c r="B5" s="5" t="inlineStr">
        <is>
          <t>أوين ب.</t>
        </is>
      </c>
      <c r="C5" s="5" t="inlineStr">
        <is>
          <t>دردشة الموقع</t>
        </is>
      </c>
      <c r="D5" s="6" t="inlineStr">
        <is>
          <t>يطلب التحدث إلى شخص</t>
        </is>
      </c>
      <c r="E5" s="7">
        <f>IF(D5="","",IFERROR(INDEX('القواعد'!$B$4:$B$10,MATCH(D5,'القواعد'!$A$4:$A$10,0)),""))</f>
        <v/>
      </c>
      <c r="F5" s="7">
        <f>IF(D5="","",IFERROR(INDEX('القواعد'!$C$4:$C$10,MATCH(D5,'القواعد'!$A$4:$A$10,0)),""))</f>
        <v/>
      </c>
      <c r="G5" s="5" t="inlineStr">
        <is>
          <t>كيم</t>
        </is>
      </c>
      <c r="H5" s="8" t="n">
        <v>0.5847222222222223</v>
      </c>
      <c r="I5" s="8" t="n">
        <v>0.5888888888888889</v>
      </c>
      <c r="J5" s="7">
        <f>IF(OR(H5="",I5=""),"",ROUND(MOD(I5-H5,1)*1440,0))</f>
        <v/>
      </c>
      <c r="K5" s="9">
        <f>IF(OR(D5="",H5=""),"",IF(I5="","بانتظار الرد",IF(J5&lt;=F5,"في الموعد","متأخر")))</f>
        <v/>
      </c>
      <c r="L5" s="5" t="inlineStr">
        <is>
          <t>تم تأكيد الزيارة</t>
        </is>
      </c>
    </row>
    <row r="6">
      <c r="A6" s="4">
        <f>TODAY()-1</f>
        <v/>
      </c>
      <c r="B6" s="5" t="inlineStr">
        <is>
          <t>ماريا ل.</t>
        </is>
      </c>
      <c r="C6" s="5" t="inlineStr">
        <is>
          <t>دردشة الموقع</t>
        </is>
      </c>
      <c r="D6" s="6" t="inlineStr">
        <is>
          <t>جاهز للشراء</t>
        </is>
      </c>
      <c r="E6" s="7">
        <f>IF(D6="","",IFERROR(INDEX('القواعد'!$B$4:$B$10,MATCH(D6,'القواعد'!$A$4:$A$10,0)),""))</f>
        <v/>
      </c>
      <c r="F6" s="7">
        <f>IF(D6="","",IFERROR(INDEX('القواعد'!$C$4:$C$10,MATCH(D6,'القواعد'!$A$4:$A$10,0)),""))</f>
        <v/>
      </c>
      <c r="G6" s="5" t="inlineStr">
        <is>
          <t>دان</t>
        </is>
      </c>
      <c r="H6" s="8" t="n">
        <v>0.4305555555555556</v>
      </c>
      <c r="I6" s="8" t="n">
        <v>0.4326388888888889</v>
      </c>
      <c r="J6" s="7">
        <f>IF(OR(H6="",I6=""),"",ROUND(MOD(I6-H6,1)*1440,0))</f>
        <v/>
      </c>
      <c r="K6" s="9">
        <f>IF(OR(D6="",H6=""),"",IF(I6="","بانتظار الرد",IF(J6&lt;=F6,"في الموعد","متأخر")))</f>
        <v/>
      </c>
      <c r="L6" s="5" t="inlineStr">
        <is>
          <t>تم حجز مكالمة</t>
        </is>
      </c>
    </row>
    <row r="7">
      <c r="A7" s="4">
        <f>TODAY()-2</f>
        <v/>
      </c>
      <c r="B7" s="5" t="inlineStr">
        <is>
          <t>لينا ك.</t>
        </is>
      </c>
      <c r="C7" s="5" t="inlineStr">
        <is>
          <t>WhatsApp</t>
        </is>
      </c>
      <c r="D7" s="6" t="inlineStr">
        <is>
          <t>الفواتير أو الاسترداد أو الإلغاء</t>
        </is>
      </c>
      <c r="E7" s="7">
        <f>IF(D7="","",IFERROR(INDEX('القواعد'!$B$4:$B$10,MATCH(D7,'القواعد'!$A$4:$A$10,0)),""))</f>
        <v/>
      </c>
      <c r="F7" s="7">
        <f>IF(D7="","",IFERROR(INDEX('القواعد'!$C$4:$C$10,MATCH(D7,'القواعد'!$A$4:$A$10,0)),""))</f>
        <v/>
      </c>
      <c r="G7" s="5" t="inlineStr">
        <is>
          <t>دان</t>
        </is>
      </c>
      <c r="H7" s="8" t="n">
        <v>0.6979166666666666</v>
      </c>
      <c r="I7" s="8" t="n">
        <v>0.7131944444444445</v>
      </c>
      <c r="J7" s="7">
        <f>IF(OR(H7="",I7=""),"",ROUND(MOD(I7-H7,1)*1440,0))</f>
        <v/>
      </c>
      <c r="K7" s="9">
        <f>IF(OR(D7="",H7=""),"",IF(I7="","بانتظار الرد",IF(J7&lt;=F7,"في الموعد","متأخر")))</f>
        <v/>
      </c>
      <c r="L7" s="5" t="inlineStr">
        <is>
          <t>سؤال عن العربون</t>
        </is>
      </c>
    </row>
    <row r="8">
      <c r="A8" s="4">
        <f>TODAY()-2</f>
        <v/>
      </c>
      <c r="B8" s="5" t="inlineStr">
        <is>
          <t>راج س.</t>
        </is>
      </c>
      <c r="C8" s="5" t="inlineStr">
        <is>
          <t>دردشة الموقع</t>
        </is>
      </c>
      <c r="D8" s="6" t="inlineStr">
        <is>
          <t>الذكاء الاصطناعي لا يجد إجابة</t>
        </is>
      </c>
      <c r="E8" s="7">
        <f>IF(D8="","",IFERROR(INDEX('القواعد'!$B$4:$B$10,MATCH(D8,'القواعد'!$A$4:$A$10,0)),""))</f>
        <v/>
      </c>
      <c r="F8" s="7">
        <f>IF(D8="","",IFERROR(INDEX('القواعد'!$C$4:$C$10,MATCH(D8,'القواعد'!$A$4:$A$10,0)),""))</f>
        <v/>
      </c>
      <c r="G8" s="5" t="inlineStr">
        <is>
          <t>كيم</t>
        </is>
      </c>
      <c r="H8" s="8" t="n">
        <v>0.4618055555555556</v>
      </c>
      <c r="I8" s="8" t="n">
        <v>0.4680555555555556</v>
      </c>
      <c r="J8" s="7">
        <f>IF(OR(H8="",I8=""),"",ROUND(MOD(I8-H8,1)*1440,0))</f>
        <v/>
      </c>
      <c r="K8" s="9">
        <f>IF(OR(D8="",H8=""),"",IF(I8="","بانتظار الرد",IF(J8&lt;=F8,"في الموعد","متأخر")))</f>
        <v/>
      </c>
      <c r="L8" s="5" t="inlineStr">
        <is>
          <t>مقاس خاص للشرفة الخشبية</t>
        </is>
      </c>
    </row>
    <row r="9">
      <c r="A9" s="4">
        <f>TODAY()-3</f>
        <v/>
      </c>
      <c r="B9" s="5" t="inlineStr">
        <is>
          <t>تشين و.</t>
        </is>
      </c>
      <c r="C9" s="5" t="inlineStr">
        <is>
          <t>Telegram</t>
        </is>
      </c>
      <c r="D9" s="6" t="inlineStr">
        <is>
          <t>عميل منزعج</t>
        </is>
      </c>
      <c r="E9" s="7">
        <f>IF(D9="","",IFERROR(INDEX('القواعد'!$B$4:$B$10,MATCH(D9,'القواعد'!$A$4:$A$10,0)),""))</f>
        <v/>
      </c>
      <c r="F9" s="7">
        <f>IF(D9="","",IFERROR(INDEX('القواعد'!$C$4:$C$10,MATCH(D9,'القواعد'!$A$4:$A$10,0)),""))</f>
        <v/>
      </c>
      <c r="G9" s="5" t="inlineStr">
        <is>
          <t>كيم</t>
        </is>
      </c>
      <c r="H9" s="8" t="n">
        <v>0.3958333333333333</v>
      </c>
      <c r="I9" s="8" t="n">
        <v>0.3986111111111111</v>
      </c>
      <c r="J9" s="7">
        <f>IF(OR(H9="",I9=""),"",ROUND(MOD(I9-H9,1)*1440,0))</f>
        <v/>
      </c>
      <c r="K9" s="9">
        <f>IF(OR(D9="",H9=""),"",IF(I9="","بانتظار الرد",IF(J9&lt;=F9,"في الموعد","متأخر")))</f>
        <v/>
      </c>
      <c r="L9" s="5" t="inlineStr">
        <is>
          <t>تأخر عرض السعر</t>
        </is>
      </c>
    </row>
    <row r="10">
      <c r="A10" s="4">
        <f>TODAY()-3</f>
        <v/>
      </c>
      <c r="B10" s="5" t="inlineStr">
        <is>
          <t>سارة م.</t>
        </is>
      </c>
      <c r="C10" s="5" t="inlineStr">
        <is>
          <t>دردشة الموقع</t>
        </is>
      </c>
      <c r="D10" s="6" t="inlineStr">
        <is>
          <t>عطل أو تعذّر الدخول إلى الحساب</t>
        </is>
      </c>
      <c r="E10" s="7">
        <f>IF(D10="","",IFERROR(INDEX('القواعد'!$B$4:$B$10,MATCH(D10,'القواعد'!$A$4:$A$10,0)),""))</f>
        <v/>
      </c>
      <c r="F10" s="7">
        <f>IF(D10="","",IFERROR(INDEX('القواعد'!$C$4:$C$10,MATCH(D10,'القواعد'!$A$4:$A$10,0)),""))</f>
        <v/>
      </c>
      <c r="G10" s="5" t="inlineStr">
        <is>
          <t>دان</t>
        </is>
      </c>
      <c r="H10" s="8" t="n">
        <v>0.6319444444444444</v>
      </c>
      <c r="I10" s="8" t="n">
        <v>0.6604166666666667</v>
      </c>
      <c r="J10" s="7">
        <f>IF(OR(H10="",I10=""),"",ROUND(MOD(I10-H10,1)*1440,0))</f>
        <v/>
      </c>
      <c r="K10" s="9">
        <f>IF(OR(D10="",H10=""),"",IF(I10="","بانتظار الرد",IF(J10&lt;=F10,"في الموعد","متأخر")))</f>
        <v/>
      </c>
      <c r="L10" s="5" t="inlineStr">
        <is>
          <t>الدخول إلى بوابة العملاء</t>
        </is>
      </c>
    </row>
    <row r="11">
      <c r="A11" s="4">
        <f>TODAY()-4</f>
        <v/>
      </c>
      <c r="B11" s="5" t="inlineStr">
        <is>
          <t>توم ب.</t>
        </is>
      </c>
      <c r="C11" s="5" t="inlineStr">
        <is>
          <t>WhatsApp</t>
        </is>
      </c>
      <c r="D11" s="6" t="inlineStr">
        <is>
          <t>موضوع حساس أو خطِر</t>
        </is>
      </c>
      <c r="E11" s="7">
        <f>IF(D11="","",IFERROR(INDEX('القواعد'!$B$4:$B$10,MATCH(D11,'القواعد'!$A$4:$A$10,0)),""))</f>
        <v/>
      </c>
      <c r="F11" s="7">
        <f>IF(D11="","",IFERROR(INDEX('القواعد'!$C$4:$C$10,MATCH(D11,'القواعد'!$A$4:$A$10,0)),""))</f>
        <v/>
      </c>
      <c r="G11" s="5" t="inlineStr">
        <is>
          <t>دان</t>
        </is>
      </c>
      <c r="H11" s="8" t="n">
        <v>0.5416666666666666</v>
      </c>
      <c r="I11" s="8" t="n">
        <v>0.55</v>
      </c>
      <c r="J11" s="7">
        <f>IF(OR(H11="",I11=""),"",ROUND(MOD(I11-H11,1)*1440,0))</f>
        <v/>
      </c>
      <c r="K11" s="9">
        <f>IF(OR(D11="",H11=""),"",IF(I11="","بانتظار الرد",IF(J11&lt;=F11,"في الموعد","متأخر")))</f>
        <v/>
      </c>
      <c r="L11" s="5" t="inlineStr">
        <is>
          <t>حذف البيانات</t>
        </is>
      </c>
    </row>
    <row r="12">
      <c r="A12" s="4">
        <f>TODAY()-4</f>
        <v/>
      </c>
      <c r="B12" s="5" t="inlineStr">
        <is>
          <t>آنا ر.</t>
        </is>
      </c>
      <c r="C12" s="5" t="inlineStr">
        <is>
          <t>دردشة الموقع</t>
        </is>
      </c>
      <c r="D12" s="6" t="inlineStr">
        <is>
          <t>يطلب التحدث إلى شخص</t>
        </is>
      </c>
      <c r="E12" s="7">
        <f>IF(D12="","",IFERROR(INDEX('القواعد'!$B$4:$B$10,MATCH(D12,'القواعد'!$A$4:$A$10,0)),""))</f>
        <v/>
      </c>
      <c r="F12" s="7">
        <f>IF(D12="","",IFERROR(INDEX('القواعد'!$C$4:$C$10,MATCH(D12,'القواعد'!$A$4:$A$10,0)),""))</f>
        <v/>
      </c>
      <c r="G12" s="5" t="inlineStr">
        <is>
          <t>كيم</t>
        </is>
      </c>
      <c r="H12" s="8" t="n">
        <v>0.7361111111111112</v>
      </c>
      <c r="I12" s="8" t="n">
        <v>0.7416666666666667</v>
      </c>
      <c r="J12" s="7">
        <f>IF(OR(H12="",I12=""),"",ROUND(MOD(I12-H12,1)*1440,0))</f>
        <v/>
      </c>
      <c r="K12" s="9">
        <f>IF(OR(D12="",H12=""),"",IF(I12="","بانتظار الرد",IF(J12&lt;=F12,"في الموعد","متأخر")))</f>
        <v/>
      </c>
      <c r="L12" s="5" t="inlineStr">
        <is>
          <t>أرادت مكالمة</t>
        </is>
      </c>
    </row>
    <row r="13">
      <c r="A13" s="4" t="n"/>
      <c r="B13" s="5" t="n"/>
      <c r="C13" s="5" t="n"/>
      <c r="D13" s="6" t="n"/>
      <c r="E13" s="7">
        <f>IF(D13="","",IFERROR(INDEX('القواعد'!$B$4:$B$10,MATCH(D13,'القواعد'!$A$4:$A$10,0)),""))</f>
        <v/>
      </c>
      <c r="F13" s="7">
        <f>IF(D13="","",IFERROR(INDEX('القواعد'!$C$4:$C$10,MATCH(D13,'القواعد'!$A$4:$A$10,0)),""))</f>
        <v/>
      </c>
      <c r="G13" s="5" t="n"/>
      <c r="H13" s="8" t="n"/>
      <c r="I13" s="8" t="n"/>
      <c r="J13" s="7">
        <f>IF(OR(H13="",I13=""),"",ROUND(MOD(I13-H13,1)*1440,0))</f>
        <v/>
      </c>
      <c r="K13" s="9">
        <f>IF(OR(D13="",H13=""),"",IF(I13="","بانتظار الرد",IF(J13&lt;=F13,"في الموعد","متأخر")))</f>
        <v/>
      </c>
      <c r="L13" s="5" t="n"/>
    </row>
    <row r="14">
      <c r="A14" s="4" t="n"/>
      <c r="B14" s="5" t="n"/>
      <c r="C14" s="5" t="n"/>
      <c r="D14" s="6" t="n"/>
      <c r="E14" s="7">
        <f>IF(D14="","",IFERROR(INDEX('القواعد'!$B$4:$B$10,MATCH(D14,'القواعد'!$A$4:$A$10,0)),""))</f>
        <v/>
      </c>
      <c r="F14" s="7">
        <f>IF(D14="","",IFERROR(INDEX('القواعد'!$C$4:$C$10,MATCH(D14,'القواعد'!$A$4:$A$10,0)),""))</f>
        <v/>
      </c>
      <c r="G14" s="5" t="n"/>
      <c r="H14" s="8" t="n"/>
      <c r="I14" s="8" t="n"/>
      <c r="J14" s="7">
        <f>IF(OR(H14="",I14=""),"",ROUND(MOD(I14-H14,1)*1440,0))</f>
        <v/>
      </c>
      <c r="K14" s="9">
        <f>IF(OR(D14="",H14=""),"",IF(I14="","بانتظار الرد",IF(J14&lt;=F14,"في الموعد","متأخر")))</f>
        <v/>
      </c>
      <c r="L14" s="5" t="n"/>
    </row>
    <row r="15">
      <c r="A15" s="4" t="n"/>
      <c r="B15" s="5" t="n"/>
      <c r="C15" s="5" t="n"/>
      <c r="D15" s="6" t="n"/>
      <c r="E15" s="7">
        <f>IF(D15="","",IFERROR(INDEX('القواعد'!$B$4:$B$10,MATCH(D15,'القواعد'!$A$4:$A$10,0)),""))</f>
        <v/>
      </c>
      <c r="F15" s="7">
        <f>IF(D15="","",IFERROR(INDEX('القواعد'!$C$4:$C$10,MATCH(D15,'القواعد'!$A$4:$A$10,0)),""))</f>
        <v/>
      </c>
      <c r="G15" s="5" t="n"/>
      <c r="H15" s="8" t="n"/>
      <c r="I15" s="8" t="n"/>
      <c r="J15" s="7">
        <f>IF(OR(H15="",I15=""),"",ROUND(MOD(I15-H15,1)*1440,0))</f>
        <v/>
      </c>
      <c r="K15" s="9">
        <f>IF(OR(D15="",H15=""),"",IF(I15="","بانتظار الرد",IF(J15&lt;=F15,"في الموعد","متأخر")))</f>
        <v/>
      </c>
      <c r="L15" s="5" t="n"/>
    </row>
    <row r="16">
      <c r="A16" s="4" t="n"/>
      <c r="B16" s="5" t="n"/>
      <c r="C16" s="5" t="n"/>
      <c r="D16" s="6" t="n"/>
      <c r="E16" s="7">
        <f>IF(D16="","",IFERROR(INDEX('القواعد'!$B$4:$B$10,MATCH(D16,'القواعد'!$A$4:$A$10,0)),""))</f>
        <v/>
      </c>
      <c r="F16" s="7">
        <f>IF(D16="","",IFERROR(INDEX('القواعد'!$C$4:$C$10,MATCH(D16,'القواعد'!$A$4:$A$10,0)),""))</f>
        <v/>
      </c>
      <c r="G16" s="5" t="n"/>
      <c r="H16" s="8" t="n"/>
      <c r="I16" s="8" t="n"/>
      <c r="J16" s="7">
        <f>IF(OR(H16="",I16=""),"",ROUND(MOD(I16-H16,1)*1440,0))</f>
        <v/>
      </c>
      <c r="K16" s="9">
        <f>IF(OR(D16="",H16=""),"",IF(I16="","بانتظار الرد",IF(J16&lt;=F16,"في الموعد","متأخر")))</f>
        <v/>
      </c>
      <c r="L16" s="5" t="n"/>
    </row>
    <row r="17">
      <c r="A17" s="4" t="n"/>
      <c r="B17" s="5" t="n"/>
      <c r="C17" s="5" t="n"/>
      <c r="D17" s="6" t="n"/>
      <c r="E17" s="7">
        <f>IF(D17="","",IFERROR(INDEX('القواعد'!$B$4:$B$10,MATCH(D17,'القواعد'!$A$4:$A$10,0)),""))</f>
        <v/>
      </c>
      <c r="F17" s="7">
        <f>IF(D17="","",IFERROR(INDEX('القواعد'!$C$4:$C$10,MATCH(D17,'القواعد'!$A$4:$A$10,0)),""))</f>
        <v/>
      </c>
      <c r="G17" s="5" t="n"/>
      <c r="H17" s="8" t="n"/>
      <c r="I17" s="8" t="n"/>
      <c r="J17" s="7">
        <f>IF(OR(H17="",I17=""),"",ROUND(MOD(I17-H17,1)*1440,0))</f>
        <v/>
      </c>
      <c r="K17" s="9">
        <f>IF(OR(D17="",H17=""),"",IF(I17="","بانتظار الرد",IF(J17&lt;=F17,"في الموعد","متأخر")))</f>
        <v/>
      </c>
      <c r="L17" s="5" t="n"/>
    </row>
    <row r="18">
      <c r="A18" s="4" t="n"/>
      <c r="B18" s="5" t="n"/>
      <c r="C18" s="5" t="n"/>
      <c r="D18" s="6" t="n"/>
      <c r="E18" s="7">
        <f>IF(D18="","",IFERROR(INDEX('القواعد'!$B$4:$B$10,MATCH(D18,'القواعد'!$A$4:$A$10,0)),""))</f>
        <v/>
      </c>
      <c r="F18" s="7">
        <f>IF(D18="","",IFERROR(INDEX('القواعد'!$C$4:$C$10,MATCH(D18,'القواعد'!$A$4:$A$10,0)),""))</f>
        <v/>
      </c>
      <c r="G18" s="5" t="n"/>
      <c r="H18" s="8" t="n"/>
      <c r="I18" s="8" t="n"/>
      <c r="J18" s="7">
        <f>IF(OR(H18="",I18=""),"",ROUND(MOD(I18-H18,1)*1440,0))</f>
        <v/>
      </c>
      <c r="K18" s="9">
        <f>IF(OR(D18="",H18=""),"",IF(I18="","بانتظار الرد",IF(J18&lt;=F18,"في الموعد","متأخر")))</f>
        <v/>
      </c>
      <c r="L18" s="5" t="n"/>
    </row>
    <row r="19">
      <c r="A19" s="4" t="n"/>
      <c r="B19" s="5" t="n"/>
      <c r="C19" s="5" t="n"/>
      <c r="D19" s="6" t="n"/>
      <c r="E19" s="7">
        <f>IF(D19="","",IFERROR(INDEX('القواعد'!$B$4:$B$10,MATCH(D19,'القواعد'!$A$4:$A$10,0)),""))</f>
        <v/>
      </c>
      <c r="F19" s="7">
        <f>IF(D19="","",IFERROR(INDEX('القواعد'!$C$4:$C$10,MATCH(D19,'القواعد'!$A$4:$A$10,0)),""))</f>
        <v/>
      </c>
      <c r="G19" s="5" t="n"/>
      <c r="H19" s="8" t="n"/>
      <c r="I19" s="8" t="n"/>
      <c r="J19" s="7">
        <f>IF(OR(H19="",I19=""),"",ROUND(MOD(I19-H19,1)*1440,0))</f>
        <v/>
      </c>
      <c r="K19" s="9">
        <f>IF(OR(D19="",H19=""),"",IF(I19="","بانتظار الرد",IF(J19&lt;=F19,"في الموعد","متأخر")))</f>
        <v/>
      </c>
      <c r="L19" s="5" t="n"/>
    </row>
    <row r="20">
      <c r="A20" s="4" t="n"/>
      <c r="B20" s="5" t="n"/>
      <c r="C20" s="5" t="n"/>
      <c r="D20" s="6" t="n"/>
      <c r="E20" s="7">
        <f>IF(D20="","",IFERROR(INDEX('القواعد'!$B$4:$B$10,MATCH(D20,'القواعد'!$A$4:$A$10,0)),""))</f>
        <v/>
      </c>
      <c r="F20" s="7">
        <f>IF(D20="","",IFERROR(INDEX('القواعد'!$C$4:$C$10,MATCH(D20,'القواعد'!$A$4:$A$10,0)),""))</f>
        <v/>
      </c>
      <c r="G20" s="5" t="n"/>
      <c r="H20" s="8" t="n"/>
      <c r="I20" s="8" t="n"/>
      <c r="J20" s="7">
        <f>IF(OR(H20="",I20=""),"",ROUND(MOD(I20-H20,1)*1440,0))</f>
        <v/>
      </c>
      <c r="K20" s="9">
        <f>IF(OR(D20="",H20=""),"",IF(I20="","بانتظار الرد",IF(J20&lt;=F20,"في الموعد","متأخر")))</f>
        <v/>
      </c>
      <c r="L20" s="5" t="n"/>
    </row>
    <row r="21">
      <c r="A21" s="4" t="n"/>
      <c r="B21" s="5" t="n"/>
      <c r="C21" s="5" t="n"/>
      <c r="D21" s="6" t="n"/>
      <c r="E21" s="7">
        <f>IF(D21="","",IFERROR(INDEX('القواعد'!$B$4:$B$10,MATCH(D21,'القواعد'!$A$4:$A$10,0)),""))</f>
        <v/>
      </c>
      <c r="F21" s="7">
        <f>IF(D21="","",IFERROR(INDEX('القواعد'!$C$4:$C$10,MATCH(D21,'القواعد'!$A$4:$A$10,0)),""))</f>
        <v/>
      </c>
      <c r="G21" s="5" t="n"/>
      <c r="H21" s="8" t="n"/>
      <c r="I21" s="8" t="n"/>
      <c r="J21" s="7">
        <f>IF(OR(H21="",I21=""),"",ROUND(MOD(I21-H21,1)*1440,0))</f>
        <v/>
      </c>
      <c r="K21" s="9">
        <f>IF(OR(D21="",H21=""),"",IF(I21="","بانتظار الرد",IF(J21&lt;=F21,"في الموعد","متأخر")))</f>
        <v/>
      </c>
      <c r="L21" s="5" t="n"/>
    </row>
    <row r="22">
      <c r="A22" s="4" t="n"/>
      <c r="B22" s="5" t="n"/>
      <c r="C22" s="5" t="n"/>
      <c r="D22" s="6" t="n"/>
      <c r="E22" s="7">
        <f>IF(D22="","",IFERROR(INDEX('القواعد'!$B$4:$B$10,MATCH(D22,'القواعد'!$A$4:$A$10,0)),""))</f>
        <v/>
      </c>
      <c r="F22" s="7">
        <f>IF(D22="","",IFERROR(INDEX('القواعد'!$C$4:$C$10,MATCH(D22,'القواعد'!$A$4:$A$10,0)),""))</f>
        <v/>
      </c>
      <c r="G22" s="5" t="n"/>
      <c r="H22" s="8" t="n"/>
      <c r="I22" s="8" t="n"/>
      <c r="J22" s="7">
        <f>IF(OR(H22="",I22=""),"",ROUND(MOD(I22-H22,1)*1440,0))</f>
        <v/>
      </c>
      <c r="K22" s="9">
        <f>IF(OR(D22="",H22=""),"",IF(I22="","بانتظار الرد",IF(J22&lt;=F22,"في الموعد","متأخر")))</f>
        <v/>
      </c>
      <c r="L22" s="5" t="n"/>
    </row>
    <row r="23">
      <c r="A23" s="4" t="n"/>
      <c r="B23" s="5" t="n"/>
      <c r="C23" s="5" t="n"/>
      <c r="D23" s="6" t="n"/>
      <c r="E23" s="7">
        <f>IF(D23="","",IFERROR(INDEX('القواعد'!$B$4:$B$10,MATCH(D23,'القواعد'!$A$4:$A$10,0)),""))</f>
        <v/>
      </c>
      <c r="F23" s="7">
        <f>IF(D23="","",IFERROR(INDEX('القواعد'!$C$4:$C$10,MATCH(D23,'القواعد'!$A$4:$A$10,0)),""))</f>
        <v/>
      </c>
      <c r="G23" s="5" t="n"/>
      <c r="H23" s="8" t="n"/>
      <c r="I23" s="8" t="n"/>
      <c r="J23" s="7">
        <f>IF(OR(H23="",I23=""),"",ROUND(MOD(I23-H23,1)*1440,0))</f>
        <v/>
      </c>
      <c r="K23" s="9">
        <f>IF(OR(D23="",H23=""),"",IF(I23="","بانتظار الرد",IF(J23&lt;=F23,"في الموعد","متأخر")))</f>
        <v/>
      </c>
      <c r="L23" s="5" t="n"/>
    </row>
    <row r="24">
      <c r="A24" s="4" t="n"/>
      <c r="B24" s="5" t="n"/>
      <c r="C24" s="5" t="n"/>
      <c r="D24" s="6" t="n"/>
      <c r="E24" s="7">
        <f>IF(D24="","",IFERROR(INDEX('القواعد'!$B$4:$B$10,MATCH(D24,'القواعد'!$A$4:$A$10,0)),""))</f>
        <v/>
      </c>
      <c r="F24" s="7">
        <f>IF(D24="","",IFERROR(INDEX('القواعد'!$C$4:$C$10,MATCH(D24,'القواعد'!$A$4:$A$10,0)),""))</f>
        <v/>
      </c>
      <c r="G24" s="5" t="n"/>
      <c r="H24" s="8" t="n"/>
      <c r="I24" s="8" t="n"/>
      <c r="J24" s="7">
        <f>IF(OR(H24="",I24=""),"",ROUND(MOD(I24-H24,1)*1440,0))</f>
        <v/>
      </c>
      <c r="K24" s="9">
        <f>IF(OR(D24="",H24=""),"",IF(I24="","بانتظار الرد",IF(J24&lt;=F24,"في الموعد","متأخر")))</f>
        <v/>
      </c>
      <c r="L24" s="5" t="n"/>
    </row>
    <row r="25">
      <c r="A25" s="4" t="n"/>
      <c r="B25" s="5" t="n"/>
      <c r="C25" s="5" t="n"/>
      <c r="D25" s="6" t="n"/>
      <c r="E25" s="7">
        <f>IF(D25="","",IFERROR(INDEX('القواعد'!$B$4:$B$10,MATCH(D25,'القواعد'!$A$4:$A$10,0)),""))</f>
        <v/>
      </c>
      <c r="F25" s="7">
        <f>IF(D25="","",IFERROR(INDEX('القواعد'!$C$4:$C$10,MATCH(D25,'القواعد'!$A$4:$A$10,0)),""))</f>
        <v/>
      </c>
      <c r="G25" s="5" t="n"/>
      <c r="H25" s="8" t="n"/>
      <c r="I25" s="8" t="n"/>
      <c r="J25" s="7">
        <f>IF(OR(H25="",I25=""),"",ROUND(MOD(I25-H25,1)*1440,0))</f>
        <v/>
      </c>
      <c r="K25" s="9">
        <f>IF(OR(D25="",H25=""),"",IF(I25="","بانتظار الرد",IF(J25&lt;=F25,"في الموعد","متأخر")))</f>
        <v/>
      </c>
      <c r="L25" s="5" t="n"/>
    </row>
    <row r="26">
      <c r="A26" s="4" t="n"/>
      <c r="B26" s="5" t="n"/>
      <c r="C26" s="5" t="n"/>
      <c r="D26" s="6" t="n"/>
      <c r="E26" s="7">
        <f>IF(D26="","",IFERROR(INDEX('القواعد'!$B$4:$B$10,MATCH(D26,'القواعد'!$A$4:$A$10,0)),""))</f>
        <v/>
      </c>
      <c r="F26" s="7">
        <f>IF(D26="","",IFERROR(INDEX('القواعد'!$C$4:$C$10,MATCH(D26,'القواعد'!$A$4:$A$10,0)),""))</f>
        <v/>
      </c>
      <c r="G26" s="5" t="n"/>
      <c r="H26" s="8" t="n"/>
      <c r="I26" s="8" t="n"/>
      <c r="J26" s="7">
        <f>IF(OR(H26="",I26=""),"",ROUND(MOD(I26-H26,1)*1440,0))</f>
        <v/>
      </c>
      <c r="K26" s="9">
        <f>IF(OR(D26="",H26=""),"",IF(I26="","بانتظار الرد",IF(J26&lt;=F26,"في الموعد","متأخر")))</f>
        <v/>
      </c>
      <c r="L26" s="5" t="n"/>
    </row>
    <row r="27">
      <c r="A27" s="4" t="n"/>
      <c r="B27" s="5" t="n"/>
      <c r="C27" s="5" t="n"/>
      <c r="D27" s="6" t="n"/>
      <c r="E27" s="7">
        <f>IF(D27="","",IFERROR(INDEX('القواعد'!$B$4:$B$10,MATCH(D27,'القواعد'!$A$4:$A$10,0)),""))</f>
        <v/>
      </c>
      <c r="F27" s="7">
        <f>IF(D27="","",IFERROR(INDEX('القواعد'!$C$4:$C$10,MATCH(D27,'القواعد'!$A$4:$A$10,0)),""))</f>
        <v/>
      </c>
      <c r="G27" s="5" t="n"/>
      <c r="H27" s="8" t="n"/>
      <c r="I27" s="8" t="n"/>
      <c r="J27" s="7">
        <f>IF(OR(H27="",I27=""),"",ROUND(MOD(I27-H27,1)*1440,0))</f>
        <v/>
      </c>
      <c r="K27" s="9">
        <f>IF(OR(D27="",H27=""),"",IF(I27="","بانتظار الرد",IF(J27&lt;=F27,"في الموعد","متأخر")))</f>
        <v/>
      </c>
      <c r="L27" s="5" t="n"/>
    </row>
    <row r="28">
      <c r="A28" s="4" t="n"/>
      <c r="B28" s="5" t="n"/>
      <c r="C28" s="5" t="n"/>
      <c r="D28" s="6" t="n"/>
      <c r="E28" s="7">
        <f>IF(D28="","",IFERROR(INDEX('القواعد'!$B$4:$B$10,MATCH(D28,'القواعد'!$A$4:$A$10,0)),""))</f>
        <v/>
      </c>
      <c r="F28" s="7">
        <f>IF(D28="","",IFERROR(INDEX('القواعد'!$C$4:$C$10,MATCH(D28,'القواعد'!$A$4:$A$10,0)),""))</f>
        <v/>
      </c>
      <c r="G28" s="5" t="n"/>
      <c r="H28" s="8" t="n"/>
      <c r="I28" s="8" t="n"/>
      <c r="J28" s="7">
        <f>IF(OR(H28="",I28=""),"",ROUND(MOD(I28-H28,1)*1440,0))</f>
        <v/>
      </c>
      <c r="K28" s="9">
        <f>IF(OR(D28="",H28=""),"",IF(I28="","بانتظار الرد",IF(J28&lt;=F28,"في الموعد","متأخر")))</f>
        <v/>
      </c>
      <c r="L28" s="5" t="n"/>
    </row>
    <row r="29">
      <c r="A29" s="4" t="n"/>
      <c r="B29" s="5" t="n"/>
      <c r="C29" s="5" t="n"/>
      <c r="D29" s="6" t="n"/>
      <c r="E29" s="7">
        <f>IF(D29="","",IFERROR(INDEX('القواعد'!$B$4:$B$10,MATCH(D29,'القواعد'!$A$4:$A$10,0)),""))</f>
        <v/>
      </c>
      <c r="F29" s="7">
        <f>IF(D29="","",IFERROR(INDEX('القواعد'!$C$4:$C$10,MATCH(D29,'القواعد'!$A$4:$A$10,0)),""))</f>
        <v/>
      </c>
      <c r="G29" s="5" t="n"/>
      <c r="H29" s="8" t="n"/>
      <c r="I29" s="8" t="n"/>
      <c r="J29" s="7">
        <f>IF(OR(H29="",I29=""),"",ROUND(MOD(I29-H29,1)*1440,0))</f>
        <v/>
      </c>
      <c r="K29" s="9">
        <f>IF(OR(D29="",H29=""),"",IF(I29="","بانتظار الرد",IF(J29&lt;=F29,"في الموعد","متأخر")))</f>
        <v/>
      </c>
      <c r="L29" s="5" t="n"/>
    </row>
    <row r="30">
      <c r="A30" s="4" t="n"/>
      <c r="B30" s="5" t="n"/>
      <c r="C30" s="5" t="n"/>
      <c r="D30" s="6" t="n"/>
      <c r="E30" s="7">
        <f>IF(D30="","",IFERROR(INDEX('القواعد'!$B$4:$B$10,MATCH(D30,'القواعد'!$A$4:$A$10,0)),""))</f>
        <v/>
      </c>
      <c r="F30" s="7">
        <f>IF(D30="","",IFERROR(INDEX('القواعد'!$C$4:$C$10,MATCH(D30,'القواعد'!$A$4:$A$10,0)),""))</f>
        <v/>
      </c>
      <c r="G30" s="5" t="n"/>
      <c r="H30" s="8" t="n"/>
      <c r="I30" s="8" t="n"/>
      <c r="J30" s="7">
        <f>IF(OR(H30="",I30=""),"",ROUND(MOD(I30-H30,1)*1440,0))</f>
        <v/>
      </c>
      <c r="K30" s="9">
        <f>IF(OR(D30="",H30=""),"",IF(I30="","بانتظار الرد",IF(J30&lt;=F30,"في الموعد","متأخر")))</f>
        <v/>
      </c>
      <c r="L30" s="5" t="n"/>
    </row>
    <row r="31">
      <c r="A31" s="4" t="n"/>
      <c r="B31" s="5" t="n"/>
      <c r="C31" s="5" t="n"/>
      <c r="D31" s="6" t="n"/>
      <c r="E31" s="7">
        <f>IF(D31="","",IFERROR(INDEX('القواعد'!$B$4:$B$10,MATCH(D31,'القواعد'!$A$4:$A$10,0)),""))</f>
        <v/>
      </c>
      <c r="F31" s="7">
        <f>IF(D31="","",IFERROR(INDEX('القواعد'!$C$4:$C$10,MATCH(D31,'القواعد'!$A$4:$A$10,0)),""))</f>
        <v/>
      </c>
      <c r="G31" s="5" t="n"/>
      <c r="H31" s="8" t="n"/>
      <c r="I31" s="8" t="n"/>
      <c r="J31" s="7">
        <f>IF(OR(H31="",I31=""),"",ROUND(MOD(I31-H31,1)*1440,0))</f>
        <v/>
      </c>
      <c r="K31" s="9">
        <f>IF(OR(D31="",H31=""),"",IF(I31="","بانتظار الرد",IF(J31&lt;=F31,"في الموعد","متأخر")))</f>
        <v/>
      </c>
      <c r="L31" s="5" t="n"/>
    </row>
    <row r="32">
      <c r="A32" s="4" t="n"/>
      <c r="B32" s="5" t="n"/>
      <c r="C32" s="5" t="n"/>
      <c r="D32" s="6" t="n"/>
      <c r="E32" s="7">
        <f>IF(D32="","",IFERROR(INDEX('القواعد'!$B$4:$B$10,MATCH(D32,'القواعد'!$A$4:$A$10,0)),""))</f>
        <v/>
      </c>
      <c r="F32" s="7">
        <f>IF(D32="","",IFERROR(INDEX('القواعد'!$C$4:$C$10,MATCH(D32,'القواعد'!$A$4:$A$10,0)),""))</f>
        <v/>
      </c>
      <c r="G32" s="5" t="n"/>
      <c r="H32" s="8" t="n"/>
      <c r="I32" s="8" t="n"/>
      <c r="J32" s="7">
        <f>IF(OR(H32="",I32=""),"",ROUND(MOD(I32-H32,1)*1440,0))</f>
        <v/>
      </c>
      <c r="K32" s="9">
        <f>IF(OR(D32="",H32=""),"",IF(I32="","بانتظار الرد",IF(J32&lt;=F32,"في الموعد","متأخر")))</f>
        <v/>
      </c>
      <c r="L32" s="5" t="n"/>
    </row>
    <row r="33">
      <c r="A33" s="4" t="n"/>
      <c r="B33" s="5" t="n"/>
      <c r="C33" s="5" t="n"/>
      <c r="D33" s="6" t="n"/>
      <c r="E33" s="7">
        <f>IF(D33="","",IFERROR(INDEX('القواعد'!$B$4:$B$10,MATCH(D33,'القواعد'!$A$4:$A$10,0)),""))</f>
        <v/>
      </c>
      <c r="F33" s="7">
        <f>IF(D33="","",IFERROR(INDEX('القواعد'!$C$4:$C$10,MATCH(D33,'القواعد'!$A$4:$A$10,0)),""))</f>
        <v/>
      </c>
      <c r="G33" s="5" t="n"/>
      <c r="H33" s="8" t="n"/>
      <c r="I33" s="8" t="n"/>
      <c r="J33" s="7">
        <f>IF(OR(H33="",I33=""),"",ROUND(MOD(I33-H33,1)*1440,0))</f>
        <v/>
      </c>
      <c r="K33" s="9">
        <f>IF(OR(D33="",H33=""),"",IF(I33="","بانتظار الرد",IF(J33&lt;=F33,"في الموعد","متأخر")))</f>
        <v/>
      </c>
      <c r="L33" s="5" t="n"/>
    </row>
    <row r="34">
      <c r="A34" s="4" t="n"/>
      <c r="B34" s="5" t="n"/>
      <c r="C34" s="5" t="n"/>
      <c r="D34" s="6" t="n"/>
      <c r="E34" s="7">
        <f>IF(D34="","",IFERROR(INDEX('القواعد'!$B$4:$B$10,MATCH(D34,'القواعد'!$A$4:$A$10,0)),""))</f>
        <v/>
      </c>
      <c r="F34" s="7">
        <f>IF(D34="","",IFERROR(INDEX('القواعد'!$C$4:$C$10,MATCH(D34,'القواعد'!$A$4:$A$10,0)),""))</f>
        <v/>
      </c>
      <c r="G34" s="5" t="n"/>
      <c r="H34" s="8" t="n"/>
      <c r="I34" s="8" t="n"/>
      <c r="J34" s="7">
        <f>IF(OR(H34="",I34=""),"",ROUND(MOD(I34-H34,1)*1440,0))</f>
        <v/>
      </c>
      <c r="K34" s="9">
        <f>IF(OR(D34="",H34=""),"",IF(I34="","بانتظار الرد",IF(J34&lt;=F34,"في الموعد","متأخر")))</f>
        <v/>
      </c>
      <c r="L34" s="5" t="n"/>
    </row>
    <row r="35">
      <c r="A35" s="4" t="n"/>
      <c r="B35" s="5" t="n"/>
      <c r="C35" s="5" t="n"/>
      <c r="D35" s="6" t="n"/>
      <c r="E35" s="7">
        <f>IF(D35="","",IFERROR(INDEX('القواعد'!$B$4:$B$10,MATCH(D35,'القواعد'!$A$4:$A$10,0)),""))</f>
        <v/>
      </c>
      <c r="F35" s="7">
        <f>IF(D35="","",IFERROR(INDEX('القواعد'!$C$4:$C$10,MATCH(D35,'القواعد'!$A$4:$A$10,0)),""))</f>
        <v/>
      </c>
      <c r="G35" s="5" t="n"/>
      <c r="H35" s="8" t="n"/>
      <c r="I35" s="8" t="n"/>
      <c r="J35" s="7">
        <f>IF(OR(H35="",I35=""),"",ROUND(MOD(I35-H35,1)*1440,0))</f>
        <v/>
      </c>
      <c r="K35" s="9">
        <f>IF(OR(D35="",H35=""),"",IF(I35="","بانتظار الرد",IF(J35&lt;=F35,"في الموعد","متأخر")))</f>
        <v/>
      </c>
      <c r="L35" s="5" t="n"/>
    </row>
    <row r="36">
      <c r="A36" s="4" t="n"/>
      <c r="B36" s="5" t="n"/>
      <c r="C36" s="5" t="n"/>
      <c r="D36" s="6" t="n"/>
      <c r="E36" s="7">
        <f>IF(D36="","",IFERROR(INDEX('القواعد'!$B$4:$B$10,MATCH(D36,'القواعد'!$A$4:$A$10,0)),""))</f>
        <v/>
      </c>
      <c r="F36" s="7">
        <f>IF(D36="","",IFERROR(INDEX('القواعد'!$C$4:$C$10,MATCH(D36,'القواعد'!$A$4:$A$10,0)),""))</f>
        <v/>
      </c>
      <c r="G36" s="5" t="n"/>
      <c r="H36" s="8" t="n"/>
      <c r="I36" s="8" t="n"/>
      <c r="J36" s="7">
        <f>IF(OR(H36="",I36=""),"",ROUND(MOD(I36-H36,1)*1440,0))</f>
        <v/>
      </c>
      <c r="K36" s="9">
        <f>IF(OR(D36="",H36=""),"",IF(I36="","بانتظار الرد",IF(J36&lt;=F36,"في الموعد","متأخر")))</f>
        <v/>
      </c>
      <c r="L36" s="5" t="n"/>
    </row>
    <row r="37">
      <c r="A37" s="4" t="n"/>
      <c r="B37" s="5" t="n"/>
      <c r="C37" s="5" t="n"/>
      <c r="D37" s="6" t="n"/>
      <c r="E37" s="7">
        <f>IF(D37="","",IFERROR(INDEX('القواعد'!$B$4:$B$10,MATCH(D37,'القواعد'!$A$4:$A$10,0)),""))</f>
        <v/>
      </c>
      <c r="F37" s="7">
        <f>IF(D37="","",IFERROR(INDEX('القواعد'!$C$4:$C$10,MATCH(D37,'القواعد'!$A$4:$A$10,0)),""))</f>
        <v/>
      </c>
      <c r="G37" s="5" t="n"/>
      <c r="H37" s="8" t="n"/>
      <c r="I37" s="8" t="n"/>
      <c r="J37" s="7">
        <f>IF(OR(H37="",I37=""),"",ROUND(MOD(I37-H37,1)*1440,0))</f>
        <v/>
      </c>
      <c r="K37" s="9">
        <f>IF(OR(D37="",H37=""),"",IF(I37="","بانتظار الرد",IF(J37&lt;=F37,"في الموعد","متأخر")))</f>
        <v/>
      </c>
      <c r="L37" s="5" t="n"/>
    </row>
    <row r="38">
      <c r="A38" s="4" t="n"/>
      <c r="B38" s="5" t="n"/>
      <c r="C38" s="5" t="n"/>
      <c r="D38" s="6" t="n"/>
      <c r="E38" s="7">
        <f>IF(D38="","",IFERROR(INDEX('القواعد'!$B$4:$B$10,MATCH(D38,'القواعد'!$A$4:$A$10,0)),""))</f>
        <v/>
      </c>
      <c r="F38" s="7">
        <f>IF(D38="","",IFERROR(INDEX('القواعد'!$C$4:$C$10,MATCH(D38,'القواعد'!$A$4:$A$10,0)),""))</f>
        <v/>
      </c>
      <c r="G38" s="5" t="n"/>
      <c r="H38" s="8" t="n"/>
      <c r="I38" s="8" t="n"/>
      <c r="J38" s="7">
        <f>IF(OR(H38="",I38=""),"",ROUND(MOD(I38-H38,1)*1440,0))</f>
        <v/>
      </c>
      <c r="K38" s="9">
        <f>IF(OR(D38="",H38=""),"",IF(I38="","بانتظار الرد",IF(J38&lt;=F38,"في الموعد","متأخر")))</f>
        <v/>
      </c>
      <c r="L38" s="5" t="n"/>
    </row>
    <row r="39">
      <c r="A39" s="4" t="n"/>
      <c r="B39" s="5" t="n"/>
      <c r="C39" s="5" t="n"/>
      <c r="D39" s="6" t="n"/>
      <c r="E39" s="7">
        <f>IF(D39="","",IFERROR(INDEX('القواعد'!$B$4:$B$10,MATCH(D39,'القواعد'!$A$4:$A$10,0)),""))</f>
        <v/>
      </c>
      <c r="F39" s="7">
        <f>IF(D39="","",IFERROR(INDEX('القواعد'!$C$4:$C$10,MATCH(D39,'القواعد'!$A$4:$A$10,0)),""))</f>
        <v/>
      </c>
      <c r="G39" s="5" t="n"/>
      <c r="H39" s="8" t="n"/>
      <c r="I39" s="8" t="n"/>
      <c r="J39" s="7">
        <f>IF(OR(H39="",I39=""),"",ROUND(MOD(I39-H39,1)*1440,0))</f>
        <v/>
      </c>
      <c r="K39" s="9">
        <f>IF(OR(D39="",H39=""),"",IF(I39="","بانتظار الرد",IF(J39&lt;=F39,"في الموعد","متأخر")))</f>
        <v/>
      </c>
      <c r="L39" s="5" t="n"/>
    </row>
    <row r="40">
      <c r="A40" s="4" t="n"/>
      <c r="B40" s="5" t="n"/>
      <c r="C40" s="5" t="n"/>
      <c r="D40" s="6" t="n"/>
      <c r="E40" s="7">
        <f>IF(D40="","",IFERROR(INDEX('القواعد'!$B$4:$B$10,MATCH(D40,'القواعد'!$A$4:$A$10,0)),""))</f>
        <v/>
      </c>
      <c r="F40" s="7">
        <f>IF(D40="","",IFERROR(INDEX('القواعد'!$C$4:$C$10,MATCH(D40,'القواعد'!$A$4:$A$10,0)),""))</f>
        <v/>
      </c>
      <c r="G40" s="5" t="n"/>
      <c r="H40" s="8" t="n"/>
      <c r="I40" s="8" t="n"/>
      <c r="J40" s="7">
        <f>IF(OR(H40="",I40=""),"",ROUND(MOD(I40-H40,1)*1440,0))</f>
        <v/>
      </c>
      <c r="K40" s="9">
        <f>IF(OR(D40="",H40=""),"",IF(I40="","بانتظار الرد",IF(J40&lt;=F40,"في الموعد","متأخر")))</f>
        <v/>
      </c>
      <c r="L40" s="5" t="n"/>
    </row>
    <row r="41">
      <c r="A41" s="4" t="n"/>
      <c r="B41" s="5" t="n"/>
      <c r="C41" s="5" t="n"/>
      <c r="D41" s="6" t="n"/>
      <c r="E41" s="7">
        <f>IF(D41="","",IFERROR(INDEX('القواعد'!$B$4:$B$10,MATCH(D41,'القواعد'!$A$4:$A$10,0)),""))</f>
        <v/>
      </c>
      <c r="F41" s="7">
        <f>IF(D41="","",IFERROR(INDEX('القواعد'!$C$4:$C$10,MATCH(D41,'القواعد'!$A$4:$A$10,0)),""))</f>
        <v/>
      </c>
      <c r="G41" s="5" t="n"/>
      <c r="H41" s="8" t="n"/>
      <c r="I41" s="8" t="n"/>
      <c r="J41" s="7">
        <f>IF(OR(H41="",I41=""),"",ROUND(MOD(I41-H41,1)*1440,0))</f>
        <v/>
      </c>
      <c r="K41" s="9">
        <f>IF(OR(D41="",H41=""),"",IF(I41="","بانتظار الرد",IF(J41&lt;=F41,"في الموعد","متأخر")))</f>
        <v/>
      </c>
      <c r="L41" s="5" t="n"/>
    </row>
    <row r="42">
      <c r="A42" s="4" t="n"/>
      <c r="B42" s="5" t="n"/>
      <c r="C42" s="5" t="n"/>
      <c r="D42" s="6" t="n"/>
      <c r="E42" s="7">
        <f>IF(D42="","",IFERROR(INDEX('القواعد'!$B$4:$B$10,MATCH(D42,'القواعد'!$A$4:$A$10,0)),""))</f>
        <v/>
      </c>
      <c r="F42" s="7">
        <f>IF(D42="","",IFERROR(INDEX('القواعد'!$C$4:$C$10,MATCH(D42,'القواعد'!$A$4:$A$10,0)),""))</f>
        <v/>
      </c>
      <c r="G42" s="5" t="n"/>
      <c r="H42" s="8" t="n"/>
      <c r="I42" s="8" t="n"/>
      <c r="J42" s="7">
        <f>IF(OR(H42="",I42=""),"",ROUND(MOD(I42-H42,1)*1440,0))</f>
        <v/>
      </c>
      <c r="K42" s="9">
        <f>IF(OR(D42="",H42=""),"",IF(I42="","بانتظار الرد",IF(J42&lt;=F42,"في الموعد","متأخر")))</f>
        <v/>
      </c>
      <c r="L42" s="5" t="n"/>
    </row>
    <row r="43">
      <c r="A43" s="4" t="n"/>
      <c r="B43" s="5" t="n"/>
      <c r="C43" s="5" t="n"/>
      <c r="D43" s="6" t="n"/>
      <c r="E43" s="7">
        <f>IF(D43="","",IFERROR(INDEX('القواعد'!$B$4:$B$10,MATCH(D43,'القواعد'!$A$4:$A$10,0)),""))</f>
        <v/>
      </c>
      <c r="F43" s="7">
        <f>IF(D43="","",IFERROR(INDEX('القواعد'!$C$4:$C$10,MATCH(D43,'القواعد'!$A$4:$A$10,0)),""))</f>
        <v/>
      </c>
      <c r="G43" s="5" t="n"/>
      <c r="H43" s="8" t="n"/>
      <c r="I43" s="8" t="n"/>
      <c r="J43" s="7">
        <f>IF(OR(H43="",I43=""),"",ROUND(MOD(I43-H43,1)*1440,0))</f>
        <v/>
      </c>
      <c r="K43" s="9">
        <f>IF(OR(D43="",H43=""),"",IF(I43="","بانتظار الرد",IF(J43&lt;=F43,"في الموعد","متأخر")))</f>
        <v/>
      </c>
      <c r="L43" s="5" t="n"/>
    </row>
    <row r="44">
      <c r="A44" s="4" t="n"/>
      <c r="B44" s="5" t="n"/>
      <c r="C44" s="5" t="n"/>
      <c r="D44" s="6" t="n"/>
      <c r="E44" s="7">
        <f>IF(D44="","",IFERROR(INDEX('القواعد'!$B$4:$B$10,MATCH(D44,'القواعد'!$A$4:$A$10,0)),""))</f>
        <v/>
      </c>
      <c r="F44" s="7">
        <f>IF(D44="","",IFERROR(INDEX('القواعد'!$C$4:$C$10,MATCH(D44,'القواعد'!$A$4:$A$10,0)),""))</f>
        <v/>
      </c>
      <c r="G44" s="5" t="n"/>
      <c r="H44" s="8" t="n"/>
      <c r="I44" s="8" t="n"/>
      <c r="J44" s="7">
        <f>IF(OR(H44="",I44=""),"",ROUND(MOD(I44-H44,1)*1440,0))</f>
        <v/>
      </c>
      <c r="K44" s="9">
        <f>IF(OR(D44="",H44=""),"",IF(I44="","بانتظار الرد",IF(J44&lt;=F44,"في الموعد","متأخر")))</f>
        <v/>
      </c>
      <c r="L44" s="5" t="n"/>
    </row>
    <row r="45">
      <c r="A45" s="4" t="n"/>
      <c r="B45" s="5" t="n"/>
      <c r="C45" s="5" t="n"/>
      <c r="D45" s="6" t="n"/>
      <c r="E45" s="7">
        <f>IF(D45="","",IFERROR(INDEX('القواعد'!$B$4:$B$10,MATCH(D45,'القواعد'!$A$4:$A$10,0)),""))</f>
        <v/>
      </c>
      <c r="F45" s="7">
        <f>IF(D45="","",IFERROR(INDEX('القواعد'!$C$4:$C$10,MATCH(D45,'القواعد'!$A$4:$A$10,0)),""))</f>
        <v/>
      </c>
      <c r="G45" s="5" t="n"/>
      <c r="H45" s="8" t="n"/>
      <c r="I45" s="8" t="n"/>
      <c r="J45" s="7">
        <f>IF(OR(H45="",I45=""),"",ROUND(MOD(I45-H45,1)*1440,0))</f>
        <v/>
      </c>
      <c r="K45" s="9">
        <f>IF(OR(D45="",H45=""),"",IF(I45="","بانتظار الرد",IF(J45&lt;=F45,"في الموعد","متأخر")))</f>
        <v/>
      </c>
      <c r="L45" s="5" t="n"/>
    </row>
    <row r="46">
      <c r="A46" s="4" t="n"/>
      <c r="B46" s="5" t="n"/>
      <c r="C46" s="5" t="n"/>
      <c r="D46" s="6" t="n"/>
      <c r="E46" s="7">
        <f>IF(D46="","",IFERROR(INDEX('القواعد'!$B$4:$B$10,MATCH(D46,'القواعد'!$A$4:$A$10,0)),""))</f>
        <v/>
      </c>
      <c r="F46" s="7">
        <f>IF(D46="","",IFERROR(INDEX('القواعد'!$C$4:$C$10,MATCH(D46,'القواعد'!$A$4:$A$10,0)),""))</f>
        <v/>
      </c>
      <c r="G46" s="5" t="n"/>
      <c r="H46" s="8" t="n"/>
      <c r="I46" s="8" t="n"/>
      <c r="J46" s="7">
        <f>IF(OR(H46="",I46=""),"",ROUND(MOD(I46-H46,1)*1440,0))</f>
        <v/>
      </c>
      <c r="K46" s="9">
        <f>IF(OR(D46="",H46=""),"",IF(I46="","بانتظار الرد",IF(J46&lt;=F46,"في الموعد","متأخر")))</f>
        <v/>
      </c>
      <c r="L46" s="5" t="n"/>
    </row>
    <row r="47">
      <c r="A47" s="4" t="n"/>
      <c r="B47" s="5" t="n"/>
      <c r="C47" s="5" t="n"/>
      <c r="D47" s="6" t="n"/>
      <c r="E47" s="7">
        <f>IF(D47="","",IFERROR(INDEX('القواعد'!$B$4:$B$10,MATCH(D47,'القواعد'!$A$4:$A$10,0)),""))</f>
        <v/>
      </c>
      <c r="F47" s="7">
        <f>IF(D47="","",IFERROR(INDEX('القواعد'!$C$4:$C$10,MATCH(D47,'القواعد'!$A$4:$A$10,0)),""))</f>
        <v/>
      </c>
      <c r="G47" s="5" t="n"/>
      <c r="H47" s="8" t="n"/>
      <c r="I47" s="8" t="n"/>
      <c r="J47" s="7">
        <f>IF(OR(H47="",I47=""),"",ROUND(MOD(I47-H47,1)*1440,0))</f>
        <v/>
      </c>
      <c r="K47" s="9">
        <f>IF(OR(D47="",H47=""),"",IF(I47="","بانتظار الرد",IF(J47&lt;=F47,"في الموعد","متأخر")))</f>
        <v/>
      </c>
      <c r="L47" s="5" t="n"/>
    </row>
    <row r="48">
      <c r="A48" s="4" t="n"/>
      <c r="B48" s="5" t="n"/>
      <c r="C48" s="5" t="n"/>
      <c r="D48" s="6" t="n"/>
      <c r="E48" s="7">
        <f>IF(D48="","",IFERROR(INDEX('القواعد'!$B$4:$B$10,MATCH(D48,'القواعد'!$A$4:$A$10,0)),""))</f>
        <v/>
      </c>
      <c r="F48" s="7">
        <f>IF(D48="","",IFERROR(INDEX('القواعد'!$C$4:$C$10,MATCH(D48,'القواعد'!$A$4:$A$10,0)),""))</f>
        <v/>
      </c>
      <c r="G48" s="5" t="n"/>
      <c r="H48" s="8" t="n"/>
      <c r="I48" s="8" t="n"/>
      <c r="J48" s="7">
        <f>IF(OR(H48="",I48=""),"",ROUND(MOD(I48-H48,1)*1440,0))</f>
        <v/>
      </c>
      <c r="K48" s="9">
        <f>IF(OR(D48="",H48=""),"",IF(I48="","بانتظار الرد",IF(J48&lt;=F48,"في الموعد","متأخر")))</f>
        <v/>
      </c>
      <c r="L48" s="5" t="n"/>
    </row>
    <row r="49">
      <c r="A49" s="4" t="n"/>
      <c r="B49" s="5" t="n"/>
      <c r="C49" s="5" t="n"/>
      <c r="D49" s="6" t="n"/>
      <c r="E49" s="7">
        <f>IF(D49="","",IFERROR(INDEX('القواعد'!$B$4:$B$10,MATCH(D49,'القواعد'!$A$4:$A$10,0)),""))</f>
        <v/>
      </c>
      <c r="F49" s="7">
        <f>IF(D49="","",IFERROR(INDEX('القواعد'!$C$4:$C$10,MATCH(D49,'القواعد'!$A$4:$A$10,0)),""))</f>
        <v/>
      </c>
      <c r="G49" s="5" t="n"/>
      <c r="H49" s="8" t="n"/>
      <c r="I49" s="8" t="n"/>
      <c r="J49" s="7">
        <f>IF(OR(H49="",I49=""),"",ROUND(MOD(I49-H49,1)*1440,0))</f>
        <v/>
      </c>
      <c r="K49" s="9">
        <f>IF(OR(D49="",H49=""),"",IF(I49="","بانتظار الرد",IF(J49&lt;=F49,"في الموعد","متأخر")))</f>
        <v/>
      </c>
      <c r="L49" s="5" t="n"/>
    </row>
    <row r="50">
      <c r="A50" s="4" t="n"/>
      <c r="B50" s="5" t="n"/>
      <c r="C50" s="5" t="n"/>
      <c r="D50" s="6" t="n"/>
      <c r="E50" s="7">
        <f>IF(D50="","",IFERROR(INDEX('القواعد'!$B$4:$B$10,MATCH(D50,'القواعد'!$A$4:$A$10,0)),""))</f>
        <v/>
      </c>
      <c r="F50" s="7">
        <f>IF(D50="","",IFERROR(INDEX('القواعد'!$C$4:$C$10,MATCH(D50,'القواعد'!$A$4:$A$10,0)),""))</f>
        <v/>
      </c>
      <c r="G50" s="5" t="n"/>
      <c r="H50" s="8" t="n"/>
      <c r="I50" s="8" t="n"/>
      <c r="J50" s="7">
        <f>IF(OR(H50="",I50=""),"",ROUND(MOD(I50-H50,1)*1440,0))</f>
        <v/>
      </c>
      <c r="K50" s="9">
        <f>IF(OR(D50="",H50=""),"",IF(I50="","بانتظار الرد",IF(J50&lt;=F50,"في الموعد","متأخر")))</f>
        <v/>
      </c>
      <c r="L50" s="5" t="n"/>
    </row>
    <row r="51">
      <c r="A51" s="4" t="n"/>
      <c r="B51" s="5" t="n"/>
      <c r="C51" s="5" t="n"/>
      <c r="D51" s="6" t="n"/>
      <c r="E51" s="7">
        <f>IF(D51="","",IFERROR(INDEX('القواعد'!$B$4:$B$10,MATCH(D51,'القواعد'!$A$4:$A$10,0)),""))</f>
        <v/>
      </c>
      <c r="F51" s="7">
        <f>IF(D51="","",IFERROR(INDEX('القواعد'!$C$4:$C$10,MATCH(D51,'القواعد'!$A$4:$A$10,0)),""))</f>
        <v/>
      </c>
      <c r="G51" s="5" t="n"/>
      <c r="H51" s="8" t="n"/>
      <c r="I51" s="8" t="n"/>
      <c r="J51" s="7">
        <f>IF(OR(H51="",I51=""),"",ROUND(MOD(I51-H51,1)*1440,0))</f>
        <v/>
      </c>
      <c r="K51" s="9">
        <f>IF(OR(D51="",H51=""),"",IF(I51="","بانتظار الرد",IF(J51&lt;=F51,"في الموعد","متأخر")))</f>
        <v/>
      </c>
      <c r="L51" s="5" t="n"/>
    </row>
    <row r="52">
      <c r="A52" s="4" t="n"/>
      <c r="B52" s="5" t="n"/>
      <c r="C52" s="5" t="n"/>
      <c r="D52" s="6" t="n"/>
      <c r="E52" s="7">
        <f>IF(D52="","",IFERROR(INDEX('القواعد'!$B$4:$B$10,MATCH(D52,'القواعد'!$A$4:$A$10,0)),""))</f>
        <v/>
      </c>
      <c r="F52" s="7">
        <f>IF(D52="","",IFERROR(INDEX('القواعد'!$C$4:$C$10,MATCH(D52,'القواعد'!$A$4:$A$10,0)),""))</f>
        <v/>
      </c>
      <c r="G52" s="5" t="n"/>
      <c r="H52" s="8" t="n"/>
      <c r="I52" s="8" t="n"/>
      <c r="J52" s="7">
        <f>IF(OR(H52="",I52=""),"",ROUND(MOD(I52-H52,1)*1440,0))</f>
        <v/>
      </c>
      <c r="K52" s="9">
        <f>IF(OR(D52="",H52=""),"",IF(I52="","بانتظار الرد",IF(J52&lt;=F52,"في الموعد","متأخر")))</f>
        <v/>
      </c>
      <c r="L52" s="5" t="n"/>
    </row>
    <row r="53">
      <c r="A53" s="4" t="n"/>
      <c r="B53" s="5" t="n"/>
      <c r="C53" s="5" t="n"/>
      <c r="D53" s="6" t="n"/>
      <c r="E53" s="7">
        <f>IF(D53="","",IFERROR(INDEX('القواعد'!$B$4:$B$10,MATCH(D53,'القواعد'!$A$4:$A$10,0)),""))</f>
        <v/>
      </c>
      <c r="F53" s="7">
        <f>IF(D53="","",IFERROR(INDEX('القواعد'!$C$4:$C$10,MATCH(D53,'القواعد'!$A$4:$A$10,0)),""))</f>
        <v/>
      </c>
      <c r="G53" s="5" t="n"/>
      <c r="H53" s="8" t="n"/>
      <c r="I53" s="8" t="n"/>
      <c r="J53" s="7">
        <f>IF(OR(H53="",I53=""),"",ROUND(MOD(I53-H53,1)*1440,0))</f>
        <v/>
      </c>
      <c r="K53" s="9">
        <f>IF(OR(D53="",H53=""),"",IF(I53="","بانتظار الرد",IF(J53&lt;=F53,"في الموعد","متأخر")))</f>
        <v/>
      </c>
      <c r="L53" s="5" t="n"/>
    </row>
    <row r="54">
      <c r="A54" s="4" t="n"/>
      <c r="B54" s="5" t="n"/>
      <c r="C54" s="5" t="n"/>
      <c r="D54" s="6" t="n"/>
      <c r="E54" s="7">
        <f>IF(D54="","",IFERROR(INDEX('القواعد'!$B$4:$B$10,MATCH(D54,'القواعد'!$A$4:$A$10,0)),""))</f>
        <v/>
      </c>
      <c r="F54" s="7">
        <f>IF(D54="","",IFERROR(INDEX('القواعد'!$C$4:$C$10,MATCH(D54,'القواعد'!$A$4:$A$10,0)),""))</f>
        <v/>
      </c>
      <c r="G54" s="5" t="n"/>
      <c r="H54" s="8" t="n"/>
      <c r="I54" s="8" t="n"/>
      <c r="J54" s="7">
        <f>IF(OR(H54="",I54=""),"",ROUND(MOD(I54-H54,1)*1440,0))</f>
        <v/>
      </c>
      <c r="K54" s="9">
        <f>IF(OR(D54="",H54=""),"",IF(I54="","بانتظار الرد",IF(J54&lt;=F54,"في الموعد","متأخر")))</f>
        <v/>
      </c>
      <c r="L54" s="5" t="n"/>
    </row>
    <row r="55">
      <c r="A55" s="4" t="n"/>
      <c r="B55" s="5" t="n"/>
      <c r="C55" s="5" t="n"/>
      <c r="D55" s="6" t="n"/>
      <c r="E55" s="7">
        <f>IF(D55="","",IFERROR(INDEX('القواعد'!$B$4:$B$10,MATCH(D55,'القواعد'!$A$4:$A$10,0)),""))</f>
        <v/>
      </c>
      <c r="F55" s="7">
        <f>IF(D55="","",IFERROR(INDEX('القواعد'!$C$4:$C$10,MATCH(D55,'القواعد'!$A$4:$A$10,0)),""))</f>
        <v/>
      </c>
      <c r="G55" s="5" t="n"/>
      <c r="H55" s="8" t="n"/>
      <c r="I55" s="8" t="n"/>
      <c r="J55" s="7">
        <f>IF(OR(H55="",I55=""),"",ROUND(MOD(I55-H55,1)*1440,0))</f>
        <v/>
      </c>
      <c r="K55" s="9">
        <f>IF(OR(D55="",H55=""),"",IF(I55="","بانتظار الرد",IF(J55&lt;=F55,"في الموعد","متأخر")))</f>
        <v/>
      </c>
      <c r="L55" s="5" t="n"/>
    </row>
    <row r="56">
      <c r="A56" s="4" t="n"/>
      <c r="B56" s="5" t="n"/>
      <c r="C56" s="5" t="n"/>
      <c r="D56" s="6" t="n"/>
      <c r="E56" s="7">
        <f>IF(D56="","",IFERROR(INDEX('القواعد'!$B$4:$B$10,MATCH(D56,'القواعد'!$A$4:$A$10,0)),""))</f>
        <v/>
      </c>
      <c r="F56" s="7">
        <f>IF(D56="","",IFERROR(INDEX('القواعد'!$C$4:$C$10,MATCH(D56,'القواعد'!$A$4:$A$10,0)),""))</f>
        <v/>
      </c>
      <c r="G56" s="5" t="n"/>
      <c r="H56" s="8" t="n"/>
      <c r="I56" s="8" t="n"/>
      <c r="J56" s="7">
        <f>IF(OR(H56="",I56=""),"",ROUND(MOD(I56-H56,1)*1440,0))</f>
        <v/>
      </c>
      <c r="K56" s="9">
        <f>IF(OR(D56="",H56=""),"",IF(I56="","بانتظار الرد",IF(J56&lt;=F56,"في الموعد","متأخر")))</f>
        <v/>
      </c>
      <c r="L56" s="5" t="n"/>
    </row>
    <row r="57">
      <c r="A57" s="4" t="n"/>
      <c r="B57" s="5" t="n"/>
      <c r="C57" s="5" t="n"/>
      <c r="D57" s="6" t="n"/>
      <c r="E57" s="7">
        <f>IF(D57="","",IFERROR(INDEX('القواعد'!$B$4:$B$10,MATCH(D57,'القواعد'!$A$4:$A$10,0)),""))</f>
        <v/>
      </c>
      <c r="F57" s="7">
        <f>IF(D57="","",IFERROR(INDEX('القواعد'!$C$4:$C$10,MATCH(D57,'القواعد'!$A$4:$A$10,0)),""))</f>
        <v/>
      </c>
      <c r="G57" s="5" t="n"/>
      <c r="H57" s="8" t="n"/>
      <c r="I57" s="8" t="n"/>
      <c r="J57" s="7">
        <f>IF(OR(H57="",I57=""),"",ROUND(MOD(I57-H57,1)*1440,0))</f>
        <v/>
      </c>
      <c r="K57" s="9">
        <f>IF(OR(D57="",H57=""),"",IF(I57="","بانتظار الرد",IF(J57&lt;=F57,"في الموعد","متأخر")))</f>
        <v/>
      </c>
      <c r="L57" s="5" t="n"/>
    </row>
    <row r="58">
      <c r="A58" s="4" t="n"/>
      <c r="B58" s="5" t="n"/>
      <c r="C58" s="5" t="n"/>
      <c r="D58" s="6" t="n"/>
      <c r="E58" s="7">
        <f>IF(D58="","",IFERROR(INDEX('القواعد'!$B$4:$B$10,MATCH(D58,'القواعد'!$A$4:$A$10,0)),""))</f>
        <v/>
      </c>
      <c r="F58" s="7">
        <f>IF(D58="","",IFERROR(INDEX('القواعد'!$C$4:$C$10,MATCH(D58,'القواعد'!$A$4:$A$10,0)),""))</f>
        <v/>
      </c>
      <c r="G58" s="5" t="n"/>
      <c r="H58" s="8" t="n"/>
      <c r="I58" s="8" t="n"/>
      <c r="J58" s="7">
        <f>IF(OR(H58="",I58=""),"",ROUND(MOD(I58-H58,1)*1440,0))</f>
        <v/>
      </c>
      <c r="K58" s="9">
        <f>IF(OR(D58="",H58=""),"",IF(I58="","بانتظار الرد",IF(J58&lt;=F58,"في الموعد","متأخر")))</f>
        <v/>
      </c>
      <c r="L58" s="5" t="n"/>
    </row>
    <row r="59">
      <c r="A59" s="4" t="n"/>
      <c r="B59" s="5" t="n"/>
      <c r="C59" s="5" t="n"/>
      <c r="D59" s="6" t="n"/>
      <c r="E59" s="7">
        <f>IF(D59="","",IFERROR(INDEX('القواعد'!$B$4:$B$10,MATCH(D59,'القواعد'!$A$4:$A$10,0)),""))</f>
        <v/>
      </c>
      <c r="F59" s="7">
        <f>IF(D59="","",IFERROR(INDEX('القواعد'!$C$4:$C$10,MATCH(D59,'القواعد'!$A$4:$A$10,0)),""))</f>
        <v/>
      </c>
      <c r="G59" s="5" t="n"/>
      <c r="H59" s="8" t="n"/>
      <c r="I59" s="8" t="n"/>
      <c r="J59" s="7">
        <f>IF(OR(H59="",I59=""),"",ROUND(MOD(I59-H59,1)*1440,0))</f>
        <v/>
      </c>
      <c r="K59" s="9">
        <f>IF(OR(D59="",H59=""),"",IF(I59="","بانتظار الرد",IF(J59&lt;=F59,"في الموعد","متأخر")))</f>
        <v/>
      </c>
      <c r="L59" s="5" t="n"/>
    </row>
    <row r="60">
      <c r="A60" s="4" t="n"/>
      <c r="B60" s="5" t="n"/>
      <c r="C60" s="5" t="n"/>
      <c r="D60" s="6" t="n"/>
      <c r="E60" s="7">
        <f>IF(D60="","",IFERROR(INDEX('القواعد'!$B$4:$B$10,MATCH(D60,'القواعد'!$A$4:$A$10,0)),""))</f>
        <v/>
      </c>
      <c r="F60" s="7">
        <f>IF(D60="","",IFERROR(INDEX('القواعد'!$C$4:$C$10,MATCH(D60,'القواعد'!$A$4:$A$10,0)),""))</f>
        <v/>
      </c>
      <c r="G60" s="5" t="n"/>
      <c r="H60" s="8" t="n"/>
      <c r="I60" s="8" t="n"/>
      <c r="J60" s="7">
        <f>IF(OR(H60="",I60=""),"",ROUND(MOD(I60-H60,1)*1440,0))</f>
        <v/>
      </c>
      <c r="K60" s="9">
        <f>IF(OR(D60="",H60=""),"",IF(I60="","بانتظار الرد",IF(J60&lt;=F60,"في الموعد","متأخر")))</f>
        <v/>
      </c>
      <c r="L60" s="5" t="n"/>
    </row>
    <row r="61">
      <c r="A61" s="4" t="n"/>
      <c r="B61" s="5" t="n"/>
      <c r="C61" s="5" t="n"/>
      <c r="D61" s="6" t="n"/>
      <c r="E61" s="7">
        <f>IF(D61="","",IFERROR(INDEX('القواعد'!$B$4:$B$10,MATCH(D61,'القواعد'!$A$4:$A$10,0)),""))</f>
        <v/>
      </c>
      <c r="F61" s="7">
        <f>IF(D61="","",IFERROR(INDEX('القواعد'!$C$4:$C$10,MATCH(D61,'القواعد'!$A$4:$A$10,0)),""))</f>
        <v/>
      </c>
      <c r="G61" s="5" t="n"/>
      <c r="H61" s="8" t="n"/>
      <c r="I61" s="8" t="n"/>
      <c r="J61" s="7">
        <f>IF(OR(H61="",I61=""),"",ROUND(MOD(I61-H61,1)*1440,0))</f>
        <v/>
      </c>
      <c r="K61" s="9">
        <f>IF(OR(D61="",H61=""),"",IF(I61="","بانتظار الرد",IF(J61&lt;=F61,"في الموعد","متأخر")))</f>
        <v/>
      </c>
      <c r="L61" s="5" t="n"/>
    </row>
    <row r="62">
      <c r="A62" s="4" t="n"/>
      <c r="B62" s="5" t="n"/>
      <c r="C62" s="5" t="n"/>
      <c r="D62" s="6" t="n"/>
      <c r="E62" s="7">
        <f>IF(D62="","",IFERROR(INDEX('القواعد'!$B$4:$B$10,MATCH(D62,'القواعد'!$A$4:$A$10,0)),""))</f>
        <v/>
      </c>
      <c r="F62" s="7">
        <f>IF(D62="","",IFERROR(INDEX('القواعد'!$C$4:$C$10,MATCH(D62,'القواعد'!$A$4:$A$10,0)),""))</f>
        <v/>
      </c>
      <c r="G62" s="5" t="n"/>
      <c r="H62" s="8" t="n"/>
      <c r="I62" s="8" t="n"/>
      <c r="J62" s="7">
        <f>IF(OR(H62="",I62=""),"",ROUND(MOD(I62-H62,1)*1440,0))</f>
        <v/>
      </c>
      <c r="K62" s="9">
        <f>IF(OR(D62="",H62=""),"",IF(I62="","بانتظار الرد",IF(J62&lt;=F62,"في الموعد","متأخر")))</f>
        <v/>
      </c>
      <c r="L62" s="5" t="n"/>
    </row>
    <row r="63">
      <c r="A63" s="4" t="n"/>
      <c r="B63" s="5" t="n"/>
      <c r="C63" s="5" t="n"/>
      <c r="D63" s="6" t="n"/>
      <c r="E63" s="7">
        <f>IF(D63="","",IFERROR(INDEX('القواعد'!$B$4:$B$10,MATCH(D63,'القواعد'!$A$4:$A$10,0)),""))</f>
        <v/>
      </c>
      <c r="F63" s="7">
        <f>IF(D63="","",IFERROR(INDEX('القواعد'!$C$4:$C$10,MATCH(D63,'القواعد'!$A$4:$A$10,0)),""))</f>
        <v/>
      </c>
      <c r="G63" s="5" t="n"/>
      <c r="H63" s="8" t="n"/>
      <c r="I63" s="8" t="n"/>
      <c r="J63" s="7">
        <f>IF(OR(H63="",I63=""),"",ROUND(MOD(I63-H63,1)*1440,0))</f>
        <v/>
      </c>
      <c r="K63" s="9">
        <f>IF(OR(D63="",H63=""),"",IF(I63="","بانتظار الرد",IF(J63&lt;=F63,"في الموعد","متأخر")))</f>
        <v/>
      </c>
      <c r="L63" s="5" t="n"/>
    </row>
    <row r="64">
      <c r="A64" s="4" t="n"/>
      <c r="B64" s="5" t="n"/>
      <c r="C64" s="5" t="n"/>
      <c r="D64" s="6" t="n"/>
      <c r="E64" s="7">
        <f>IF(D64="","",IFERROR(INDEX('القواعد'!$B$4:$B$10,MATCH(D64,'القواعد'!$A$4:$A$10,0)),""))</f>
        <v/>
      </c>
      <c r="F64" s="7">
        <f>IF(D64="","",IFERROR(INDEX('القواعد'!$C$4:$C$10,MATCH(D64,'القواعد'!$A$4:$A$10,0)),""))</f>
        <v/>
      </c>
      <c r="G64" s="5" t="n"/>
      <c r="H64" s="8" t="n"/>
      <c r="I64" s="8" t="n"/>
      <c r="J64" s="7">
        <f>IF(OR(H64="",I64=""),"",ROUND(MOD(I64-H64,1)*1440,0))</f>
        <v/>
      </c>
      <c r="K64" s="9">
        <f>IF(OR(D64="",H64=""),"",IF(I64="","بانتظار الرد",IF(J64&lt;=F64,"في الموعد","متأخر")))</f>
        <v/>
      </c>
      <c r="L64" s="5" t="n"/>
    </row>
    <row r="65">
      <c r="A65" s="4" t="n"/>
      <c r="B65" s="5" t="n"/>
      <c r="C65" s="5" t="n"/>
      <c r="D65" s="6" t="n"/>
      <c r="E65" s="7">
        <f>IF(D65="","",IFERROR(INDEX('القواعد'!$B$4:$B$10,MATCH(D65,'القواعد'!$A$4:$A$10,0)),""))</f>
        <v/>
      </c>
      <c r="F65" s="7">
        <f>IF(D65="","",IFERROR(INDEX('القواعد'!$C$4:$C$10,MATCH(D65,'القواعد'!$A$4:$A$10,0)),""))</f>
        <v/>
      </c>
      <c r="G65" s="5" t="n"/>
      <c r="H65" s="8" t="n"/>
      <c r="I65" s="8" t="n"/>
      <c r="J65" s="7">
        <f>IF(OR(H65="",I65=""),"",ROUND(MOD(I65-H65,1)*1440,0))</f>
        <v/>
      </c>
      <c r="K65" s="9">
        <f>IF(OR(D65="",H65=""),"",IF(I65="","بانتظار الرد",IF(J65&lt;=F65,"في الموعد","متأخر")))</f>
        <v/>
      </c>
      <c r="L65" s="5" t="n"/>
    </row>
    <row r="66">
      <c r="A66" s="4" t="n"/>
      <c r="B66" s="5" t="n"/>
      <c r="C66" s="5" t="n"/>
      <c r="D66" s="6" t="n"/>
      <c r="E66" s="7">
        <f>IF(D66="","",IFERROR(INDEX('القواعد'!$B$4:$B$10,MATCH(D66,'القواعد'!$A$4:$A$10,0)),""))</f>
        <v/>
      </c>
      <c r="F66" s="7">
        <f>IF(D66="","",IFERROR(INDEX('القواعد'!$C$4:$C$10,MATCH(D66,'القواعد'!$A$4:$A$10,0)),""))</f>
        <v/>
      </c>
      <c r="G66" s="5" t="n"/>
      <c r="H66" s="8" t="n"/>
      <c r="I66" s="8" t="n"/>
      <c r="J66" s="7">
        <f>IF(OR(H66="",I66=""),"",ROUND(MOD(I66-H66,1)*1440,0))</f>
        <v/>
      </c>
      <c r="K66" s="9">
        <f>IF(OR(D66="",H66=""),"",IF(I66="","بانتظار الرد",IF(J66&lt;=F66,"في الموعد","متأخر")))</f>
        <v/>
      </c>
      <c r="L66" s="5" t="n"/>
    </row>
    <row r="67">
      <c r="A67" s="4" t="n"/>
      <c r="B67" s="5" t="n"/>
      <c r="C67" s="5" t="n"/>
      <c r="D67" s="6" t="n"/>
      <c r="E67" s="7">
        <f>IF(D67="","",IFERROR(INDEX('القواعد'!$B$4:$B$10,MATCH(D67,'القواعد'!$A$4:$A$10,0)),""))</f>
        <v/>
      </c>
      <c r="F67" s="7">
        <f>IF(D67="","",IFERROR(INDEX('القواعد'!$C$4:$C$10,MATCH(D67,'القواعد'!$A$4:$A$10,0)),""))</f>
        <v/>
      </c>
      <c r="G67" s="5" t="n"/>
      <c r="H67" s="8" t="n"/>
      <c r="I67" s="8" t="n"/>
      <c r="J67" s="7">
        <f>IF(OR(H67="",I67=""),"",ROUND(MOD(I67-H67,1)*1440,0))</f>
        <v/>
      </c>
      <c r="K67" s="9">
        <f>IF(OR(D67="",H67=""),"",IF(I67="","بانتظار الرد",IF(J67&lt;=F67,"في الموعد","متأخر")))</f>
        <v/>
      </c>
      <c r="L67" s="5" t="n"/>
    </row>
    <row r="68">
      <c r="A68" s="4" t="n"/>
      <c r="B68" s="5" t="n"/>
      <c r="C68" s="5" t="n"/>
      <c r="D68" s="6" t="n"/>
      <c r="E68" s="7">
        <f>IF(D68="","",IFERROR(INDEX('القواعد'!$B$4:$B$10,MATCH(D68,'القواعد'!$A$4:$A$10,0)),""))</f>
        <v/>
      </c>
      <c r="F68" s="7">
        <f>IF(D68="","",IFERROR(INDEX('القواعد'!$C$4:$C$10,MATCH(D68,'القواعد'!$A$4:$A$10,0)),""))</f>
        <v/>
      </c>
      <c r="G68" s="5" t="n"/>
      <c r="H68" s="8" t="n"/>
      <c r="I68" s="8" t="n"/>
      <c r="J68" s="7">
        <f>IF(OR(H68="",I68=""),"",ROUND(MOD(I68-H68,1)*1440,0))</f>
        <v/>
      </c>
      <c r="K68" s="9">
        <f>IF(OR(D68="",H68=""),"",IF(I68="","بانتظار الرد",IF(J68&lt;=F68,"في الموعد","متأخر")))</f>
        <v/>
      </c>
      <c r="L68" s="5" t="n"/>
    </row>
    <row r="69">
      <c r="A69" s="4" t="n"/>
      <c r="B69" s="5" t="n"/>
      <c r="C69" s="5" t="n"/>
      <c r="D69" s="6" t="n"/>
      <c r="E69" s="7">
        <f>IF(D69="","",IFERROR(INDEX('القواعد'!$B$4:$B$10,MATCH(D69,'القواعد'!$A$4:$A$10,0)),""))</f>
        <v/>
      </c>
      <c r="F69" s="7">
        <f>IF(D69="","",IFERROR(INDEX('القواعد'!$C$4:$C$10,MATCH(D69,'القواعد'!$A$4:$A$10,0)),""))</f>
        <v/>
      </c>
      <c r="G69" s="5" t="n"/>
      <c r="H69" s="8" t="n"/>
      <c r="I69" s="8" t="n"/>
      <c r="J69" s="7">
        <f>IF(OR(H69="",I69=""),"",ROUND(MOD(I69-H69,1)*1440,0))</f>
        <v/>
      </c>
      <c r="K69" s="9">
        <f>IF(OR(D69="",H69=""),"",IF(I69="","بانتظار الرد",IF(J69&lt;=F69,"في الموعد","متأخر")))</f>
        <v/>
      </c>
      <c r="L69" s="5" t="n"/>
    </row>
    <row r="70">
      <c r="A70" s="4" t="n"/>
      <c r="B70" s="5" t="n"/>
      <c r="C70" s="5" t="n"/>
      <c r="D70" s="6" t="n"/>
      <c r="E70" s="7">
        <f>IF(D70="","",IFERROR(INDEX('القواعد'!$B$4:$B$10,MATCH(D70,'القواعد'!$A$4:$A$10,0)),""))</f>
        <v/>
      </c>
      <c r="F70" s="7">
        <f>IF(D70="","",IFERROR(INDEX('القواعد'!$C$4:$C$10,MATCH(D70,'القواعد'!$A$4:$A$10,0)),""))</f>
        <v/>
      </c>
      <c r="G70" s="5" t="n"/>
      <c r="H70" s="8" t="n"/>
      <c r="I70" s="8" t="n"/>
      <c r="J70" s="7">
        <f>IF(OR(H70="",I70=""),"",ROUND(MOD(I70-H70,1)*1440,0))</f>
        <v/>
      </c>
      <c r="K70" s="9">
        <f>IF(OR(D70="",H70=""),"",IF(I70="","بانتظار الرد",IF(J70&lt;=F70,"في الموعد","متأخر")))</f>
        <v/>
      </c>
      <c r="L70" s="5" t="n"/>
    </row>
    <row r="71">
      <c r="A71" s="4" t="n"/>
      <c r="B71" s="5" t="n"/>
      <c r="C71" s="5" t="n"/>
      <c r="D71" s="6" t="n"/>
      <c r="E71" s="7">
        <f>IF(D71="","",IFERROR(INDEX('القواعد'!$B$4:$B$10,MATCH(D71,'القواعد'!$A$4:$A$10,0)),""))</f>
        <v/>
      </c>
      <c r="F71" s="7">
        <f>IF(D71="","",IFERROR(INDEX('القواعد'!$C$4:$C$10,MATCH(D71,'القواعد'!$A$4:$A$10,0)),""))</f>
        <v/>
      </c>
      <c r="G71" s="5" t="n"/>
      <c r="H71" s="8" t="n"/>
      <c r="I71" s="8" t="n"/>
      <c r="J71" s="7">
        <f>IF(OR(H71="",I71=""),"",ROUND(MOD(I71-H71,1)*1440,0))</f>
        <v/>
      </c>
      <c r="K71" s="9">
        <f>IF(OR(D71="",H71=""),"",IF(I71="","بانتظار الرد",IF(J71&lt;=F71,"في الموعد","متأخر")))</f>
        <v/>
      </c>
      <c r="L71" s="5" t="n"/>
    </row>
    <row r="72">
      <c r="A72" s="4" t="n"/>
      <c r="B72" s="5" t="n"/>
      <c r="C72" s="5" t="n"/>
      <c r="D72" s="6" t="n"/>
      <c r="E72" s="7">
        <f>IF(D72="","",IFERROR(INDEX('القواعد'!$B$4:$B$10,MATCH(D72,'القواعد'!$A$4:$A$10,0)),""))</f>
        <v/>
      </c>
      <c r="F72" s="7">
        <f>IF(D72="","",IFERROR(INDEX('القواعد'!$C$4:$C$10,MATCH(D72,'القواعد'!$A$4:$A$10,0)),""))</f>
        <v/>
      </c>
      <c r="G72" s="5" t="n"/>
      <c r="H72" s="8" t="n"/>
      <c r="I72" s="8" t="n"/>
      <c r="J72" s="7">
        <f>IF(OR(H72="",I72=""),"",ROUND(MOD(I72-H72,1)*1440,0))</f>
        <v/>
      </c>
      <c r="K72" s="9">
        <f>IF(OR(D72="",H72=""),"",IF(I72="","بانتظار الرد",IF(J72&lt;=F72,"في الموعد","متأخر")))</f>
        <v/>
      </c>
      <c r="L72" s="5" t="n"/>
    </row>
    <row r="73">
      <c r="A73" s="4" t="n"/>
      <c r="B73" s="5" t="n"/>
      <c r="C73" s="5" t="n"/>
      <c r="D73" s="6" t="n"/>
      <c r="E73" s="7">
        <f>IF(D73="","",IFERROR(INDEX('القواعد'!$B$4:$B$10,MATCH(D73,'القواعد'!$A$4:$A$10,0)),""))</f>
        <v/>
      </c>
      <c r="F73" s="7">
        <f>IF(D73="","",IFERROR(INDEX('القواعد'!$C$4:$C$10,MATCH(D73,'القواعد'!$A$4:$A$10,0)),""))</f>
        <v/>
      </c>
      <c r="G73" s="5" t="n"/>
      <c r="H73" s="8" t="n"/>
      <c r="I73" s="8" t="n"/>
      <c r="J73" s="7">
        <f>IF(OR(H73="",I73=""),"",ROUND(MOD(I73-H73,1)*1440,0))</f>
        <v/>
      </c>
      <c r="K73" s="9">
        <f>IF(OR(D73="",H73=""),"",IF(I73="","بانتظار الرد",IF(J73&lt;=F73,"في الموعد","متأخر")))</f>
        <v/>
      </c>
      <c r="L73" s="5" t="n"/>
    </row>
    <row r="74">
      <c r="A74" s="4" t="n"/>
      <c r="B74" s="5" t="n"/>
      <c r="C74" s="5" t="n"/>
      <c r="D74" s="6" t="n"/>
      <c r="E74" s="7">
        <f>IF(D74="","",IFERROR(INDEX('القواعد'!$B$4:$B$10,MATCH(D74,'القواعد'!$A$4:$A$10,0)),""))</f>
        <v/>
      </c>
      <c r="F74" s="7">
        <f>IF(D74="","",IFERROR(INDEX('القواعد'!$C$4:$C$10,MATCH(D74,'القواعد'!$A$4:$A$10,0)),""))</f>
        <v/>
      </c>
      <c r="G74" s="5" t="n"/>
      <c r="H74" s="8" t="n"/>
      <c r="I74" s="8" t="n"/>
      <c r="J74" s="7">
        <f>IF(OR(H74="",I74=""),"",ROUND(MOD(I74-H74,1)*1440,0))</f>
        <v/>
      </c>
      <c r="K74" s="9">
        <f>IF(OR(D74="",H74=""),"",IF(I74="","بانتظار الرد",IF(J74&lt;=F74,"في الموعد","متأخر")))</f>
        <v/>
      </c>
      <c r="L74" s="5" t="n"/>
    </row>
    <row r="75">
      <c r="A75" s="4" t="n"/>
      <c r="B75" s="5" t="n"/>
      <c r="C75" s="5" t="n"/>
      <c r="D75" s="6" t="n"/>
      <c r="E75" s="7">
        <f>IF(D75="","",IFERROR(INDEX('القواعد'!$B$4:$B$10,MATCH(D75,'القواعد'!$A$4:$A$10,0)),""))</f>
        <v/>
      </c>
      <c r="F75" s="7">
        <f>IF(D75="","",IFERROR(INDEX('القواعد'!$C$4:$C$10,MATCH(D75,'القواعد'!$A$4:$A$10,0)),""))</f>
        <v/>
      </c>
      <c r="G75" s="5" t="n"/>
      <c r="H75" s="8" t="n"/>
      <c r="I75" s="8" t="n"/>
      <c r="J75" s="7">
        <f>IF(OR(H75="",I75=""),"",ROUND(MOD(I75-H75,1)*1440,0))</f>
        <v/>
      </c>
      <c r="K75" s="9">
        <f>IF(OR(D75="",H75=""),"",IF(I75="","بانتظار الرد",IF(J75&lt;=F75,"في الموعد","متأخر")))</f>
        <v/>
      </c>
      <c r="L75" s="5" t="n"/>
    </row>
    <row r="76">
      <c r="A76" s="4" t="n"/>
      <c r="B76" s="5" t="n"/>
      <c r="C76" s="5" t="n"/>
      <c r="D76" s="6" t="n"/>
      <c r="E76" s="7">
        <f>IF(D76="","",IFERROR(INDEX('القواعد'!$B$4:$B$10,MATCH(D76,'القواعد'!$A$4:$A$10,0)),""))</f>
        <v/>
      </c>
      <c r="F76" s="7">
        <f>IF(D76="","",IFERROR(INDEX('القواعد'!$C$4:$C$10,MATCH(D76,'القواعد'!$A$4:$A$10,0)),""))</f>
        <v/>
      </c>
      <c r="G76" s="5" t="n"/>
      <c r="H76" s="8" t="n"/>
      <c r="I76" s="8" t="n"/>
      <c r="J76" s="7">
        <f>IF(OR(H76="",I76=""),"",ROUND(MOD(I76-H76,1)*1440,0))</f>
        <v/>
      </c>
      <c r="K76" s="9">
        <f>IF(OR(D76="",H76=""),"",IF(I76="","بانتظار الرد",IF(J76&lt;=F76,"في الموعد","متأخر")))</f>
        <v/>
      </c>
      <c r="L76" s="5" t="n"/>
    </row>
    <row r="77">
      <c r="A77" s="4" t="n"/>
      <c r="B77" s="5" t="n"/>
      <c r="C77" s="5" t="n"/>
      <c r="D77" s="6" t="n"/>
      <c r="E77" s="7">
        <f>IF(D77="","",IFERROR(INDEX('القواعد'!$B$4:$B$10,MATCH(D77,'القواعد'!$A$4:$A$10,0)),""))</f>
        <v/>
      </c>
      <c r="F77" s="7">
        <f>IF(D77="","",IFERROR(INDEX('القواعد'!$C$4:$C$10,MATCH(D77,'القواعد'!$A$4:$A$10,0)),""))</f>
        <v/>
      </c>
      <c r="G77" s="5" t="n"/>
      <c r="H77" s="8" t="n"/>
      <c r="I77" s="8" t="n"/>
      <c r="J77" s="7">
        <f>IF(OR(H77="",I77=""),"",ROUND(MOD(I77-H77,1)*1440,0))</f>
        <v/>
      </c>
      <c r="K77" s="9">
        <f>IF(OR(D77="",H77=""),"",IF(I77="","بانتظار الرد",IF(J77&lt;=F77,"في الموعد","متأخر")))</f>
        <v/>
      </c>
      <c r="L77" s="5" t="n"/>
    </row>
    <row r="78">
      <c r="A78" s="4" t="n"/>
      <c r="B78" s="5" t="n"/>
      <c r="C78" s="5" t="n"/>
      <c r="D78" s="6" t="n"/>
      <c r="E78" s="7">
        <f>IF(D78="","",IFERROR(INDEX('القواعد'!$B$4:$B$10,MATCH(D78,'القواعد'!$A$4:$A$10,0)),""))</f>
        <v/>
      </c>
      <c r="F78" s="7">
        <f>IF(D78="","",IFERROR(INDEX('القواعد'!$C$4:$C$10,MATCH(D78,'القواعد'!$A$4:$A$10,0)),""))</f>
        <v/>
      </c>
      <c r="G78" s="5" t="n"/>
      <c r="H78" s="8" t="n"/>
      <c r="I78" s="8" t="n"/>
      <c r="J78" s="7">
        <f>IF(OR(H78="",I78=""),"",ROUND(MOD(I78-H78,1)*1440,0))</f>
        <v/>
      </c>
      <c r="K78" s="9">
        <f>IF(OR(D78="",H78=""),"",IF(I78="","بانتظار الرد",IF(J78&lt;=F78,"في الموعد","متأخر")))</f>
        <v/>
      </c>
      <c r="L78" s="5" t="n"/>
    </row>
    <row r="79">
      <c r="A79" s="4" t="n"/>
      <c r="B79" s="5" t="n"/>
      <c r="C79" s="5" t="n"/>
      <c r="D79" s="6" t="n"/>
      <c r="E79" s="7">
        <f>IF(D79="","",IFERROR(INDEX('القواعد'!$B$4:$B$10,MATCH(D79,'القواعد'!$A$4:$A$10,0)),""))</f>
        <v/>
      </c>
      <c r="F79" s="7">
        <f>IF(D79="","",IFERROR(INDEX('القواعد'!$C$4:$C$10,MATCH(D79,'القواعد'!$A$4:$A$10,0)),""))</f>
        <v/>
      </c>
      <c r="G79" s="5" t="n"/>
      <c r="H79" s="8" t="n"/>
      <c r="I79" s="8" t="n"/>
      <c r="J79" s="7">
        <f>IF(OR(H79="",I79=""),"",ROUND(MOD(I79-H79,1)*1440,0))</f>
        <v/>
      </c>
      <c r="K79" s="9">
        <f>IF(OR(D79="",H79=""),"",IF(I79="","بانتظار الرد",IF(J79&lt;=F79,"في الموعد","متأخر")))</f>
        <v/>
      </c>
      <c r="L79" s="5" t="n"/>
    </row>
    <row r="80">
      <c r="A80" s="4" t="n"/>
      <c r="B80" s="5" t="n"/>
      <c r="C80" s="5" t="n"/>
      <c r="D80" s="6" t="n"/>
      <c r="E80" s="7">
        <f>IF(D80="","",IFERROR(INDEX('القواعد'!$B$4:$B$10,MATCH(D80,'القواعد'!$A$4:$A$10,0)),""))</f>
        <v/>
      </c>
      <c r="F80" s="7">
        <f>IF(D80="","",IFERROR(INDEX('القواعد'!$C$4:$C$10,MATCH(D80,'القواعد'!$A$4:$A$10,0)),""))</f>
        <v/>
      </c>
      <c r="G80" s="5" t="n"/>
      <c r="H80" s="8" t="n"/>
      <c r="I80" s="8" t="n"/>
      <c r="J80" s="7">
        <f>IF(OR(H80="",I80=""),"",ROUND(MOD(I80-H80,1)*1440,0))</f>
        <v/>
      </c>
      <c r="K80" s="9">
        <f>IF(OR(D80="",H80=""),"",IF(I80="","بانتظار الرد",IF(J80&lt;=F80,"في الموعد","متأخر")))</f>
        <v/>
      </c>
      <c r="L80" s="5" t="n"/>
    </row>
    <row r="81">
      <c r="A81" s="4" t="n"/>
      <c r="B81" s="5" t="n"/>
      <c r="C81" s="5" t="n"/>
      <c r="D81" s="6" t="n"/>
      <c r="E81" s="7">
        <f>IF(D81="","",IFERROR(INDEX('القواعد'!$B$4:$B$10,MATCH(D81,'القواعد'!$A$4:$A$10,0)),""))</f>
        <v/>
      </c>
      <c r="F81" s="7">
        <f>IF(D81="","",IFERROR(INDEX('القواعد'!$C$4:$C$10,MATCH(D81,'القواعد'!$A$4:$A$10,0)),""))</f>
        <v/>
      </c>
      <c r="G81" s="5" t="n"/>
      <c r="H81" s="8" t="n"/>
      <c r="I81" s="8" t="n"/>
      <c r="J81" s="7">
        <f>IF(OR(H81="",I81=""),"",ROUND(MOD(I81-H81,1)*1440,0))</f>
        <v/>
      </c>
      <c r="K81" s="9">
        <f>IF(OR(D81="",H81=""),"",IF(I81="","بانتظار الرد",IF(J81&lt;=F81,"في الموعد","متأخر")))</f>
        <v/>
      </c>
      <c r="L81" s="5" t="n"/>
    </row>
    <row r="82">
      <c r="A82" s="4" t="n"/>
      <c r="B82" s="5" t="n"/>
      <c r="C82" s="5" t="n"/>
      <c r="D82" s="6" t="n"/>
      <c r="E82" s="7">
        <f>IF(D82="","",IFERROR(INDEX('القواعد'!$B$4:$B$10,MATCH(D82,'القواعد'!$A$4:$A$10,0)),""))</f>
        <v/>
      </c>
      <c r="F82" s="7">
        <f>IF(D82="","",IFERROR(INDEX('القواعد'!$C$4:$C$10,MATCH(D82,'القواعد'!$A$4:$A$10,0)),""))</f>
        <v/>
      </c>
      <c r="G82" s="5" t="n"/>
      <c r="H82" s="8" t="n"/>
      <c r="I82" s="8" t="n"/>
      <c r="J82" s="7">
        <f>IF(OR(H82="",I82=""),"",ROUND(MOD(I82-H82,1)*1440,0))</f>
        <v/>
      </c>
      <c r="K82" s="9">
        <f>IF(OR(D82="",H82=""),"",IF(I82="","بانتظار الرد",IF(J82&lt;=F82,"في الموعد","متأخر")))</f>
        <v/>
      </c>
      <c r="L82" s="5" t="n"/>
    </row>
    <row r="83">
      <c r="A83" s="4" t="n"/>
      <c r="B83" s="5" t="n"/>
      <c r="C83" s="5" t="n"/>
      <c r="D83" s="6" t="n"/>
      <c r="E83" s="7">
        <f>IF(D83="","",IFERROR(INDEX('القواعد'!$B$4:$B$10,MATCH(D83,'القواعد'!$A$4:$A$10,0)),""))</f>
        <v/>
      </c>
      <c r="F83" s="7">
        <f>IF(D83="","",IFERROR(INDEX('القواعد'!$C$4:$C$10,MATCH(D83,'القواعد'!$A$4:$A$10,0)),""))</f>
        <v/>
      </c>
      <c r="G83" s="5" t="n"/>
      <c r="H83" s="8" t="n"/>
      <c r="I83" s="8" t="n"/>
      <c r="J83" s="7">
        <f>IF(OR(H83="",I83=""),"",ROUND(MOD(I83-H83,1)*1440,0))</f>
        <v/>
      </c>
      <c r="K83" s="9">
        <f>IF(OR(D83="",H83=""),"",IF(I83="","بانتظار الرد",IF(J83&lt;=F83,"في الموعد","متأخر")))</f>
        <v/>
      </c>
      <c r="L83" s="5" t="n"/>
    </row>
    <row r="84">
      <c r="A84" s="4" t="n"/>
      <c r="B84" s="5" t="n"/>
      <c r="C84" s="5" t="n"/>
      <c r="D84" s="6" t="n"/>
      <c r="E84" s="7">
        <f>IF(D84="","",IFERROR(INDEX('القواعد'!$B$4:$B$10,MATCH(D84,'القواعد'!$A$4:$A$10,0)),""))</f>
        <v/>
      </c>
      <c r="F84" s="7">
        <f>IF(D84="","",IFERROR(INDEX('القواعد'!$C$4:$C$10,MATCH(D84,'القواعد'!$A$4:$A$10,0)),""))</f>
        <v/>
      </c>
      <c r="G84" s="5" t="n"/>
      <c r="H84" s="8" t="n"/>
      <c r="I84" s="8" t="n"/>
      <c r="J84" s="7">
        <f>IF(OR(H84="",I84=""),"",ROUND(MOD(I84-H84,1)*1440,0))</f>
        <v/>
      </c>
      <c r="K84" s="9">
        <f>IF(OR(D84="",H84=""),"",IF(I84="","بانتظار الرد",IF(J84&lt;=F84,"في الموعد","متأخر")))</f>
        <v/>
      </c>
      <c r="L84" s="5" t="n"/>
    </row>
    <row r="85">
      <c r="A85" s="4" t="n"/>
      <c r="B85" s="5" t="n"/>
      <c r="C85" s="5" t="n"/>
      <c r="D85" s="6" t="n"/>
      <c r="E85" s="7">
        <f>IF(D85="","",IFERROR(INDEX('القواعد'!$B$4:$B$10,MATCH(D85,'القواعد'!$A$4:$A$10,0)),""))</f>
        <v/>
      </c>
      <c r="F85" s="7">
        <f>IF(D85="","",IFERROR(INDEX('القواعد'!$C$4:$C$10,MATCH(D85,'القواعد'!$A$4:$A$10,0)),""))</f>
        <v/>
      </c>
      <c r="G85" s="5" t="n"/>
      <c r="H85" s="8" t="n"/>
      <c r="I85" s="8" t="n"/>
      <c r="J85" s="7">
        <f>IF(OR(H85="",I85=""),"",ROUND(MOD(I85-H85,1)*1440,0))</f>
        <v/>
      </c>
      <c r="K85" s="9">
        <f>IF(OR(D85="",H85=""),"",IF(I85="","بانتظار الرد",IF(J85&lt;=F85,"في الموعد","متأخر")))</f>
        <v/>
      </c>
      <c r="L85" s="5" t="n"/>
    </row>
    <row r="86">
      <c r="A86" s="4" t="n"/>
      <c r="B86" s="5" t="n"/>
      <c r="C86" s="5" t="n"/>
      <c r="D86" s="6" t="n"/>
      <c r="E86" s="7">
        <f>IF(D86="","",IFERROR(INDEX('القواعد'!$B$4:$B$10,MATCH(D86,'القواعد'!$A$4:$A$10,0)),""))</f>
        <v/>
      </c>
      <c r="F86" s="7">
        <f>IF(D86="","",IFERROR(INDEX('القواعد'!$C$4:$C$10,MATCH(D86,'القواعد'!$A$4:$A$10,0)),""))</f>
        <v/>
      </c>
      <c r="G86" s="5" t="n"/>
      <c r="H86" s="8" t="n"/>
      <c r="I86" s="8" t="n"/>
      <c r="J86" s="7">
        <f>IF(OR(H86="",I86=""),"",ROUND(MOD(I86-H86,1)*1440,0))</f>
        <v/>
      </c>
      <c r="K86" s="9">
        <f>IF(OR(D86="",H86=""),"",IF(I86="","بانتظار الرد",IF(J86&lt;=F86,"في الموعد","متأخر")))</f>
        <v/>
      </c>
      <c r="L86" s="5" t="n"/>
    </row>
    <row r="87">
      <c r="A87" s="4" t="n"/>
      <c r="B87" s="5" t="n"/>
      <c r="C87" s="5" t="n"/>
      <c r="D87" s="6" t="n"/>
      <c r="E87" s="7">
        <f>IF(D87="","",IFERROR(INDEX('القواعد'!$B$4:$B$10,MATCH(D87,'القواعد'!$A$4:$A$10,0)),""))</f>
        <v/>
      </c>
      <c r="F87" s="7">
        <f>IF(D87="","",IFERROR(INDEX('القواعد'!$C$4:$C$10,MATCH(D87,'القواعد'!$A$4:$A$10,0)),""))</f>
        <v/>
      </c>
      <c r="G87" s="5" t="n"/>
      <c r="H87" s="8" t="n"/>
      <c r="I87" s="8" t="n"/>
      <c r="J87" s="7">
        <f>IF(OR(H87="",I87=""),"",ROUND(MOD(I87-H87,1)*1440,0))</f>
        <v/>
      </c>
      <c r="K87" s="9">
        <f>IF(OR(D87="",H87=""),"",IF(I87="","بانتظار الرد",IF(J87&lt;=F87,"في الموعد","متأخر")))</f>
        <v/>
      </c>
      <c r="L87" s="5" t="n"/>
    </row>
    <row r="88">
      <c r="A88" s="4" t="n"/>
      <c r="B88" s="5" t="n"/>
      <c r="C88" s="5" t="n"/>
      <c r="D88" s="6" t="n"/>
      <c r="E88" s="7">
        <f>IF(D88="","",IFERROR(INDEX('القواعد'!$B$4:$B$10,MATCH(D88,'القواعد'!$A$4:$A$10,0)),""))</f>
        <v/>
      </c>
      <c r="F88" s="7">
        <f>IF(D88="","",IFERROR(INDEX('القواعد'!$C$4:$C$10,MATCH(D88,'القواعد'!$A$4:$A$10,0)),""))</f>
        <v/>
      </c>
      <c r="G88" s="5" t="n"/>
      <c r="H88" s="8" t="n"/>
      <c r="I88" s="8" t="n"/>
      <c r="J88" s="7">
        <f>IF(OR(H88="",I88=""),"",ROUND(MOD(I88-H88,1)*1440,0))</f>
        <v/>
      </c>
      <c r="K88" s="9">
        <f>IF(OR(D88="",H88=""),"",IF(I88="","بانتظار الرد",IF(J88&lt;=F88,"في الموعد","متأخر")))</f>
        <v/>
      </c>
      <c r="L88" s="5" t="n"/>
    </row>
    <row r="89">
      <c r="A89" s="4" t="n"/>
      <c r="B89" s="5" t="n"/>
      <c r="C89" s="5" t="n"/>
      <c r="D89" s="6" t="n"/>
      <c r="E89" s="7">
        <f>IF(D89="","",IFERROR(INDEX('القواعد'!$B$4:$B$10,MATCH(D89,'القواعد'!$A$4:$A$10,0)),""))</f>
        <v/>
      </c>
      <c r="F89" s="7">
        <f>IF(D89="","",IFERROR(INDEX('القواعد'!$C$4:$C$10,MATCH(D89,'القواعد'!$A$4:$A$10,0)),""))</f>
        <v/>
      </c>
      <c r="G89" s="5" t="n"/>
      <c r="H89" s="8" t="n"/>
      <c r="I89" s="8" t="n"/>
      <c r="J89" s="7">
        <f>IF(OR(H89="",I89=""),"",ROUND(MOD(I89-H89,1)*1440,0))</f>
        <v/>
      </c>
      <c r="K89" s="9">
        <f>IF(OR(D89="",H89=""),"",IF(I89="","بانتظار الرد",IF(J89&lt;=F89,"في الموعد","متأخر")))</f>
        <v/>
      </c>
      <c r="L89" s="5" t="n"/>
    </row>
    <row r="90">
      <c r="A90" s="4" t="n"/>
      <c r="B90" s="5" t="n"/>
      <c r="C90" s="5" t="n"/>
      <c r="D90" s="6" t="n"/>
      <c r="E90" s="7">
        <f>IF(D90="","",IFERROR(INDEX('القواعد'!$B$4:$B$10,MATCH(D90,'القواعد'!$A$4:$A$10,0)),""))</f>
        <v/>
      </c>
      <c r="F90" s="7">
        <f>IF(D90="","",IFERROR(INDEX('القواعد'!$C$4:$C$10,MATCH(D90,'القواعد'!$A$4:$A$10,0)),""))</f>
        <v/>
      </c>
      <c r="G90" s="5" t="n"/>
      <c r="H90" s="8" t="n"/>
      <c r="I90" s="8" t="n"/>
      <c r="J90" s="7">
        <f>IF(OR(H90="",I90=""),"",ROUND(MOD(I90-H90,1)*1440,0))</f>
        <v/>
      </c>
      <c r="K90" s="9">
        <f>IF(OR(D90="",H90=""),"",IF(I90="","بانتظار الرد",IF(J90&lt;=F90,"في الموعد","متأخر")))</f>
        <v/>
      </c>
      <c r="L90" s="5" t="n"/>
    </row>
    <row r="91">
      <c r="A91" s="4" t="n"/>
      <c r="B91" s="5" t="n"/>
      <c r="C91" s="5" t="n"/>
      <c r="D91" s="6" t="n"/>
      <c r="E91" s="7">
        <f>IF(D91="","",IFERROR(INDEX('القواعد'!$B$4:$B$10,MATCH(D91,'القواعد'!$A$4:$A$10,0)),""))</f>
        <v/>
      </c>
      <c r="F91" s="7">
        <f>IF(D91="","",IFERROR(INDEX('القواعد'!$C$4:$C$10,MATCH(D91,'القواعد'!$A$4:$A$10,0)),""))</f>
        <v/>
      </c>
      <c r="G91" s="5" t="n"/>
      <c r="H91" s="8" t="n"/>
      <c r="I91" s="8" t="n"/>
      <c r="J91" s="7">
        <f>IF(OR(H91="",I91=""),"",ROUND(MOD(I91-H91,1)*1440,0))</f>
        <v/>
      </c>
      <c r="K91" s="9">
        <f>IF(OR(D91="",H91=""),"",IF(I91="","بانتظار الرد",IF(J91&lt;=F91,"في الموعد","متأخر")))</f>
        <v/>
      </c>
      <c r="L91" s="5" t="n"/>
    </row>
    <row r="92">
      <c r="A92" s="4" t="n"/>
      <c r="B92" s="5" t="n"/>
      <c r="C92" s="5" t="n"/>
      <c r="D92" s="6" t="n"/>
      <c r="E92" s="7">
        <f>IF(D92="","",IFERROR(INDEX('القواعد'!$B$4:$B$10,MATCH(D92,'القواعد'!$A$4:$A$10,0)),""))</f>
        <v/>
      </c>
      <c r="F92" s="7">
        <f>IF(D92="","",IFERROR(INDEX('القواعد'!$C$4:$C$10,MATCH(D92,'القواعد'!$A$4:$A$10,0)),""))</f>
        <v/>
      </c>
      <c r="G92" s="5" t="n"/>
      <c r="H92" s="8" t="n"/>
      <c r="I92" s="8" t="n"/>
      <c r="J92" s="7">
        <f>IF(OR(H92="",I92=""),"",ROUND(MOD(I92-H92,1)*1440,0))</f>
        <v/>
      </c>
      <c r="K92" s="9">
        <f>IF(OR(D92="",H92=""),"",IF(I92="","بانتظار الرد",IF(J92&lt;=F92,"في الموعد","متأخر")))</f>
        <v/>
      </c>
      <c r="L92" s="5" t="n"/>
    </row>
    <row r="93">
      <c r="A93" s="4" t="n"/>
      <c r="B93" s="5" t="n"/>
      <c r="C93" s="5" t="n"/>
      <c r="D93" s="6" t="n"/>
      <c r="E93" s="7">
        <f>IF(D93="","",IFERROR(INDEX('القواعد'!$B$4:$B$10,MATCH(D93,'القواعد'!$A$4:$A$10,0)),""))</f>
        <v/>
      </c>
      <c r="F93" s="7">
        <f>IF(D93="","",IFERROR(INDEX('القواعد'!$C$4:$C$10,MATCH(D93,'القواعد'!$A$4:$A$10,0)),""))</f>
        <v/>
      </c>
      <c r="G93" s="5" t="n"/>
      <c r="H93" s="8" t="n"/>
      <c r="I93" s="8" t="n"/>
      <c r="J93" s="7">
        <f>IF(OR(H93="",I93=""),"",ROUND(MOD(I93-H93,1)*1440,0))</f>
        <v/>
      </c>
      <c r="K93" s="9">
        <f>IF(OR(D93="",H93=""),"",IF(I93="","بانتظار الرد",IF(J93&lt;=F93,"في الموعد","متأخر")))</f>
        <v/>
      </c>
      <c r="L93" s="5" t="n"/>
    </row>
    <row r="94">
      <c r="A94" s="4" t="n"/>
      <c r="B94" s="5" t="n"/>
      <c r="C94" s="5" t="n"/>
      <c r="D94" s="6" t="n"/>
      <c r="E94" s="7">
        <f>IF(D94="","",IFERROR(INDEX('القواعد'!$B$4:$B$10,MATCH(D94,'القواعد'!$A$4:$A$10,0)),""))</f>
        <v/>
      </c>
      <c r="F94" s="7">
        <f>IF(D94="","",IFERROR(INDEX('القواعد'!$C$4:$C$10,MATCH(D94,'القواعد'!$A$4:$A$10,0)),""))</f>
        <v/>
      </c>
      <c r="G94" s="5" t="n"/>
      <c r="H94" s="8" t="n"/>
      <c r="I94" s="8" t="n"/>
      <c r="J94" s="7">
        <f>IF(OR(H94="",I94=""),"",ROUND(MOD(I94-H94,1)*1440,0))</f>
        <v/>
      </c>
      <c r="K94" s="9">
        <f>IF(OR(D94="",H94=""),"",IF(I94="","بانتظار الرد",IF(J94&lt;=F94,"في الموعد","متأخر")))</f>
        <v/>
      </c>
      <c r="L94" s="5" t="n"/>
    </row>
    <row r="95">
      <c r="A95" s="4" t="n"/>
      <c r="B95" s="5" t="n"/>
      <c r="C95" s="5" t="n"/>
      <c r="D95" s="6" t="n"/>
      <c r="E95" s="7">
        <f>IF(D95="","",IFERROR(INDEX('القواعد'!$B$4:$B$10,MATCH(D95,'القواعد'!$A$4:$A$10,0)),""))</f>
        <v/>
      </c>
      <c r="F95" s="7">
        <f>IF(D95="","",IFERROR(INDEX('القواعد'!$C$4:$C$10,MATCH(D95,'القواعد'!$A$4:$A$10,0)),""))</f>
        <v/>
      </c>
      <c r="G95" s="5" t="n"/>
      <c r="H95" s="8" t="n"/>
      <c r="I95" s="8" t="n"/>
      <c r="J95" s="7">
        <f>IF(OR(H95="",I95=""),"",ROUND(MOD(I95-H95,1)*1440,0))</f>
        <v/>
      </c>
      <c r="K95" s="9">
        <f>IF(OR(D95="",H95=""),"",IF(I95="","بانتظار الرد",IF(J95&lt;=F95,"في الموعد","متأخر")))</f>
        <v/>
      </c>
      <c r="L95" s="5" t="n"/>
    </row>
    <row r="96">
      <c r="A96" s="4" t="n"/>
      <c r="B96" s="5" t="n"/>
      <c r="C96" s="5" t="n"/>
      <c r="D96" s="6" t="n"/>
      <c r="E96" s="7">
        <f>IF(D96="","",IFERROR(INDEX('القواعد'!$B$4:$B$10,MATCH(D96,'القواعد'!$A$4:$A$10,0)),""))</f>
        <v/>
      </c>
      <c r="F96" s="7">
        <f>IF(D96="","",IFERROR(INDEX('القواعد'!$C$4:$C$10,MATCH(D96,'القواعد'!$A$4:$A$10,0)),""))</f>
        <v/>
      </c>
      <c r="G96" s="5" t="n"/>
      <c r="H96" s="8" t="n"/>
      <c r="I96" s="8" t="n"/>
      <c r="J96" s="7">
        <f>IF(OR(H96="",I96=""),"",ROUND(MOD(I96-H96,1)*1440,0))</f>
        <v/>
      </c>
      <c r="K96" s="9">
        <f>IF(OR(D96="",H96=""),"",IF(I96="","بانتظار الرد",IF(J96&lt;=F96,"في الموعد","متأخر")))</f>
        <v/>
      </c>
      <c r="L96" s="5" t="n"/>
    </row>
    <row r="97">
      <c r="A97" s="4" t="n"/>
      <c r="B97" s="5" t="n"/>
      <c r="C97" s="5" t="n"/>
      <c r="D97" s="6" t="n"/>
      <c r="E97" s="7">
        <f>IF(D97="","",IFERROR(INDEX('القواعد'!$B$4:$B$10,MATCH(D97,'القواعد'!$A$4:$A$10,0)),""))</f>
        <v/>
      </c>
      <c r="F97" s="7">
        <f>IF(D97="","",IFERROR(INDEX('القواعد'!$C$4:$C$10,MATCH(D97,'القواعد'!$A$4:$A$10,0)),""))</f>
        <v/>
      </c>
      <c r="G97" s="5" t="n"/>
      <c r="H97" s="8" t="n"/>
      <c r="I97" s="8" t="n"/>
      <c r="J97" s="7">
        <f>IF(OR(H97="",I97=""),"",ROUND(MOD(I97-H97,1)*1440,0))</f>
        <v/>
      </c>
      <c r="K97" s="9">
        <f>IF(OR(D97="",H97=""),"",IF(I97="","بانتظار الرد",IF(J97&lt;=F97,"في الموعد","متأخر")))</f>
        <v/>
      </c>
      <c r="L97" s="5" t="n"/>
    </row>
    <row r="98">
      <c r="A98" s="4" t="n"/>
      <c r="B98" s="5" t="n"/>
      <c r="C98" s="5" t="n"/>
      <c r="D98" s="6" t="n"/>
      <c r="E98" s="7">
        <f>IF(D98="","",IFERROR(INDEX('القواعد'!$B$4:$B$10,MATCH(D98,'القواعد'!$A$4:$A$10,0)),""))</f>
        <v/>
      </c>
      <c r="F98" s="7">
        <f>IF(D98="","",IFERROR(INDEX('القواعد'!$C$4:$C$10,MATCH(D98,'القواعد'!$A$4:$A$10,0)),""))</f>
        <v/>
      </c>
      <c r="G98" s="5" t="n"/>
      <c r="H98" s="8" t="n"/>
      <c r="I98" s="8" t="n"/>
      <c r="J98" s="7">
        <f>IF(OR(H98="",I98=""),"",ROUND(MOD(I98-H98,1)*1440,0))</f>
        <v/>
      </c>
      <c r="K98" s="9">
        <f>IF(OR(D98="",H98=""),"",IF(I98="","بانتظار الرد",IF(J98&lt;=F98,"في الموعد","متأخر")))</f>
        <v/>
      </c>
      <c r="L98" s="5" t="n"/>
    </row>
    <row r="99">
      <c r="A99" s="4" t="n"/>
      <c r="B99" s="5" t="n"/>
      <c r="C99" s="5" t="n"/>
      <c r="D99" s="6" t="n"/>
      <c r="E99" s="7">
        <f>IF(D99="","",IFERROR(INDEX('القواعد'!$B$4:$B$10,MATCH(D99,'القواعد'!$A$4:$A$10,0)),""))</f>
        <v/>
      </c>
      <c r="F99" s="7">
        <f>IF(D99="","",IFERROR(INDEX('القواعد'!$C$4:$C$10,MATCH(D99,'القواعد'!$A$4:$A$10,0)),""))</f>
        <v/>
      </c>
      <c r="G99" s="5" t="n"/>
      <c r="H99" s="8" t="n"/>
      <c r="I99" s="8" t="n"/>
      <c r="J99" s="7">
        <f>IF(OR(H99="",I99=""),"",ROUND(MOD(I99-H99,1)*1440,0))</f>
        <v/>
      </c>
      <c r="K99" s="9">
        <f>IF(OR(D99="",H99=""),"",IF(I99="","بانتظار الرد",IF(J99&lt;=F99,"في الموعد","متأخر")))</f>
        <v/>
      </c>
      <c r="L99" s="5" t="n"/>
    </row>
    <row r="100">
      <c r="A100" s="4" t="n"/>
      <c r="B100" s="5" t="n"/>
      <c r="C100" s="5" t="n"/>
      <c r="D100" s="6" t="n"/>
      <c r="E100" s="7">
        <f>IF(D100="","",IFERROR(INDEX('القواعد'!$B$4:$B$10,MATCH(D100,'القواعد'!$A$4:$A$10,0)),""))</f>
        <v/>
      </c>
      <c r="F100" s="7">
        <f>IF(D100="","",IFERROR(INDEX('القواعد'!$C$4:$C$10,MATCH(D100,'القواعد'!$A$4:$A$10,0)),""))</f>
        <v/>
      </c>
      <c r="G100" s="5" t="n"/>
      <c r="H100" s="8" t="n"/>
      <c r="I100" s="8" t="n"/>
      <c r="J100" s="7">
        <f>IF(OR(H100="",I100=""),"",ROUND(MOD(I100-H100,1)*1440,0))</f>
        <v/>
      </c>
      <c r="K100" s="9">
        <f>IF(OR(D100="",H100=""),"",IF(I100="","بانتظار الرد",IF(J100&lt;=F100,"في الموعد","متأخر")))</f>
        <v/>
      </c>
      <c r="L100" s="5" t="n"/>
    </row>
    <row r="101">
      <c r="A101" s="4" t="n"/>
      <c r="B101" s="5" t="n"/>
      <c r="C101" s="5" t="n"/>
      <c r="D101" s="6" t="n"/>
      <c r="E101" s="7">
        <f>IF(D101="","",IFERROR(INDEX('القواعد'!$B$4:$B$10,MATCH(D101,'القواعد'!$A$4:$A$10,0)),""))</f>
        <v/>
      </c>
      <c r="F101" s="7">
        <f>IF(D101="","",IFERROR(INDEX('القواعد'!$C$4:$C$10,MATCH(D101,'القواعد'!$A$4:$A$10,0)),""))</f>
        <v/>
      </c>
      <c r="G101" s="5" t="n"/>
      <c r="H101" s="8" t="n"/>
      <c r="I101" s="8" t="n"/>
      <c r="J101" s="7">
        <f>IF(OR(H101="",I101=""),"",ROUND(MOD(I101-H101,1)*1440,0))</f>
        <v/>
      </c>
      <c r="K101" s="9">
        <f>IF(OR(D101="",H101=""),"",IF(I101="","بانتظار الرد",IF(J101&lt;=F101,"في الموعد","متأخر")))</f>
        <v/>
      </c>
      <c r="L101" s="5" t="n"/>
    </row>
    <row r="102">
      <c r="A102" s="4" t="n"/>
      <c r="B102" s="5" t="n"/>
      <c r="C102" s="5" t="n"/>
      <c r="D102" s="6" t="n"/>
      <c r="E102" s="7">
        <f>IF(D102="","",IFERROR(INDEX('القواعد'!$B$4:$B$10,MATCH(D102,'القواعد'!$A$4:$A$10,0)),""))</f>
        <v/>
      </c>
      <c r="F102" s="7">
        <f>IF(D102="","",IFERROR(INDEX('القواعد'!$C$4:$C$10,MATCH(D102,'القواعد'!$A$4:$A$10,0)),""))</f>
        <v/>
      </c>
      <c r="G102" s="5" t="n"/>
      <c r="H102" s="8" t="n"/>
      <c r="I102" s="8" t="n"/>
      <c r="J102" s="7">
        <f>IF(OR(H102="",I102=""),"",ROUND(MOD(I102-H102,1)*1440,0))</f>
        <v/>
      </c>
      <c r="K102" s="9">
        <f>IF(OR(D102="",H102=""),"",IF(I102="","بانتظار الرد",IF(J102&lt;=F102,"في الموعد","متأخر")))</f>
        <v/>
      </c>
      <c r="L102" s="5" t="n"/>
    </row>
    <row r="103">
      <c r="A103" s="4" t="n"/>
      <c r="B103" s="5" t="n"/>
      <c r="C103" s="5" t="n"/>
      <c r="D103" s="6" t="n"/>
      <c r="E103" s="7">
        <f>IF(D103="","",IFERROR(INDEX('القواعد'!$B$4:$B$10,MATCH(D103,'القواعد'!$A$4:$A$10,0)),""))</f>
        <v/>
      </c>
      <c r="F103" s="7">
        <f>IF(D103="","",IFERROR(INDEX('القواعد'!$C$4:$C$10,MATCH(D103,'القواعد'!$A$4:$A$10,0)),""))</f>
        <v/>
      </c>
      <c r="G103" s="5" t="n"/>
      <c r="H103" s="8" t="n"/>
      <c r="I103" s="8" t="n"/>
      <c r="J103" s="7">
        <f>IF(OR(H103="",I103=""),"",ROUND(MOD(I103-H103,1)*1440,0))</f>
        <v/>
      </c>
      <c r="K103" s="9">
        <f>IF(OR(D103="",H103=""),"",IF(I103="","بانتظار الرد",IF(J103&lt;=F103,"في الموعد","متأخر")))</f>
        <v/>
      </c>
      <c r="L103" s="5" t="n"/>
    </row>
    <row r="104">
      <c r="A104" s="4" t="n"/>
      <c r="B104" s="5" t="n"/>
      <c r="C104" s="5" t="n"/>
      <c r="D104" s="6" t="n"/>
      <c r="E104" s="7">
        <f>IF(D104="","",IFERROR(INDEX('القواعد'!$B$4:$B$10,MATCH(D104,'القواعد'!$A$4:$A$10,0)),""))</f>
        <v/>
      </c>
      <c r="F104" s="7">
        <f>IF(D104="","",IFERROR(INDEX('القواعد'!$C$4:$C$10,MATCH(D104,'القواعد'!$A$4:$A$10,0)),""))</f>
        <v/>
      </c>
      <c r="G104" s="5" t="n"/>
      <c r="H104" s="8" t="n"/>
      <c r="I104" s="8" t="n"/>
      <c r="J104" s="7">
        <f>IF(OR(H104="",I104=""),"",ROUND(MOD(I104-H104,1)*1440,0))</f>
        <v/>
      </c>
      <c r="K104" s="9">
        <f>IF(OR(D104="",H104=""),"",IF(I104="","بانتظار الرد",IF(J104&lt;=F104,"في الموعد","متأخر")))</f>
        <v/>
      </c>
      <c r="L104" s="5" t="n"/>
    </row>
    <row r="105">
      <c r="A105" s="4" t="n"/>
      <c r="B105" s="5" t="n"/>
      <c r="C105" s="5" t="n"/>
      <c r="D105" s="6" t="n"/>
      <c r="E105" s="7">
        <f>IF(D105="","",IFERROR(INDEX('القواعد'!$B$4:$B$10,MATCH(D105,'القواعد'!$A$4:$A$10,0)),""))</f>
        <v/>
      </c>
      <c r="F105" s="7">
        <f>IF(D105="","",IFERROR(INDEX('القواعد'!$C$4:$C$10,MATCH(D105,'القواعد'!$A$4:$A$10,0)),""))</f>
        <v/>
      </c>
      <c r="G105" s="5" t="n"/>
      <c r="H105" s="8" t="n"/>
      <c r="I105" s="8" t="n"/>
      <c r="J105" s="7">
        <f>IF(OR(H105="",I105=""),"",ROUND(MOD(I105-H105,1)*1440,0))</f>
        <v/>
      </c>
      <c r="K105" s="9">
        <f>IF(OR(D105="",H105=""),"",IF(I105="","بانتظار الرد",IF(J105&lt;=F105,"في الموعد","متأخر")))</f>
        <v/>
      </c>
      <c r="L105" s="5" t="n"/>
    </row>
    <row r="106">
      <c r="A106" s="4" t="n"/>
      <c r="B106" s="5" t="n"/>
      <c r="C106" s="5" t="n"/>
      <c r="D106" s="6" t="n"/>
      <c r="E106" s="7">
        <f>IF(D106="","",IFERROR(INDEX('القواعد'!$B$4:$B$10,MATCH(D106,'القواعد'!$A$4:$A$10,0)),""))</f>
        <v/>
      </c>
      <c r="F106" s="7">
        <f>IF(D106="","",IFERROR(INDEX('القواعد'!$C$4:$C$10,MATCH(D106,'القواعد'!$A$4:$A$10,0)),""))</f>
        <v/>
      </c>
      <c r="G106" s="5" t="n"/>
      <c r="H106" s="8" t="n"/>
      <c r="I106" s="8" t="n"/>
      <c r="J106" s="7">
        <f>IF(OR(H106="",I106=""),"",ROUND(MOD(I106-H106,1)*1440,0))</f>
        <v/>
      </c>
      <c r="K106" s="9">
        <f>IF(OR(D106="",H106=""),"",IF(I106="","بانتظار الرد",IF(J106&lt;=F106,"في الموعد","متأخر")))</f>
        <v/>
      </c>
      <c r="L106" s="5" t="n"/>
    </row>
    <row r="107">
      <c r="A107" s="4" t="n"/>
      <c r="B107" s="5" t="n"/>
      <c r="C107" s="5" t="n"/>
      <c r="D107" s="6" t="n"/>
      <c r="E107" s="7">
        <f>IF(D107="","",IFERROR(INDEX('القواعد'!$B$4:$B$10,MATCH(D107,'القواعد'!$A$4:$A$10,0)),""))</f>
        <v/>
      </c>
      <c r="F107" s="7">
        <f>IF(D107="","",IFERROR(INDEX('القواعد'!$C$4:$C$10,MATCH(D107,'القواعد'!$A$4:$A$10,0)),""))</f>
        <v/>
      </c>
      <c r="G107" s="5" t="n"/>
      <c r="H107" s="8" t="n"/>
      <c r="I107" s="8" t="n"/>
      <c r="J107" s="7">
        <f>IF(OR(H107="",I107=""),"",ROUND(MOD(I107-H107,1)*1440,0))</f>
        <v/>
      </c>
      <c r="K107" s="9">
        <f>IF(OR(D107="",H107=""),"",IF(I107="","بانتظار الرد",IF(J107&lt;=F107,"في الموعد","متأخر")))</f>
        <v/>
      </c>
      <c r="L107" s="5" t="n"/>
    </row>
    <row r="108">
      <c r="A108" s="4" t="n"/>
      <c r="B108" s="5" t="n"/>
      <c r="C108" s="5" t="n"/>
      <c r="D108" s="6" t="n"/>
      <c r="E108" s="7">
        <f>IF(D108="","",IFERROR(INDEX('القواعد'!$B$4:$B$10,MATCH(D108,'القواعد'!$A$4:$A$10,0)),""))</f>
        <v/>
      </c>
      <c r="F108" s="7">
        <f>IF(D108="","",IFERROR(INDEX('القواعد'!$C$4:$C$10,MATCH(D108,'القواعد'!$A$4:$A$10,0)),""))</f>
        <v/>
      </c>
      <c r="G108" s="5" t="n"/>
      <c r="H108" s="8" t="n"/>
      <c r="I108" s="8" t="n"/>
      <c r="J108" s="7">
        <f>IF(OR(H108="",I108=""),"",ROUND(MOD(I108-H108,1)*1440,0))</f>
        <v/>
      </c>
      <c r="K108" s="9">
        <f>IF(OR(D108="",H108=""),"",IF(I108="","بانتظار الرد",IF(J108&lt;=F108,"في الموعد","متأخر")))</f>
        <v/>
      </c>
      <c r="L108" s="5" t="n"/>
    </row>
    <row r="109">
      <c r="A109" s="4" t="n"/>
      <c r="B109" s="5" t="n"/>
      <c r="C109" s="5" t="n"/>
      <c r="D109" s="6" t="n"/>
      <c r="E109" s="7">
        <f>IF(D109="","",IFERROR(INDEX('القواعد'!$B$4:$B$10,MATCH(D109,'القواعد'!$A$4:$A$10,0)),""))</f>
        <v/>
      </c>
      <c r="F109" s="7">
        <f>IF(D109="","",IFERROR(INDEX('القواعد'!$C$4:$C$10,MATCH(D109,'القواعد'!$A$4:$A$10,0)),""))</f>
        <v/>
      </c>
      <c r="G109" s="5" t="n"/>
      <c r="H109" s="8" t="n"/>
      <c r="I109" s="8" t="n"/>
      <c r="J109" s="7">
        <f>IF(OR(H109="",I109=""),"",ROUND(MOD(I109-H109,1)*1440,0))</f>
        <v/>
      </c>
      <c r="K109" s="9">
        <f>IF(OR(D109="",H109=""),"",IF(I109="","بانتظار الرد",IF(J109&lt;=F109,"في الموعد","متأخر")))</f>
        <v/>
      </c>
      <c r="L109" s="5" t="n"/>
    </row>
    <row r="110">
      <c r="A110" s="4" t="n"/>
      <c r="B110" s="5" t="n"/>
      <c r="C110" s="5" t="n"/>
      <c r="D110" s="6" t="n"/>
      <c r="E110" s="7">
        <f>IF(D110="","",IFERROR(INDEX('القواعد'!$B$4:$B$10,MATCH(D110,'القواعد'!$A$4:$A$10,0)),""))</f>
        <v/>
      </c>
      <c r="F110" s="7">
        <f>IF(D110="","",IFERROR(INDEX('القواعد'!$C$4:$C$10,MATCH(D110,'القواعد'!$A$4:$A$10,0)),""))</f>
        <v/>
      </c>
      <c r="G110" s="5" t="n"/>
      <c r="H110" s="8" t="n"/>
      <c r="I110" s="8" t="n"/>
      <c r="J110" s="7">
        <f>IF(OR(H110="",I110=""),"",ROUND(MOD(I110-H110,1)*1440,0))</f>
        <v/>
      </c>
      <c r="K110" s="9">
        <f>IF(OR(D110="",H110=""),"",IF(I110="","بانتظار الرد",IF(J110&lt;=F110,"في الموعد","متأخر")))</f>
        <v/>
      </c>
      <c r="L110" s="5" t="n"/>
    </row>
    <row r="111">
      <c r="A111" s="4" t="n"/>
      <c r="B111" s="5" t="n"/>
      <c r="C111" s="5" t="n"/>
      <c r="D111" s="6" t="n"/>
      <c r="E111" s="7">
        <f>IF(D111="","",IFERROR(INDEX('القواعد'!$B$4:$B$10,MATCH(D111,'القواعد'!$A$4:$A$10,0)),""))</f>
        <v/>
      </c>
      <c r="F111" s="7">
        <f>IF(D111="","",IFERROR(INDEX('القواعد'!$C$4:$C$10,MATCH(D111,'القواعد'!$A$4:$A$10,0)),""))</f>
        <v/>
      </c>
      <c r="G111" s="5" t="n"/>
      <c r="H111" s="8" t="n"/>
      <c r="I111" s="8" t="n"/>
      <c r="J111" s="7">
        <f>IF(OR(H111="",I111=""),"",ROUND(MOD(I111-H111,1)*1440,0))</f>
        <v/>
      </c>
      <c r="K111" s="9">
        <f>IF(OR(D111="",H111=""),"",IF(I111="","بانتظار الرد",IF(J111&lt;=F111,"في الموعد","متأخر")))</f>
        <v/>
      </c>
      <c r="L111" s="5" t="n"/>
    </row>
    <row r="112">
      <c r="A112" s="4" t="n"/>
      <c r="B112" s="5" t="n"/>
      <c r="C112" s="5" t="n"/>
      <c r="D112" s="6" t="n"/>
      <c r="E112" s="7">
        <f>IF(D112="","",IFERROR(INDEX('القواعد'!$B$4:$B$10,MATCH(D112,'القواعد'!$A$4:$A$10,0)),""))</f>
        <v/>
      </c>
      <c r="F112" s="7">
        <f>IF(D112="","",IFERROR(INDEX('القواعد'!$C$4:$C$10,MATCH(D112,'القواعد'!$A$4:$A$10,0)),""))</f>
        <v/>
      </c>
      <c r="G112" s="5" t="n"/>
      <c r="H112" s="8" t="n"/>
      <c r="I112" s="8" t="n"/>
      <c r="J112" s="7">
        <f>IF(OR(H112="",I112=""),"",ROUND(MOD(I112-H112,1)*1440,0))</f>
        <v/>
      </c>
      <c r="K112" s="9">
        <f>IF(OR(D112="",H112=""),"",IF(I112="","بانتظار الرد",IF(J112&lt;=F112,"في الموعد","متأخر")))</f>
        <v/>
      </c>
      <c r="L112" s="5" t="n"/>
    </row>
    <row r="113">
      <c r="A113" s="4" t="n"/>
      <c r="B113" s="5" t="n"/>
      <c r="C113" s="5" t="n"/>
      <c r="D113" s="6" t="n"/>
      <c r="E113" s="7">
        <f>IF(D113="","",IFERROR(INDEX('القواعد'!$B$4:$B$10,MATCH(D113,'القواعد'!$A$4:$A$10,0)),""))</f>
        <v/>
      </c>
      <c r="F113" s="7">
        <f>IF(D113="","",IFERROR(INDEX('القواعد'!$C$4:$C$10,MATCH(D113,'القواعد'!$A$4:$A$10,0)),""))</f>
        <v/>
      </c>
      <c r="G113" s="5" t="n"/>
      <c r="H113" s="8" t="n"/>
      <c r="I113" s="8" t="n"/>
      <c r="J113" s="7">
        <f>IF(OR(H113="",I113=""),"",ROUND(MOD(I113-H113,1)*1440,0))</f>
        <v/>
      </c>
      <c r="K113" s="9">
        <f>IF(OR(D113="",H113=""),"",IF(I113="","بانتظار الرد",IF(J113&lt;=F113,"في الموعد","متأخر")))</f>
        <v/>
      </c>
      <c r="L113" s="5" t="n"/>
    </row>
    <row r="114">
      <c r="A114" s="4" t="n"/>
      <c r="B114" s="5" t="n"/>
      <c r="C114" s="5" t="n"/>
      <c r="D114" s="6" t="n"/>
      <c r="E114" s="7">
        <f>IF(D114="","",IFERROR(INDEX('القواعد'!$B$4:$B$10,MATCH(D114,'القواعد'!$A$4:$A$10,0)),""))</f>
        <v/>
      </c>
      <c r="F114" s="7">
        <f>IF(D114="","",IFERROR(INDEX('القواعد'!$C$4:$C$10,MATCH(D114,'القواعد'!$A$4:$A$10,0)),""))</f>
        <v/>
      </c>
      <c r="G114" s="5" t="n"/>
      <c r="H114" s="8" t="n"/>
      <c r="I114" s="8" t="n"/>
      <c r="J114" s="7">
        <f>IF(OR(H114="",I114=""),"",ROUND(MOD(I114-H114,1)*1440,0))</f>
        <v/>
      </c>
      <c r="K114" s="9">
        <f>IF(OR(D114="",H114=""),"",IF(I114="","بانتظار الرد",IF(J114&lt;=F114,"في الموعد","متأخر")))</f>
        <v/>
      </c>
      <c r="L114" s="5" t="n"/>
    </row>
    <row r="115">
      <c r="A115" s="4" t="n"/>
      <c r="B115" s="5" t="n"/>
      <c r="C115" s="5" t="n"/>
      <c r="D115" s="6" t="n"/>
      <c r="E115" s="7">
        <f>IF(D115="","",IFERROR(INDEX('القواعد'!$B$4:$B$10,MATCH(D115,'القواعد'!$A$4:$A$10,0)),""))</f>
        <v/>
      </c>
      <c r="F115" s="7">
        <f>IF(D115="","",IFERROR(INDEX('القواعد'!$C$4:$C$10,MATCH(D115,'القواعد'!$A$4:$A$10,0)),""))</f>
        <v/>
      </c>
      <c r="G115" s="5" t="n"/>
      <c r="H115" s="8" t="n"/>
      <c r="I115" s="8" t="n"/>
      <c r="J115" s="7">
        <f>IF(OR(H115="",I115=""),"",ROUND(MOD(I115-H115,1)*1440,0))</f>
        <v/>
      </c>
      <c r="K115" s="9">
        <f>IF(OR(D115="",H115=""),"",IF(I115="","بانتظار الرد",IF(J115&lt;=F115,"في الموعد","متأخر")))</f>
        <v/>
      </c>
      <c r="L115" s="5" t="n"/>
    </row>
    <row r="116">
      <c r="A116" s="4" t="n"/>
      <c r="B116" s="5" t="n"/>
      <c r="C116" s="5" t="n"/>
      <c r="D116" s="6" t="n"/>
      <c r="E116" s="7">
        <f>IF(D116="","",IFERROR(INDEX('القواعد'!$B$4:$B$10,MATCH(D116,'القواعد'!$A$4:$A$10,0)),""))</f>
        <v/>
      </c>
      <c r="F116" s="7">
        <f>IF(D116="","",IFERROR(INDEX('القواعد'!$C$4:$C$10,MATCH(D116,'القواعد'!$A$4:$A$10,0)),""))</f>
        <v/>
      </c>
      <c r="G116" s="5" t="n"/>
      <c r="H116" s="8" t="n"/>
      <c r="I116" s="8" t="n"/>
      <c r="J116" s="7">
        <f>IF(OR(H116="",I116=""),"",ROUND(MOD(I116-H116,1)*1440,0))</f>
        <v/>
      </c>
      <c r="K116" s="9">
        <f>IF(OR(D116="",H116=""),"",IF(I116="","بانتظار الرد",IF(J116&lt;=F116,"في الموعد","متأخر")))</f>
        <v/>
      </c>
      <c r="L116" s="5" t="n"/>
    </row>
    <row r="117">
      <c r="A117" s="4" t="n"/>
      <c r="B117" s="5" t="n"/>
      <c r="C117" s="5" t="n"/>
      <c r="D117" s="6" t="n"/>
      <c r="E117" s="7">
        <f>IF(D117="","",IFERROR(INDEX('القواعد'!$B$4:$B$10,MATCH(D117,'القواعد'!$A$4:$A$10,0)),""))</f>
        <v/>
      </c>
      <c r="F117" s="7">
        <f>IF(D117="","",IFERROR(INDEX('القواعد'!$C$4:$C$10,MATCH(D117,'القواعد'!$A$4:$A$10,0)),""))</f>
        <v/>
      </c>
      <c r="G117" s="5" t="n"/>
      <c r="H117" s="8" t="n"/>
      <c r="I117" s="8" t="n"/>
      <c r="J117" s="7">
        <f>IF(OR(H117="",I117=""),"",ROUND(MOD(I117-H117,1)*1440,0))</f>
        <v/>
      </c>
      <c r="K117" s="9">
        <f>IF(OR(D117="",H117=""),"",IF(I117="","بانتظار الرد",IF(J117&lt;=F117,"في الموعد","متأخر")))</f>
        <v/>
      </c>
      <c r="L117" s="5" t="n"/>
    </row>
    <row r="118">
      <c r="A118" s="4" t="n"/>
      <c r="B118" s="5" t="n"/>
      <c r="C118" s="5" t="n"/>
      <c r="D118" s="6" t="n"/>
      <c r="E118" s="7">
        <f>IF(D118="","",IFERROR(INDEX('القواعد'!$B$4:$B$10,MATCH(D118,'القواعد'!$A$4:$A$10,0)),""))</f>
        <v/>
      </c>
      <c r="F118" s="7">
        <f>IF(D118="","",IFERROR(INDEX('القواعد'!$C$4:$C$10,MATCH(D118,'القواعد'!$A$4:$A$10,0)),""))</f>
        <v/>
      </c>
      <c r="G118" s="5" t="n"/>
      <c r="H118" s="8" t="n"/>
      <c r="I118" s="8" t="n"/>
      <c r="J118" s="7">
        <f>IF(OR(H118="",I118=""),"",ROUND(MOD(I118-H118,1)*1440,0))</f>
        <v/>
      </c>
      <c r="K118" s="9">
        <f>IF(OR(D118="",H118=""),"",IF(I118="","بانتظار الرد",IF(J118&lt;=F118,"في الموعد","متأخر")))</f>
        <v/>
      </c>
      <c r="L118" s="5" t="n"/>
    </row>
    <row r="119">
      <c r="A119" s="4" t="n"/>
      <c r="B119" s="5" t="n"/>
      <c r="C119" s="5" t="n"/>
      <c r="D119" s="6" t="n"/>
      <c r="E119" s="7">
        <f>IF(D119="","",IFERROR(INDEX('القواعد'!$B$4:$B$10,MATCH(D119,'القواعد'!$A$4:$A$10,0)),""))</f>
        <v/>
      </c>
      <c r="F119" s="7">
        <f>IF(D119="","",IFERROR(INDEX('القواعد'!$C$4:$C$10,MATCH(D119,'القواعد'!$A$4:$A$10,0)),""))</f>
        <v/>
      </c>
      <c r="G119" s="5" t="n"/>
      <c r="H119" s="8" t="n"/>
      <c r="I119" s="8" t="n"/>
      <c r="J119" s="7">
        <f>IF(OR(H119="",I119=""),"",ROUND(MOD(I119-H119,1)*1440,0))</f>
        <v/>
      </c>
      <c r="K119" s="9">
        <f>IF(OR(D119="",H119=""),"",IF(I119="","بانتظار الرد",IF(J119&lt;=F119,"في الموعد","متأخر")))</f>
        <v/>
      </c>
      <c r="L119" s="5" t="n"/>
    </row>
    <row r="120">
      <c r="A120" s="4" t="n"/>
      <c r="B120" s="5" t="n"/>
      <c r="C120" s="5" t="n"/>
      <c r="D120" s="6" t="n"/>
      <c r="E120" s="7">
        <f>IF(D120="","",IFERROR(INDEX('القواعد'!$B$4:$B$10,MATCH(D120,'القواعد'!$A$4:$A$10,0)),""))</f>
        <v/>
      </c>
      <c r="F120" s="7">
        <f>IF(D120="","",IFERROR(INDEX('القواعد'!$C$4:$C$10,MATCH(D120,'القواعد'!$A$4:$A$10,0)),""))</f>
        <v/>
      </c>
      <c r="G120" s="5" t="n"/>
      <c r="H120" s="8" t="n"/>
      <c r="I120" s="8" t="n"/>
      <c r="J120" s="7">
        <f>IF(OR(H120="",I120=""),"",ROUND(MOD(I120-H120,1)*1440,0))</f>
        <v/>
      </c>
      <c r="K120" s="9">
        <f>IF(OR(D120="",H120=""),"",IF(I120="","بانتظار الرد",IF(J120&lt;=F120,"في الموعد","متأخر")))</f>
        <v/>
      </c>
      <c r="L120" s="5" t="n"/>
    </row>
    <row r="121">
      <c r="A121" s="4" t="n"/>
      <c r="B121" s="5" t="n"/>
      <c r="C121" s="5" t="n"/>
      <c r="D121" s="6" t="n"/>
      <c r="E121" s="7">
        <f>IF(D121="","",IFERROR(INDEX('القواعد'!$B$4:$B$10,MATCH(D121,'القواعد'!$A$4:$A$10,0)),""))</f>
        <v/>
      </c>
      <c r="F121" s="7">
        <f>IF(D121="","",IFERROR(INDEX('القواعد'!$C$4:$C$10,MATCH(D121,'القواعد'!$A$4:$A$10,0)),""))</f>
        <v/>
      </c>
      <c r="G121" s="5" t="n"/>
      <c r="H121" s="8" t="n"/>
      <c r="I121" s="8" t="n"/>
      <c r="J121" s="7">
        <f>IF(OR(H121="",I121=""),"",ROUND(MOD(I121-H121,1)*1440,0))</f>
        <v/>
      </c>
      <c r="K121" s="9">
        <f>IF(OR(D121="",H121=""),"",IF(I121="","بانتظار الرد",IF(J121&lt;=F121,"في الموعد","متأخر")))</f>
        <v/>
      </c>
      <c r="L121" s="5" t="n"/>
    </row>
    <row r="122">
      <c r="A122" s="4" t="n"/>
      <c r="B122" s="5" t="n"/>
      <c r="C122" s="5" t="n"/>
      <c r="D122" s="6" t="n"/>
      <c r="E122" s="7">
        <f>IF(D122="","",IFERROR(INDEX('القواعد'!$B$4:$B$10,MATCH(D122,'القواعد'!$A$4:$A$10,0)),""))</f>
        <v/>
      </c>
      <c r="F122" s="7">
        <f>IF(D122="","",IFERROR(INDEX('القواعد'!$C$4:$C$10,MATCH(D122,'القواعد'!$A$4:$A$10,0)),""))</f>
        <v/>
      </c>
      <c r="G122" s="5" t="n"/>
      <c r="H122" s="8" t="n"/>
      <c r="I122" s="8" t="n"/>
      <c r="J122" s="7">
        <f>IF(OR(H122="",I122=""),"",ROUND(MOD(I122-H122,1)*1440,0))</f>
        <v/>
      </c>
      <c r="K122" s="9">
        <f>IF(OR(D122="",H122=""),"",IF(I122="","بانتظار الرد",IF(J122&lt;=F122,"في الموعد","متأخر")))</f>
        <v/>
      </c>
      <c r="L122" s="5" t="n"/>
    </row>
    <row r="123">
      <c r="A123" s="4" t="n"/>
      <c r="B123" s="5" t="n"/>
      <c r="C123" s="5" t="n"/>
      <c r="D123" s="6" t="n"/>
      <c r="E123" s="7">
        <f>IF(D123="","",IFERROR(INDEX('القواعد'!$B$4:$B$10,MATCH(D123,'القواعد'!$A$4:$A$10,0)),""))</f>
        <v/>
      </c>
      <c r="F123" s="7">
        <f>IF(D123="","",IFERROR(INDEX('القواعد'!$C$4:$C$10,MATCH(D123,'القواعد'!$A$4:$A$10,0)),""))</f>
        <v/>
      </c>
      <c r="G123" s="5" t="n"/>
      <c r="H123" s="8" t="n"/>
      <c r="I123" s="8" t="n"/>
      <c r="J123" s="7">
        <f>IF(OR(H123="",I123=""),"",ROUND(MOD(I123-H123,1)*1440,0))</f>
        <v/>
      </c>
      <c r="K123" s="9">
        <f>IF(OR(D123="",H123=""),"",IF(I123="","بانتظار الرد",IF(J123&lt;=F123,"في الموعد","متأخر")))</f>
        <v/>
      </c>
      <c r="L123" s="5" t="n"/>
    </row>
    <row r="124">
      <c r="A124" s="4" t="n"/>
      <c r="B124" s="5" t="n"/>
      <c r="C124" s="5" t="n"/>
      <c r="D124" s="6" t="n"/>
      <c r="E124" s="7">
        <f>IF(D124="","",IFERROR(INDEX('القواعد'!$B$4:$B$10,MATCH(D124,'القواعد'!$A$4:$A$10,0)),""))</f>
        <v/>
      </c>
      <c r="F124" s="7">
        <f>IF(D124="","",IFERROR(INDEX('القواعد'!$C$4:$C$10,MATCH(D124,'القواعد'!$A$4:$A$10,0)),""))</f>
        <v/>
      </c>
      <c r="G124" s="5" t="n"/>
      <c r="H124" s="8" t="n"/>
      <c r="I124" s="8" t="n"/>
      <c r="J124" s="7">
        <f>IF(OR(H124="",I124=""),"",ROUND(MOD(I124-H124,1)*1440,0))</f>
        <v/>
      </c>
      <c r="K124" s="9">
        <f>IF(OR(D124="",H124=""),"",IF(I124="","بانتظار الرد",IF(J124&lt;=F124,"في الموعد","متأخر")))</f>
        <v/>
      </c>
      <c r="L124" s="5" t="n"/>
    </row>
    <row r="125">
      <c r="A125" s="4" t="n"/>
      <c r="B125" s="5" t="n"/>
      <c r="C125" s="5" t="n"/>
      <c r="D125" s="6" t="n"/>
      <c r="E125" s="7">
        <f>IF(D125="","",IFERROR(INDEX('القواعد'!$B$4:$B$10,MATCH(D125,'القواعد'!$A$4:$A$10,0)),""))</f>
        <v/>
      </c>
      <c r="F125" s="7">
        <f>IF(D125="","",IFERROR(INDEX('القواعد'!$C$4:$C$10,MATCH(D125,'القواعد'!$A$4:$A$10,0)),""))</f>
        <v/>
      </c>
      <c r="G125" s="5" t="n"/>
      <c r="H125" s="8" t="n"/>
      <c r="I125" s="8" t="n"/>
      <c r="J125" s="7">
        <f>IF(OR(H125="",I125=""),"",ROUND(MOD(I125-H125,1)*1440,0))</f>
        <v/>
      </c>
      <c r="K125" s="9">
        <f>IF(OR(D125="",H125=""),"",IF(I125="","بانتظار الرد",IF(J125&lt;=F125,"في الموعد","متأخر")))</f>
        <v/>
      </c>
      <c r="L125" s="5" t="n"/>
    </row>
    <row r="126">
      <c r="A126" s="4" t="n"/>
      <c r="B126" s="5" t="n"/>
      <c r="C126" s="5" t="n"/>
      <c r="D126" s="6" t="n"/>
      <c r="E126" s="7">
        <f>IF(D126="","",IFERROR(INDEX('القواعد'!$B$4:$B$10,MATCH(D126,'القواعد'!$A$4:$A$10,0)),""))</f>
        <v/>
      </c>
      <c r="F126" s="7">
        <f>IF(D126="","",IFERROR(INDEX('القواعد'!$C$4:$C$10,MATCH(D126,'القواعد'!$A$4:$A$10,0)),""))</f>
        <v/>
      </c>
      <c r="G126" s="5" t="n"/>
      <c r="H126" s="8" t="n"/>
      <c r="I126" s="8" t="n"/>
      <c r="J126" s="7">
        <f>IF(OR(H126="",I126=""),"",ROUND(MOD(I126-H126,1)*1440,0))</f>
        <v/>
      </c>
      <c r="K126" s="9">
        <f>IF(OR(D126="",H126=""),"",IF(I126="","بانتظار الرد",IF(J126&lt;=F126,"في الموعد","متأخر")))</f>
        <v/>
      </c>
      <c r="L126" s="5" t="n"/>
    </row>
    <row r="127">
      <c r="A127" s="4" t="n"/>
      <c r="B127" s="5" t="n"/>
      <c r="C127" s="5" t="n"/>
      <c r="D127" s="6" t="n"/>
      <c r="E127" s="7">
        <f>IF(D127="","",IFERROR(INDEX('القواعد'!$B$4:$B$10,MATCH(D127,'القواعد'!$A$4:$A$10,0)),""))</f>
        <v/>
      </c>
      <c r="F127" s="7">
        <f>IF(D127="","",IFERROR(INDEX('القواعد'!$C$4:$C$10,MATCH(D127,'القواعد'!$A$4:$A$10,0)),""))</f>
        <v/>
      </c>
      <c r="G127" s="5" t="n"/>
      <c r="H127" s="8" t="n"/>
      <c r="I127" s="8" t="n"/>
      <c r="J127" s="7">
        <f>IF(OR(H127="",I127=""),"",ROUND(MOD(I127-H127,1)*1440,0))</f>
        <v/>
      </c>
      <c r="K127" s="9">
        <f>IF(OR(D127="",H127=""),"",IF(I127="","بانتظار الرد",IF(J127&lt;=F127,"في الموعد","متأخر")))</f>
        <v/>
      </c>
      <c r="L127" s="5" t="n"/>
    </row>
    <row r="128">
      <c r="A128" s="4" t="n"/>
      <c r="B128" s="5" t="n"/>
      <c r="C128" s="5" t="n"/>
      <c r="D128" s="6" t="n"/>
      <c r="E128" s="7">
        <f>IF(D128="","",IFERROR(INDEX('القواعد'!$B$4:$B$10,MATCH(D128,'القواعد'!$A$4:$A$10,0)),""))</f>
        <v/>
      </c>
      <c r="F128" s="7">
        <f>IF(D128="","",IFERROR(INDEX('القواعد'!$C$4:$C$10,MATCH(D128,'القواعد'!$A$4:$A$10,0)),""))</f>
        <v/>
      </c>
      <c r="G128" s="5" t="n"/>
      <c r="H128" s="8" t="n"/>
      <c r="I128" s="8" t="n"/>
      <c r="J128" s="7">
        <f>IF(OR(H128="",I128=""),"",ROUND(MOD(I128-H128,1)*1440,0))</f>
        <v/>
      </c>
      <c r="K128" s="9">
        <f>IF(OR(D128="",H128=""),"",IF(I128="","بانتظار الرد",IF(J128&lt;=F128,"في الموعد","متأخر")))</f>
        <v/>
      </c>
      <c r="L128" s="5" t="n"/>
    </row>
    <row r="129">
      <c r="A129" s="4" t="n"/>
      <c r="B129" s="5" t="n"/>
      <c r="C129" s="5" t="n"/>
      <c r="D129" s="6" t="n"/>
      <c r="E129" s="7">
        <f>IF(D129="","",IFERROR(INDEX('القواعد'!$B$4:$B$10,MATCH(D129,'القواعد'!$A$4:$A$10,0)),""))</f>
        <v/>
      </c>
      <c r="F129" s="7">
        <f>IF(D129="","",IFERROR(INDEX('القواعد'!$C$4:$C$10,MATCH(D129,'القواعد'!$A$4:$A$10,0)),""))</f>
        <v/>
      </c>
      <c r="G129" s="5" t="n"/>
      <c r="H129" s="8" t="n"/>
      <c r="I129" s="8" t="n"/>
      <c r="J129" s="7">
        <f>IF(OR(H129="",I129=""),"",ROUND(MOD(I129-H129,1)*1440,0))</f>
        <v/>
      </c>
      <c r="K129" s="9">
        <f>IF(OR(D129="",H129=""),"",IF(I129="","بانتظار الرد",IF(J129&lt;=F129,"في الموعد","متأخر")))</f>
        <v/>
      </c>
      <c r="L129" s="5" t="n"/>
    </row>
    <row r="130">
      <c r="A130" s="4" t="n"/>
      <c r="B130" s="5" t="n"/>
      <c r="C130" s="5" t="n"/>
      <c r="D130" s="6" t="n"/>
      <c r="E130" s="7">
        <f>IF(D130="","",IFERROR(INDEX('القواعد'!$B$4:$B$10,MATCH(D130,'القواعد'!$A$4:$A$10,0)),""))</f>
        <v/>
      </c>
      <c r="F130" s="7">
        <f>IF(D130="","",IFERROR(INDEX('القواعد'!$C$4:$C$10,MATCH(D130,'القواعد'!$A$4:$A$10,0)),""))</f>
        <v/>
      </c>
      <c r="G130" s="5" t="n"/>
      <c r="H130" s="8" t="n"/>
      <c r="I130" s="8" t="n"/>
      <c r="J130" s="7">
        <f>IF(OR(H130="",I130=""),"",ROUND(MOD(I130-H130,1)*1440,0))</f>
        <v/>
      </c>
      <c r="K130" s="9">
        <f>IF(OR(D130="",H130=""),"",IF(I130="","بانتظار الرد",IF(J130&lt;=F130,"في الموعد","متأخر")))</f>
        <v/>
      </c>
      <c r="L130" s="5" t="n"/>
    </row>
    <row r="131">
      <c r="A131" s="4" t="n"/>
      <c r="B131" s="5" t="n"/>
      <c r="C131" s="5" t="n"/>
      <c r="D131" s="6" t="n"/>
      <c r="E131" s="7">
        <f>IF(D131="","",IFERROR(INDEX('القواعد'!$B$4:$B$10,MATCH(D131,'القواعد'!$A$4:$A$10,0)),""))</f>
        <v/>
      </c>
      <c r="F131" s="7">
        <f>IF(D131="","",IFERROR(INDEX('القواعد'!$C$4:$C$10,MATCH(D131,'القواعد'!$A$4:$A$10,0)),""))</f>
        <v/>
      </c>
      <c r="G131" s="5" t="n"/>
      <c r="H131" s="8" t="n"/>
      <c r="I131" s="8" t="n"/>
      <c r="J131" s="7">
        <f>IF(OR(H131="",I131=""),"",ROUND(MOD(I131-H131,1)*1440,0))</f>
        <v/>
      </c>
      <c r="K131" s="9">
        <f>IF(OR(D131="",H131=""),"",IF(I131="","بانتظار الرد",IF(J131&lt;=F131,"في الموعد","متأخر")))</f>
        <v/>
      </c>
      <c r="L131" s="5" t="n"/>
    </row>
    <row r="132">
      <c r="A132" s="4" t="n"/>
      <c r="B132" s="5" t="n"/>
      <c r="C132" s="5" t="n"/>
      <c r="D132" s="6" t="n"/>
      <c r="E132" s="7">
        <f>IF(D132="","",IFERROR(INDEX('القواعد'!$B$4:$B$10,MATCH(D132,'القواعد'!$A$4:$A$10,0)),""))</f>
        <v/>
      </c>
      <c r="F132" s="7">
        <f>IF(D132="","",IFERROR(INDEX('القواعد'!$C$4:$C$10,MATCH(D132,'القواعد'!$A$4:$A$10,0)),""))</f>
        <v/>
      </c>
      <c r="G132" s="5" t="n"/>
      <c r="H132" s="8" t="n"/>
      <c r="I132" s="8" t="n"/>
      <c r="J132" s="7">
        <f>IF(OR(H132="",I132=""),"",ROUND(MOD(I132-H132,1)*1440,0))</f>
        <v/>
      </c>
      <c r="K132" s="9">
        <f>IF(OR(D132="",H132=""),"",IF(I132="","بانتظار الرد",IF(J132&lt;=F132,"في الموعد","متأخر")))</f>
        <v/>
      </c>
      <c r="L132" s="5" t="n"/>
    </row>
    <row r="133">
      <c r="A133" s="4" t="n"/>
      <c r="B133" s="5" t="n"/>
      <c r="C133" s="5" t="n"/>
      <c r="D133" s="6" t="n"/>
      <c r="E133" s="7">
        <f>IF(D133="","",IFERROR(INDEX('القواعد'!$B$4:$B$10,MATCH(D133,'القواعد'!$A$4:$A$10,0)),""))</f>
        <v/>
      </c>
      <c r="F133" s="7">
        <f>IF(D133="","",IFERROR(INDEX('القواعد'!$C$4:$C$10,MATCH(D133,'القواعد'!$A$4:$A$10,0)),""))</f>
        <v/>
      </c>
      <c r="G133" s="5" t="n"/>
      <c r="H133" s="8" t="n"/>
      <c r="I133" s="8" t="n"/>
      <c r="J133" s="7">
        <f>IF(OR(H133="",I133=""),"",ROUND(MOD(I133-H133,1)*1440,0))</f>
        <v/>
      </c>
      <c r="K133" s="9">
        <f>IF(OR(D133="",H133=""),"",IF(I133="","بانتظار الرد",IF(J133&lt;=F133,"في الموعد","متأخر")))</f>
        <v/>
      </c>
      <c r="L133" s="5" t="n"/>
    </row>
    <row r="134">
      <c r="A134" s="4" t="n"/>
      <c r="B134" s="5" t="n"/>
      <c r="C134" s="5" t="n"/>
      <c r="D134" s="6" t="n"/>
      <c r="E134" s="7">
        <f>IF(D134="","",IFERROR(INDEX('القواعد'!$B$4:$B$10,MATCH(D134,'القواعد'!$A$4:$A$10,0)),""))</f>
        <v/>
      </c>
      <c r="F134" s="7">
        <f>IF(D134="","",IFERROR(INDEX('القواعد'!$C$4:$C$10,MATCH(D134,'القواعد'!$A$4:$A$10,0)),""))</f>
        <v/>
      </c>
      <c r="G134" s="5" t="n"/>
      <c r="H134" s="8" t="n"/>
      <c r="I134" s="8" t="n"/>
      <c r="J134" s="7">
        <f>IF(OR(H134="",I134=""),"",ROUND(MOD(I134-H134,1)*1440,0))</f>
        <v/>
      </c>
      <c r="K134" s="9">
        <f>IF(OR(D134="",H134=""),"",IF(I134="","بانتظار الرد",IF(J134&lt;=F134,"في الموعد","متأخر")))</f>
        <v/>
      </c>
      <c r="L134" s="5" t="n"/>
    </row>
    <row r="135">
      <c r="A135" s="4" t="n"/>
      <c r="B135" s="5" t="n"/>
      <c r="C135" s="5" t="n"/>
      <c r="D135" s="6" t="n"/>
      <c r="E135" s="7">
        <f>IF(D135="","",IFERROR(INDEX('القواعد'!$B$4:$B$10,MATCH(D135,'القواعد'!$A$4:$A$10,0)),""))</f>
        <v/>
      </c>
      <c r="F135" s="7">
        <f>IF(D135="","",IFERROR(INDEX('القواعد'!$C$4:$C$10,MATCH(D135,'القواعد'!$A$4:$A$10,0)),""))</f>
        <v/>
      </c>
      <c r="G135" s="5" t="n"/>
      <c r="H135" s="8" t="n"/>
      <c r="I135" s="8" t="n"/>
      <c r="J135" s="7">
        <f>IF(OR(H135="",I135=""),"",ROUND(MOD(I135-H135,1)*1440,0))</f>
        <v/>
      </c>
      <c r="K135" s="9">
        <f>IF(OR(D135="",H135=""),"",IF(I135="","بانتظار الرد",IF(J135&lt;=F135,"في الموعد","متأخر")))</f>
        <v/>
      </c>
      <c r="L135" s="5" t="n"/>
    </row>
    <row r="136">
      <c r="A136" s="4" t="n"/>
      <c r="B136" s="5" t="n"/>
      <c r="C136" s="5" t="n"/>
      <c r="D136" s="6" t="n"/>
      <c r="E136" s="7">
        <f>IF(D136="","",IFERROR(INDEX('القواعد'!$B$4:$B$10,MATCH(D136,'القواعد'!$A$4:$A$10,0)),""))</f>
        <v/>
      </c>
      <c r="F136" s="7">
        <f>IF(D136="","",IFERROR(INDEX('القواعد'!$C$4:$C$10,MATCH(D136,'القواعد'!$A$4:$A$10,0)),""))</f>
        <v/>
      </c>
      <c r="G136" s="5" t="n"/>
      <c r="H136" s="8" t="n"/>
      <c r="I136" s="8" t="n"/>
      <c r="J136" s="7">
        <f>IF(OR(H136="",I136=""),"",ROUND(MOD(I136-H136,1)*1440,0))</f>
        <v/>
      </c>
      <c r="K136" s="9">
        <f>IF(OR(D136="",H136=""),"",IF(I136="","بانتظار الرد",IF(J136&lt;=F136,"في الموعد","متأخر")))</f>
        <v/>
      </c>
      <c r="L136" s="5" t="n"/>
    </row>
    <row r="137">
      <c r="A137" s="4" t="n"/>
      <c r="B137" s="5" t="n"/>
      <c r="C137" s="5" t="n"/>
      <c r="D137" s="6" t="n"/>
      <c r="E137" s="7">
        <f>IF(D137="","",IFERROR(INDEX('القواعد'!$B$4:$B$10,MATCH(D137,'القواعد'!$A$4:$A$10,0)),""))</f>
        <v/>
      </c>
      <c r="F137" s="7">
        <f>IF(D137="","",IFERROR(INDEX('القواعد'!$C$4:$C$10,MATCH(D137,'القواعد'!$A$4:$A$10,0)),""))</f>
        <v/>
      </c>
      <c r="G137" s="5" t="n"/>
      <c r="H137" s="8" t="n"/>
      <c r="I137" s="8" t="n"/>
      <c r="J137" s="7">
        <f>IF(OR(H137="",I137=""),"",ROUND(MOD(I137-H137,1)*1440,0))</f>
        <v/>
      </c>
      <c r="K137" s="9">
        <f>IF(OR(D137="",H137=""),"",IF(I137="","بانتظار الرد",IF(J137&lt;=F137,"في الموعد","متأخر")))</f>
        <v/>
      </c>
      <c r="L137" s="5" t="n"/>
    </row>
    <row r="138">
      <c r="A138" s="4" t="n"/>
      <c r="B138" s="5" t="n"/>
      <c r="C138" s="5" t="n"/>
      <c r="D138" s="6" t="n"/>
      <c r="E138" s="7">
        <f>IF(D138="","",IFERROR(INDEX('القواعد'!$B$4:$B$10,MATCH(D138,'القواعد'!$A$4:$A$10,0)),""))</f>
        <v/>
      </c>
      <c r="F138" s="7">
        <f>IF(D138="","",IFERROR(INDEX('القواعد'!$C$4:$C$10,MATCH(D138,'القواعد'!$A$4:$A$10,0)),""))</f>
        <v/>
      </c>
      <c r="G138" s="5" t="n"/>
      <c r="H138" s="8" t="n"/>
      <c r="I138" s="8" t="n"/>
      <c r="J138" s="7">
        <f>IF(OR(H138="",I138=""),"",ROUND(MOD(I138-H138,1)*1440,0))</f>
        <v/>
      </c>
      <c r="K138" s="9">
        <f>IF(OR(D138="",H138=""),"",IF(I138="","بانتظار الرد",IF(J138&lt;=F138,"في الموعد","متأخر")))</f>
        <v/>
      </c>
      <c r="L138" s="5" t="n"/>
    </row>
    <row r="139">
      <c r="A139" s="4" t="n"/>
      <c r="B139" s="5" t="n"/>
      <c r="C139" s="5" t="n"/>
      <c r="D139" s="6" t="n"/>
      <c r="E139" s="7">
        <f>IF(D139="","",IFERROR(INDEX('القواعد'!$B$4:$B$10,MATCH(D139,'القواعد'!$A$4:$A$10,0)),""))</f>
        <v/>
      </c>
      <c r="F139" s="7">
        <f>IF(D139="","",IFERROR(INDEX('القواعد'!$C$4:$C$10,MATCH(D139,'القواعد'!$A$4:$A$10,0)),""))</f>
        <v/>
      </c>
      <c r="G139" s="5" t="n"/>
      <c r="H139" s="8" t="n"/>
      <c r="I139" s="8" t="n"/>
      <c r="J139" s="7">
        <f>IF(OR(H139="",I139=""),"",ROUND(MOD(I139-H139,1)*1440,0))</f>
        <v/>
      </c>
      <c r="K139" s="9">
        <f>IF(OR(D139="",H139=""),"",IF(I139="","بانتظار الرد",IF(J139&lt;=F139,"في الموعد","متأخر")))</f>
        <v/>
      </c>
      <c r="L139" s="5" t="n"/>
    </row>
    <row r="140">
      <c r="A140" s="4" t="n"/>
      <c r="B140" s="5" t="n"/>
      <c r="C140" s="5" t="n"/>
      <c r="D140" s="6" t="n"/>
      <c r="E140" s="7">
        <f>IF(D140="","",IFERROR(INDEX('القواعد'!$B$4:$B$10,MATCH(D140,'القواعد'!$A$4:$A$10,0)),""))</f>
        <v/>
      </c>
      <c r="F140" s="7">
        <f>IF(D140="","",IFERROR(INDEX('القواعد'!$C$4:$C$10,MATCH(D140,'القواعد'!$A$4:$A$10,0)),""))</f>
        <v/>
      </c>
      <c r="G140" s="5" t="n"/>
      <c r="H140" s="8" t="n"/>
      <c r="I140" s="8" t="n"/>
      <c r="J140" s="7">
        <f>IF(OR(H140="",I140=""),"",ROUND(MOD(I140-H140,1)*1440,0))</f>
        <v/>
      </c>
      <c r="K140" s="9">
        <f>IF(OR(D140="",H140=""),"",IF(I140="","بانتظار الرد",IF(J140&lt;=F140,"في الموعد","متأخر")))</f>
        <v/>
      </c>
      <c r="L140" s="5" t="n"/>
    </row>
    <row r="141">
      <c r="A141" s="4" t="n"/>
      <c r="B141" s="5" t="n"/>
      <c r="C141" s="5" t="n"/>
      <c r="D141" s="6" t="n"/>
      <c r="E141" s="7">
        <f>IF(D141="","",IFERROR(INDEX('القواعد'!$B$4:$B$10,MATCH(D141,'القواعد'!$A$4:$A$10,0)),""))</f>
        <v/>
      </c>
      <c r="F141" s="7">
        <f>IF(D141="","",IFERROR(INDEX('القواعد'!$C$4:$C$10,MATCH(D141,'القواعد'!$A$4:$A$10,0)),""))</f>
        <v/>
      </c>
      <c r="G141" s="5" t="n"/>
      <c r="H141" s="8" t="n"/>
      <c r="I141" s="8" t="n"/>
      <c r="J141" s="7">
        <f>IF(OR(H141="",I141=""),"",ROUND(MOD(I141-H141,1)*1440,0))</f>
        <v/>
      </c>
      <c r="K141" s="9">
        <f>IF(OR(D141="",H141=""),"",IF(I141="","بانتظار الرد",IF(J141&lt;=F141,"في الموعد","متأخر")))</f>
        <v/>
      </c>
      <c r="L141" s="5" t="n"/>
    </row>
    <row r="142">
      <c r="A142" s="4" t="n"/>
      <c r="B142" s="5" t="n"/>
      <c r="C142" s="5" t="n"/>
      <c r="D142" s="6" t="n"/>
      <c r="E142" s="7">
        <f>IF(D142="","",IFERROR(INDEX('القواعد'!$B$4:$B$10,MATCH(D142,'القواعد'!$A$4:$A$10,0)),""))</f>
        <v/>
      </c>
      <c r="F142" s="7">
        <f>IF(D142="","",IFERROR(INDEX('القواعد'!$C$4:$C$10,MATCH(D142,'القواعد'!$A$4:$A$10,0)),""))</f>
        <v/>
      </c>
      <c r="G142" s="5" t="n"/>
      <c r="H142" s="8" t="n"/>
      <c r="I142" s="8" t="n"/>
      <c r="J142" s="7">
        <f>IF(OR(H142="",I142=""),"",ROUND(MOD(I142-H142,1)*1440,0))</f>
        <v/>
      </c>
      <c r="K142" s="9">
        <f>IF(OR(D142="",H142=""),"",IF(I142="","بانتظار الرد",IF(J142&lt;=F142,"في الموعد","متأخر")))</f>
        <v/>
      </c>
      <c r="L142" s="5" t="n"/>
    </row>
    <row r="143">
      <c r="A143" s="4" t="n"/>
      <c r="B143" s="5" t="n"/>
      <c r="C143" s="5" t="n"/>
      <c r="D143" s="6" t="n"/>
      <c r="E143" s="7">
        <f>IF(D143="","",IFERROR(INDEX('القواعد'!$B$4:$B$10,MATCH(D143,'القواعد'!$A$4:$A$10,0)),""))</f>
        <v/>
      </c>
      <c r="F143" s="7">
        <f>IF(D143="","",IFERROR(INDEX('القواعد'!$C$4:$C$10,MATCH(D143,'القواعد'!$A$4:$A$10,0)),""))</f>
        <v/>
      </c>
      <c r="G143" s="5" t="n"/>
      <c r="H143" s="8" t="n"/>
      <c r="I143" s="8" t="n"/>
      <c r="J143" s="7">
        <f>IF(OR(H143="",I143=""),"",ROUND(MOD(I143-H143,1)*1440,0))</f>
        <v/>
      </c>
      <c r="K143" s="9">
        <f>IF(OR(D143="",H143=""),"",IF(I143="","بانتظار الرد",IF(J143&lt;=F143,"في الموعد","متأخر")))</f>
        <v/>
      </c>
      <c r="L143" s="5" t="n"/>
    </row>
    <row r="144">
      <c r="A144" s="4" t="n"/>
      <c r="B144" s="5" t="n"/>
      <c r="C144" s="5" t="n"/>
      <c r="D144" s="6" t="n"/>
      <c r="E144" s="7">
        <f>IF(D144="","",IFERROR(INDEX('القواعد'!$B$4:$B$10,MATCH(D144,'القواعد'!$A$4:$A$10,0)),""))</f>
        <v/>
      </c>
      <c r="F144" s="7">
        <f>IF(D144="","",IFERROR(INDEX('القواعد'!$C$4:$C$10,MATCH(D144,'القواعد'!$A$4:$A$10,0)),""))</f>
        <v/>
      </c>
      <c r="G144" s="5" t="n"/>
      <c r="H144" s="8" t="n"/>
      <c r="I144" s="8" t="n"/>
      <c r="J144" s="7">
        <f>IF(OR(H144="",I144=""),"",ROUND(MOD(I144-H144,1)*1440,0))</f>
        <v/>
      </c>
      <c r="K144" s="9">
        <f>IF(OR(D144="",H144=""),"",IF(I144="","بانتظار الرد",IF(J144&lt;=F144,"في الموعد","متأخر")))</f>
        <v/>
      </c>
      <c r="L144" s="5" t="n"/>
    </row>
    <row r="145">
      <c r="A145" s="4" t="n"/>
      <c r="B145" s="5" t="n"/>
      <c r="C145" s="5" t="n"/>
      <c r="D145" s="6" t="n"/>
      <c r="E145" s="7">
        <f>IF(D145="","",IFERROR(INDEX('القواعد'!$B$4:$B$10,MATCH(D145,'القواعد'!$A$4:$A$10,0)),""))</f>
        <v/>
      </c>
      <c r="F145" s="7">
        <f>IF(D145="","",IFERROR(INDEX('القواعد'!$C$4:$C$10,MATCH(D145,'القواعد'!$A$4:$A$10,0)),""))</f>
        <v/>
      </c>
      <c r="G145" s="5" t="n"/>
      <c r="H145" s="8" t="n"/>
      <c r="I145" s="8" t="n"/>
      <c r="J145" s="7">
        <f>IF(OR(H145="",I145=""),"",ROUND(MOD(I145-H145,1)*1440,0))</f>
        <v/>
      </c>
      <c r="K145" s="9">
        <f>IF(OR(D145="",H145=""),"",IF(I145="","بانتظار الرد",IF(J145&lt;=F145,"في الموعد","متأخر")))</f>
        <v/>
      </c>
      <c r="L145" s="5" t="n"/>
    </row>
    <row r="146">
      <c r="A146" s="4" t="n"/>
      <c r="B146" s="5" t="n"/>
      <c r="C146" s="5" t="n"/>
      <c r="D146" s="6" t="n"/>
      <c r="E146" s="7">
        <f>IF(D146="","",IFERROR(INDEX('القواعد'!$B$4:$B$10,MATCH(D146,'القواعد'!$A$4:$A$10,0)),""))</f>
        <v/>
      </c>
      <c r="F146" s="7">
        <f>IF(D146="","",IFERROR(INDEX('القواعد'!$C$4:$C$10,MATCH(D146,'القواعد'!$A$4:$A$10,0)),""))</f>
        <v/>
      </c>
      <c r="G146" s="5" t="n"/>
      <c r="H146" s="8" t="n"/>
      <c r="I146" s="8" t="n"/>
      <c r="J146" s="7">
        <f>IF(OR(H146="",I146=""),"",ROUND(MOD(I146-H146,1)*1440,0))</f>
        <v/>
      </c>
      <c r="K146" s="9">
        <f>IF(OR(D146="",H146=""),"",IF(I146="","بانتظار الرد",IF(J146&lt;=F146,"في الموعد","متأخر")))</f>
        <v/>
      </c>
      <c r="L146" s="5" t="n"/>
    </row>
    <row r="147">
      <c r="A147" s="4" t="n"/>
      <c r="B147" s="5" t="n"/>
      <c r="C147" s="5" t="n"/>
      <c r="D147" s="6" t="n"/>
      <c r="E147" s="7">
        <f>IF(D147="","",IFERROR(INDEX('القواعد'!$B$4:$B$10,MATCH(D147,'القواعد'!$A$4:$A$10,0)),""))</f>
        <v/>
      </c>
      <c r="F147" s="7">
        <f>IF(D147="","",IFERROR(INDEX('القواعد'!$C$4:$C$10,MATCH(D147,'القواعد'!$A$4:$A$10,0)),""))</f>
        <v/>
      </c>
      <c r="G147" s="5" t="n"/>
      <c r="H147" s="8" t="n"/>
      <c r="I147" s="8" t="n"/>
      <c r="J147" s="7">
        <f>IF(OR(H147="",I147=""),"",ROUND(MOD(I147-H147,1)*1440,0))</f>
        <v/>
      </c>
      <c r="K147" s="9">
        <f>IF(OR(D147="",H147=""),"",IF(I147="","بانتظار الرد",IF(J147&lt;=F147,"في الموعد","متأخر")))</f>
        <v/>
      </c>
      <c r="L147" s="5" t="n"/>
    </row>
    <row r="148">
      <c r="A148" s="4" t="n"/>
      <c r="B148" s="5" t="n"/>
      <c r="C148" s="5" t="n"/>
      <c r="D148" s="6" t="n"/>
      <c r="E148" s="7">
        <f>IF(D148="","",IFERROR(INDEX('القواعد'!$B$4:$B$10,MATCH(D148,'القواعد'!$A$4:$A$10,0)),""))</f>
        <v/>
      </c>
      <c r="F148" s="7">
        <f>IF(D148="","",IFERROR(INDEX('القواعد'!$C$4:$C$10,MATCH(D148,'القواعد'!$A$4:$A$10,0)),""))</f>
        <v/>
      </c>
      <c r="G148" s="5" t="n"/>
      <c r="H148" s="8" t="n"/>
      <c r="I148" s="8" t="n"/>
      <c r="J148" s="7">
        <f>IF(OR(H148="",I148=""),"",ROUND(MOD(I148-H148,1)*1440,0))</f>
        <v/>
      </c>
      <c r="K148" s="9">
        <f>IF(OR(D148="",H148=""),"",IF(I148="","بانتظار الرد",IF(J148&lt;=F148,"في الموعد","متأخر")))</f>
        <v/>
      </c>
      <c r="L148" s="5" t="n"/>
    </row>
    <row r="149">
      <c r="A149" s="4" t="n"/>
      <c r="B149" s="5" t="n"/>
      <c r="C149" s="5" t="n"/>
      <c r="D149" s="6" t="n"/>
      <c r="E149" s="7">
        <f>IF(D149="","",IFERROR(INDEX('القواعد'!$B$4:$B$10,MATCH(D149,'القواعد'!$A$4:$A$10,0)),""))</f>
        <v/>
      </c>
      <c r="F149" s="7">
        <f>IF(D149="","",IFERROR(INDEX('القواعد'!$C$4:$C$10,MATCH(D149,'القواعد'!$A$4:$A$10,0)),""))</f>
        <v/>
      </c>
      <c r="G149" s="5" t="n"/>
      <c r="H149" s="8" t="n"/>
      <c r="I149" s="8" t="n"/>
      <c r="J149" s="7">
        <f>IF(OR(H149="",I149=""),"",ROUND(MOD(I149-H149,1)*1440,0))</f>
        <v/>
      </c>
      <c r="K149" s="9">
        <f>IF(OR(D149="",H149=""),"",IF(I149="","بانتظار الرد",IF(J149&lt;=F149,"في الموعد","متأخر")))</f>
        <v/>
      </c>
      <c r="L149" s="5" t="n"/>
    </row>
    <row r="150">
      <c r="A150" s="4" t="n"/>
      <c r="B150" s="5" t="n"/>
      <c r="C150" s="5" t="n"/>
      <c r="D150" s="6" t="n"/>
      <c r="E150" s="7">
        <f>IF(D150="","",IFERROR(INDEX('القواعد'!$B$4:$B$10,MATCH(D150,'القواعد'!$A$4:$A$10,0)),""))</f>
        <v/>
      </c>
      <c r="F150" s="7">
        <f>IF(D150="","",IFERROR(INDEX('القواعد'!$C$4:$C$10,MATCH(D150,'القواعد'!$A$4:$A$10,0)),""))</f>
        <v/>
      </c>
      <c r="G150" s="5" t="n"/>
      <c r="H150" s="8" t="n"/>
      <c r="I150" s="8" t="n"/>
      <c r="J150" s="7">
        <f>IF(OR(H150="",I150=""),"",ROUND(MOD(I150-H150,1)*1440,0))</f>
        <v/>
      </c>
      <c r="K150" s="9">
        <f>IF(OR(D150="",H150=""),"",IF(I150="","بانتظار الرد",IF(J150&lt;=F150,"في الموعد","متأخر")))</f>
        <v/>
      </c>
      <c r="L150" s="5" t="n"/>
    </row>
    <row r="151">
      <c r="A151" s="4" t="n"/>
      <c r="B151" s="5" t="n"/>
      <c r="C151" s="5" t="n"/>
      <c r="D151" s="6" t="n"/>
      <c r="E151" s="7">
        <f>IF(D151="","",IFERROR(INDEX('القواعد'!$B$4:$B$10,MATCH(D151,'القواعد'!$A$4:$A$10,0)),""))</f>
        <v/>
      </c>
      <c r="F151" s="7">
        <f>IF(D151="","",IFERROR(INDEX('القواعد'!$C$4:$C$10,MATCH(D151,'القواعد'!$A$4:$A$10,0)),""))</f>
        <v/>
      </c>
      <c r="G151" s="5" t="n"/>
      <c r="H151" s="8" t="n"/>
      <c r="I151" s="8" t="n"/>
      <c r="J151" s="7">
        <f>IF(OR(H151="",I151=""),"",ROUND(MOD(I151-H151,1)*1440,0))</f>
        <v/>
      </c>
      <c r="K151" s="9">
        <f>IF(OR(D151="",H151=""),"",IF(I151="","بانتظار الرد",IF(J151&lt;=F151,"في الموعد","متأخر")))</f>
        <v/>
      </c>
      <c r="L151" s="5" t="n"/>
    </row>
    <row r="152">
      <c r="A152" s="4" t="n"/>
      <c r="B152" s="5" t="n"/>
      <c r="C152" s="5" t="n"/>
      <c r="D152" s="6" t="n"/>
      <c r="E152" s="7">
        <f>IF(D152="","",IFERROR(INDEX('القواعد'!$B$4:$B$10,MATCH(D152,'القواعد'!$A$4:$A$10,0)),""))</f>
        <v/>
      </c>
      <c r="F152" s="7">
        <f>IF(D152="","",IFERROR(INDEX('القواعد'!$C$4:$C$10,MATCH(D152,'القواعد'!$A$4:$A$10,0)),""))</f>
        <v/>
      </c>
      <c r="G152" s="5" t="n"/>
      <c r="H152" s="8" t="n"/>
      <c r="I152" s="8" t="n"/>
      <c r="J152" s="7">
        <f>IF(OR(H152="",I152=""),"",ROUND(MOD(I152-H152,1)*1440,0))</f>
        <v/>
      </c>
      <c r="K152" s="9">
        <f>IF(OR(D152="",H152=""),"",IF(I152="","بانتظار الرد",IF(J152&lt;=F152,"في الموعد","متأخر")))</f>
        <v/>
      </c>
      <c r="L152" s="5" t="n"/>
    </row>
    <row r="153">
      <c r="A153" s="4" t="n"/>
      <c r="B153" s="5" t="n"/>
      <c r="C153" s="5" t="n"/>
      <c r="D153" s="6" t="n"/>
      <c r="E153" s="7">
        <f>IF(D153="","",IFERROR(INDEX('القواعد'!$B$4:$B$10,MATCH(D153,'القواعد'!$A$4:$A$10,0)),""))</f>
        <v/>
      </c>
      <c r="F153" s="7">
        <f>IF(D153="","",IFERROR(INDEX('القواعد'!$C$4:$C$10,MATCH(D153,'القواعد'!$A$4:$A$10,0)),""))</f>
        <v/>
      </c>
      <c r="G153" s="5" t="n"/>
      <c r="H153" s="8" t="n"/>
      <c r="I153" s="8" t="n"/>
      <c r="J153" s="7">
        <f>IF(OR(H153="",I153=""),"",ROUND(MOD(I153-H153,1)*1440,0))</f>
        <v/>
      </c>
      <c r="K153" s="9">
        <f>IF(OR(D153="",H153=""),"",IF(I153="","بانتظار الرد",IF(J153&lt;=F153,"في الموعد","متأخر")))</f>
        <v/>
      </c>
      <c r="L153" s="5" t="n"/>
    </row>
    <row r="154">
      <c r="A154" s="4" t="n"/>
      <c r="B154" s="5" t="n"/>
      <c r="C154" s="5" t="n"/>
      <c r="D154" s="6" t="n"/>
      <c r="E154" s="7">
        <f>IF(D154="","",IFERROR(INDEX('القواعد'!$B$4:$B$10,MATCH(D154,'القواعد'!$A$4:$A$10,0)),""))</f>
        <v/>
      </c>
      <c r="F154" s="7">
        <f>IF(D154="","",IFERROR(INDEX('القواعد'!$C$4:$C$10,MATCH(D154,'القواعد'!$A$4:$A$10,0)),""))</f>
        <v/>
      </c>
      <c r="G154" s="5" t="n"/>
      <c r="H154" s="8" t="n"/>
      <c r="I154" s="8" t="n"/>
      <c r="J154" s="7">
        <f>IF(OR(H154="",I154=""),"",ROUND(MOD(I154-H154,1)*1440,0))</f>
        <v/>
      </c>
      <c r="K154" s="9">
        <f>IF(OR(D154="",H154=""),"",IF(I154="","بانتظار الرد",IF(J154&lt;=F154,"في الموعد","متأخر")))</f>
        <v/>
      </c>
      <c r="L154" s="5" t="n"/>
    </row>
    <row r="155">
      <c r="A155" s="4" t="n"/>
      <c r="B155" s="5" t="n"/>
      <c r="C155" s="5" t="n"/>
      <c r="D155" s="6" t="n"/>
      <c r="E155" s="7">
        <f>IF(D155="","",IFERROR(INDEX('القواعد'!$B$4:$B$10,MATCH(D155,'القواعد'!$A$4:$A$10,0)),""))</f>
        <v/>
      </c>
      <c r="F155" s="7">
        <f>IF(D155="","",IFERROR(INDEX('القواعد'!$C$4:$C$10,MATCH(D155,'القواعد'!$A$4:$A$10,0)),""))</f>
        <v/>
      </c>
      <c r="G155" s="5" t="n"/>
      <c r="H155" s="8" t="n"/>
      <c r="I155" s="8" t="n"/>
      <c r="J155" s="7">
        <f>IF(OR(H155="",I155=""),"",ROUND(MOD(I155-H155,1)*1440,0))</f>
        <v/>
      </c>
      <c r="K155" s="9">
        <f>IF(OR(D155="",H155=""),"",IF(I155="","بانتظار الرد",IF(J155&lt;=F155,"في الموعد","متأخر")))</f>
        <v/>
      </c>
      <c r="L155" s="5" t="n"/>
    </row>
    <row r="156">
      <c r="A156" s="4" t="n"/>
      <c r="B156" s="5" t="n"/>
      <c r="C156" s="5" t="n"/>
      <c r="D156" s="6" t="n"/>
      <c r="E156" s="7">
        <f>IF(D156="","",IFERROR(INDEX('القواعد'!$B$4:$B$10,MATCH(D156,'القواعد'!$A$4:$A$10,0)),""))</f>
        <v/>
      </c>
      <c r="F156" s="7">
        <f>IF(D156="","",IFERROR(INDEX('القواعد'!$C$4:$C$10,MATCH(D156,'القواعد'!$A$4:$A$10,0)),""))</f>
        <v/>
      </c>
      <c r="G156" s="5" t="n"/>
      <c r="H156" s="8" t="n"/>
      <c r="I156" s="8" t="n"/>
      <c r="J156" s="7">
        <f>IF(OR(H156="",I156=""),"",ROUND(MOD(I156-H156,1)*1440,0))</f>
        <v/>
      </c>
      <c r="K156" s="9">
        <f>IF(OR(D156="",H156=""),"",IF(I156="","بانتظار الرد",IF(J156&lt;=F156,"في الموعد","متأخر")))</f>
        <v/>
      </c>
      <c r="L156" s="5" t="n"/>
    </row>
    <row r="157">
      <c r="A157" s="4" t="n"/>
      <c r="B157" s="5" t="n"/>
      <c r="C157" s="5" t="n"/>
      <c r="D157" s="6" t="n"/>
      <c r="E157" s="7">
        <f>IF(D157="","",IFERROR(INDEX('القواعد'!$B$4:$B$10,MATCH(D157,'القواعد'!$A$4:$A$10,0)),""))</f>
        <v/>
      </c>
      <c r="F157" s="7">
        <f>IF(D157="","",IFERROR(INDEX('القواعد'!$C$4:$C$10,MATCH(D157,'القواعد'!$A$4:$A$10,0)),""))</f>
        <v/>
      </c>
      <c r="G157" s="5" t="n"/>
      <c r="H157" s="8" t="n"/>
      <c r="I157" s="8" t="n"/>
      <c r="J157" s="7">
        <f>IF(OR(H157="",I157=""),"",ROUND(MOD(I157-H157,1)*1440,0))</f>
        <v/>
      </c>
      <c r="K157" s="9">
        <f>IF(OR(D157="",H157=""),"",IF(I157="","بانتظار الرد",IF(J157&lt;=F157,"في الموعد","متأخر")))</f>
        <v/>
      </c>
      <c r="L157" s="5" t="n"/>
    </row>
    <row r="158">
      <c r="A158" s="4" t="n"/>
      <c r="B158" s="5" t="n"/>
      <c r="C158" s="5" t="n"/>
      <c r="D158" s="6" t="n"/>
      <c r="E158" s="7">
        <f>IF(D158="","",IFERROR(INDEX('القواعد'!$B$4:$B$10,MATCH(D158,'القواعد'!$A$4:$A$10,0)),""))</f>
        <v/>
      </c>
      <c r="F158" s="7">
        <f>IF(D158="","",IFERROR(INDEX('القواعد'!$C$4:$C$10,MATCH(D158,'القواعد'!$A$4:$A$10,0)),""))</f>
        <v/>
      </c>
      <c r="G158" s="5" t="n"/>
      <c r="H158" s="8" t="n"/>
      <c r="I158" s="8" t="n"/>
      <c r="J158" s="7">
        <f>IF(OR(H158="",I158=""),"",ROUND(MOD(I158-H158,1)*1440,0))</f>
        <v/>
      </c>
      <c r="K158" s="9">
        <f>IF(OR(D158="",H158=""),"",IF(I158="","بانتظار الرد",IF(J158&lt;=F158,"في الموعد","متأخر")))</f>
        <v/>
      </c>
      <c r="L158" s="5" t="n"/>
    </row>
    <row r="159">
      <c r="A159" s="4" t="n"/>
      <c r="B159" s="5" t="n"/>
      <c r="C159" s="5" t="n"/>
      <c r="D159" s="6" t="n"/>
      <c r="E159" s="7">
        <f>IF(D159="","",IFERROR(INDEX('القواعد'!$B$4:$B$10,MATCH(D159,'القواعد'!$A$4:$A$10,0)),""))</f>
        <v/>
      </c>
      <c r="F159" s="7">
        <f>IF(D159="","",IFERROR(INDEX('القواعد'!$C$4:$C$10,MATCH(D159,'القواعد'!$A$4:$A$10,0)),""))</f>
        <v/>
      </c>
      <c r="G159" s="5" t="n"/>
      <c r="H159" s="8" t="n"/>
      <c r="I159" s="8" t="n"/>
      <c r="J159" s="7">
        <f>IF(OR(H159="",I159=""),"",ROUND(MOD(I159-H159,1)*1440,0))</f>
        <v/>
      </c>
      <c r="K159" s="9">
        <f>IF(OR(D159="",H159=""),"",IF(I159="","بانتظار الرد",IF(J159&lt;=F159,"في الموعد","متأخر")))</f>
        <v/>
      </c>
      <c r="L159" s="5" t="n"/>
    </row>
    <row r="160">
      <c r="A160" s="4" t="n"/>
      <c r="B160" s="5" t="n"/>
      <c r="C160" s="5" t="n"/>
      <c r="D160" s="6" t="n"/>
      <c r="E160" s="7">
        <f>IF(D160="","",IFERROR(INDEX('القواعد'!$B$4:$B$10,MATCH(D160,'القواعد'!$A$4:$A$10,0)),""))</f>
        <v/>
      </c>
      <c r="F160" s="7">
        <f>IF(D160="","",IFERROR(INDEX('القواعد'!$C$4:$C$10,MATCH(D160,'القواعد'!$A$4:$A$10,0)),""))</f>
        <v/>
      </c>
      <c r="G160" s="5" t="n"/>
      <c r="H160" s="8" t="n"/>
      <c r="I160" s="8" t="n"/>
      <c r="J160" s="7">
        <f>IF(OR(H160="",I160=""),"",ROUND(MOD(I160-H160,1)*1440,0))</f>
        <v/>
      </c>
      <c r="K160" s="9">
        <f>IF(OR(D160="",H160=""),"",IF(I160="","بانتظار الرد",IF(J160&lt;=F160,"في الموعد","متأخر")))</f>
        <v/>
      </c>
      <c r="L160" s="5" t="n"/>
    </row>
    <row r="161">
      <c r="A161" s="4" t="n"/>
      <c r="B161" s="5" t="n"/>
      <c r="C161" s="5" t="n"/>
      <c r="D161" s="6" t="n"/>
      <c r="E161" s="7">
        <f>IF(D161="","",IFERROR(INDEX('القواعد'!$B$4:$B$10,MATCH(D161,'القواعد'!$A$4:$A$10,0)),""))</f>
        <v/>
      </c>
      <c r="F161" s="7">
        <f>IF(D161="","",IFERROR(INDEX('القواعد'!$C$4:$C$10,MATCH(D161,'القواعد'!$A$4:$A$10,0)),""))</f>
        <v/>
      </c>
      <c r="G161" s="5" t="n"/>
      <c r="H161" s="8" t="n"/>
      <c r="I161" s="8" t="n"/>
      <c r="J161" s="7">
        <f>IF(OR(H161="",I161=""),"",ROUND(MOD(I161-H161,1)*1440,0))</f>
        <v/>
      </c>
      <c r="K161" s="9">
        <f>IF(OR(D161="",H161=""),"",IF(I161="","بانتظار الرد",IF(J161&lt;=F161,"في الموعد","متأخر")))</f>
        <v/>
      </c>
      <c r="L161" s="5" t="n"/>
    </row>
    <row r="162">
      <c r="A162" s="4" t="n"/>
      <c r="B162" s="5" t="n"/>
      <c r="C162" s="5" t="n"/>
      <c r="D162" s="6" t="n"/>
      <c r="E162" s="7">
        <f>IF(D162="","",IFERROR(INDEX('القواعد'!$B$4:$B$10,MATCH(D162,'القواعد'!$A$4:$A$10,0)),""))</f>
        <v/>
      </c>
      <c r="F162" s="7">
        <f>IF(D162="","",IFERROR(INDEX('القواعد'!$C$4:$C$10,MATCH(D162,'القواعد'!$A$4:$A$10,0)),""))</f>
        <v/>
      </c>
      <c r="G162" s="5" t="n"/>
      <c r="H162" s="8" t="n"/>
      <c r="I162" s="8" t="n"/>
      <c r="J162" s="7">
        <f>IF(OR(H162="",I162=""),"",ROUND(MOD(I162-H162,1)*1440,0))</f>
        <v/>
      </c>
      <c r="K162" s="9">
        <f>IF(OR(D162="",H162=""),"",IF(I162="","بانتظار الرد",IF(J162&lt;=F162,"في الموعد","متأخر")))</f>
        <v/>
      </c>
      <c r="L162" s="5" t="n"/>
    </row>
    <row r="163">
      <c r="A163" s="4" t="n"/>
      <c r="B163" s="5" t="n"/>
      <c r="C163" s="5" t="n"/>
      <c r="D163" s="6" t="n"/>
      <c r="E163" s="7">
        <f>IF(D163="","",IFERROR(INDEX('القواعد'!$B$4:$B$10,MATCH(D163,'القواعد'!$A$4:$A$10,0)),""))</f>
        <v/>
      </c>
      <c r="F163" s="7">
        <f>IF(D163="","",IFERROR(INDEX('القواعد'!$C$4:$C$10,MATCH(D163,'القواعد'!$A$4:$A$10,0)),""))</f>
        <v/>
      </c>
      <c r="G163" s="5" t="n"/>
      <c r="H163" s="8" t="n"/>
      <c r="I163" s="8" t="n"/>
      <c r="J163" s="7">
        <f>IF(OR(H163="",I163=""),"",ROUND(MOD(I163-H163,1)*1440,0))</f>
        <v/>
      </c>
      <c r="K163" s="9">
        <f>IF(OR(D163="",H163=""),"",IF(I163="","بانتظار الرد",IF(J163&lt;=F163,"في الموعد","متأخر")))</f>
        <v/>
      </c>
      <c r="L163" s="5" t="n"/>
    </row>
    <row r="164">
      <c r="A164" s="4" t="n"/>
      <c r="B164" s="5" t="n"/>
      <c r="C164" s="5" t="n"/>
      <c r="D164" s="6" t="n"/>
      <c r="E164" s="7">
        <f>IF(D164="","",IFERROR(INDEX('القواعد'!$B$4:$B$10,MATCH(D164,'القواعد'!$A$4:$A$10,0)),""))</f>
        <v/>
      </c>
      <c r="F164" s="7">
        <f>IF(D164="","",IFERROR(INDEX('القواعد'!$C$4:$C$10,MATCH(D164,'القواعد'!$A$4:$A$10,0)),""))</f>
        <v/>
      </c>
      <c r="G164" s="5" t="n"/>
      <c r="H164" s="8" t="n"/>
      <c r="I164" s="8" t="n"/>
      <c r="J164" s="7">
        <f>IF(OR(H164="",I164=""),"",ROUND(MOD(I164-H164,1)*1440,0))</f>
        <v/>
      </c>
      <c r="K164" s="9">
        <f>IF(OR(D164="",H164=""),"",IF(I164="","بانتظار الرد",IF(J164&lt;=F164,"في الموعد","متأخر")))</f>
        <v/>
      </c>
      <c r="L164" s="5" t="n"/>
    </row>
    <row r="165">
      <c r="A165" s="4" t="n"/>
      <c r="B165" s="5" t="n"/>
      <c r="C165" s="5" t="n"/>
      <c r="D165" s="6" t="n"/>
      <c r="E165" s="7">
        <f>IF(D165="","",IFERROR(INDEX('القواعد'!$B$4:$B$10,MATCH(D165,'القواعد'!$A$4:$A$10,0)),""))</f>
        <v/>
      </c>
      <c r="F165" s="7">
        <f>IF(D165="","",IFERROR(INDEX('القواعد'!$C$4:$C$10,MATCH(D165,'القواعد'!$A$4:$A$10,0)),""))</f>
        <v/>
      </c>
      <c r="G165" s="5" t="n"/>
      <c r="H165" s="8" t="n"/>
      <c r="I165" s="8" t="n"/>
      <c r="J165" s="7">
        <f>IF(OR(H165="",I165=""),"",ROUND(MOD(I165-H165,1)*1440,0))</f>
        <v/>
      </c>
      <c r="K165" s="9">
        <f>IF(OR(D165="",H165=""),"",IF(I165="","بانتظار الرد",IF(J165&lt;=F165,"في الموعد","متأخر")))</f>
        <v/>
      </c>
      <c r="L165" s="5" t="n"/>
    </row>
    <row r="166">
      <c r="A166" s="4" t="n"/>
      <c r="B166" s="5" t="n"/>
      <c r="C166" s="5" t="n"/>
      <c r="D166" s="6" t="n"/>
      <c r="E166" s="7">
        <f>IF(D166="","",IFERROR(INDEX('القواعد'!$B$4:$B$10,MATCH(D166,'القواعد'!$A$4:$A$10,0)),""))</f>
        <v/>
      </c>
      <c r="F166" s="7">
        <f>IF(D166="","",IFERROR(INDEX('القواعد'!$C$4:$C$10,MATCH(D166,'القواعد'!$A$4:$A$10,0)),""))</f>
        <v/>
      </c>
      <c r="G166" s="5" t="n"/>
      <c r="H166" s="8" t="n"/>
      <c r="I166" s="8" t="n"/>
      <c r="J166" s="7">
        <f>IF(OR(H166="",I166=""),"",ROUND(MOD(I166-H166,1)*1440,0))</f>
        <v/>
      </c>
      <c r="K166" s="9">
        <f>IF(OR(D166="",H166=""),"",IF(I166="","بانتظار الرد",IF(J166&lt;=F166,"في الموعد","متأخر")))</f>
        <v/>
      </c>
      <c r="L166" s="5" t="n"/>
    </row>
    <row r="167">
      <c r="A167" s="4" t="n"/>
      <c r="B167" s="5" t="n"/>
      <c r="C167" s="5" t="n"/>
      <c r="D167" s="6" t="n"/>
      <c r="E167" s="7">
        <f>IF(D167="","",IFERROR(INDEX('القواعد'!$B$4:$B$10,MATCH(D167,'القواعد'!$A$4:$A$10,0)),""))</f>
        <v/>
      </c>
      <c r="F167" s="7">
        <f>IF(D167="","",IFERROR(INDEX('القواعد'!$C$4:$C$10,MATCH(D167,'القواعد'!$A$4:$A$10,0)),""))</f>
        <v/>
      </c>
      <c r="G167" s="5" t="n"/>
      <c r="H167" s="8" t="n"/>
      <c r="I167" s="8" t="n"/>
      <c r="J167" s="7">
        <f>IF(OR(H167="",I167=""),"",ROUND(MOD(I167-H167,1)*1440,0))</f>
        <v/>
      </c>
      <c r="K167" s="9">
        <f>IF(OR(D167="",H167=""),"",IF(I167="","بانتظار الرد",IF(J167&lt;=F167,"في الموعد","متأخر")))</f>
        <v/>
      </c>
      <c r="L167" s="5" t="n"/>
    </row>
    <row r="168">
      <c r="A168" s="4" t="n"/>
      <c r="B168" s="5" t="n"/>
      <c r="C168" s="5" t="n"/>
      <c r="D168" s="6" t="n"/>
      <c r="E168" s="7">
        <f>IF(D168="","",IFERROR(INDEX('القواعد'!$B$4:$B$10,MATCH(D168,'القواعد'!$A$4:$A$10,0)),""))</f>
        <v/>
      </c>
      <c r="F168" s="7">
        <f>IF(D168="","",IFERROR(INDEX('القواعد'!$C$4:$C$10,MATCH(D168,'القواعد'!$A$4:$A$10,0)),""))</f>
        <v/>
      </c>
      <c r="G168" s="5" t="n"/>
      <c r="H168" s="8" t="n"/>
      <c r="I168" s="8" t="n"/>
      <c r="J168" s="7">
        <f>IF(OR(H168="",I168=""),"",ROUND(MOD(I168-H168,1)*1440,0))</f>
        <v/>
      </c>
      <c r="K168" s="9">
        <f>IF(OR(D168="",H168=""),"",IF(I168="","بانتظار الرد",IF(J168&lt;=F168,"في الموعد","متأخر")))</f>
        <v/>
      </c>
      <c r="L168" s="5" t="n"/>
    </row>
    <row r="169">
      <c r="A169" s="4" t="n"/>
      <c r="B169" s="5" t="n"/>
      <c r="C169" s="5" t="n"/>
      <c r="D169" s="6" t="n"/>
      <c r="E169" s="7">
        <f>IF(D169="","",IFERROR(INDEX('القواعد'!$B$4:$B$10,MATCH(D169,'القواعد'!$A$4:$A$10,0)),""))</f>
        <v/>
      </c>
      <c r="F169" s="7">
        <f>IF(D169="","",IFERROR(INDEX('القواعد'!$C$4:$C$10,MATCH(D169,'القواعد'!$A$4:$A$10,0)),""))</f>
        <v/>
      </c>
      <c r="G169" s="5" t="n"/>
      <c r="H169" s="8" t="n"/>
      <c r="I169" s="8" t="n"/>
      <c r="J169" s="7">
        <f>IF(OR(H169="",I169=""),"",ROUND(MOD(I169-H169,1)*1440,0))</f>
        <v/>
      </c>
      <c r="K169" s="9">
        <f>IF(OR(D169="",H169=""),"",IF(I169="","بانتظار الرد",IF(J169&lt;=F169,"في الموعد","متأخر")))</f>
        <v/>
      </c>
      <c r="L169" s="5" t="n"/>
    </row>
    <row r="170">
      <c r="A170" s="4" t="n"/>
      <c r="B170" s="5" t="n"/>
      <c r="C170" s="5" t="n"/>
      <c r="D170" s="6" t="n"/>
      <c r="E170" s="7">
        <f>IF(D170="","",IFERROR(INDEX('القواعد'!$B$4:$B$10,MATCH(D170,'القواعد'!$A$4:$A$10,0)),""))</f>
        <v/>
      </c>
      <c r="F170" s="7">
        <f>IF(D170="","",IFERROR(INDEX('القواعد'!$C$4:$C$10,MATCH(D170,'القواعد'!$A$4:$A$10,0)),""))</f>
        <v/>
      </c>
      <c r="G170" s="5" t="n"/>
      <c r="H170" s="8" t="n"/>
      <c r="I170" s="8" t="n"/>
      <c r="J170" s="7">
        <f>IF(OR(H170="",I170=""),"",ROUND(MOD(I170-H170,1)*1440,0))</f>
        <v/>
      </c>
      <c r="K170" s="9">
        <f>IF(OR(D170="",H170=""),"",IF(I170="","بانتظار الرد",IF(J170&lt;=F170,"في الموعد","متأخر")))</f>
        <v/>
      </c>
      <c r="L170" s="5" t="n"/>
    </row>
    <row r="171">
      <c r="A171" s="4" t="n"/>
      <c r="B171" s="5" t="n"/>
      <c r="C171" s="5" t="n"/>
      <c r="D171" s="6" t="n"/>
      <c r="E171" s="7">
        <f>IF(D171="","",IFERROR(INDEX('القواعد'!$B$4:$B$10,MATCH(D171,'القواعد'!$A$4:$A$10,0)),""))</f>
        <v/>
      </c>
      <c r="F171" s="7">
        <f>IF(D171="","",IFERROR(INDEX('القواعد'!$C$4:$C$10,MATCH(D171,'القواعد'!$A$4:$A$10,0)),""))</f>
        <v/>
      </c>
      <c r="G171" s="5" t="n"/>
      <c r="H171" s="8" t="n"/>
      <c r="I171" s="8" t="n"/>
      <c r="J171" s="7">
        <f>IF(OR(H171="",I171=""),"",ROUND(MOD(I171-H171,1)*1440,0))</f>
        <v/>
      </c>
      <c r="K171" s="9">
        <f>IF(OR(D171="",H171=""),"",IF(I171="","بانتظار الرد",IF(J171&lt;=F171,"في الموعد","متأخر")))</f>
        <v/>
      </c>
      <c r="L171" s="5" t="n"/>
    </row>
    <row r="172">
      <c r="A172" s="4" t="n"/>
      <c r="B172" s="5" t="n"/>
      <c r="C172" s="5" t="n"/>
      <c r="D172" s="6" t="n"/>
      <c r="E172" s="7">
        <f>IF(D172="","",IFERROR(INDEX('القواعد'!$B$4:$B$10,MATCH(D172,'القواعد'!$A$4:$A$10,0)),""))</f>
        <v/>
      </c>
      <c r="F172" s="7">
        <f>IF(D172="","",IFERROR(INDEX('القواعد'!$C$4:$C$10,MATCH(D172,'القواعد'!$A$4:$A$10,0)),""))</f>
        <v/>
      </c>
      <c r="G172" s="5" t="n"/>
      <c r="H172" s="8" t="n"/>
      <c r="I172" s="8" t="n"/>
      <c r="J172" s="7">
        <f>IF(OR(H172="",I172=""),"",ROUND(MOD(I172-H172,1)*1440,0))</f>
        <v/>
      </c>
      <c r="K172" s="9">
        <f>IF(OR(D172="",H172=""),"",IF(I172="","بانتظار الرد",IF(J172&lt;=F172,"في الموعد","متأخر")))</f>
        <v/>
      </c>
      <c r="L172" s="5" t="n"/>
    </row>
    <row r="173">
      <c r="A173" s="4" t="n"/>
      <c r="B173" s="5" t="n"/>
      <c r="C173" s="5" t="n"/>
      <c r="D173" s="6" t="n"/>
      <c r="E173" s="7">
        <f>IF(D173="","",IFERROR(INDEX('القواعد'!$B$4:$B$10,MATCH(D173,'القواعد'!$A$4:$A$10,0)),""))</f>
        <v/>
      </c>
      <c r="F173" s="7">
        <f>IF(D173="","",IFERROR(INDEX('القواعد'!$C$4:$C$10,MATCH(D173,'القواعد'!$A$4:$A$10,0)),""))</f>
        <v/>
      </c>
      <c r="G173" s="5" t="n"/>
      <c r="H173" s="8" t="n"/>
      <c r="I173" s="8" t="n"/>
      <c r="J173" s="7">
        <f>IF(OR(H173="",I173=""),"",ROUND(MOD(I173-H173,1)*1440,0))</f>
        <v/>
      </c>
      <c r="K173" s="9">
        <f>IF(OR(D173="",H173=""),"",IF(I173="","بانتظار الرد",IF(J173&lt;=F173,"في الموعد","متأخر")))</f>
        <v/>
      </c>
      <c r="L173" s="5" t="n"/>
    </row>
    <row r="174">
      <c r="A174" s="4" t="n"/>
      <c r="B174" s="5" t="n"/>
      <c r="C174" s="5" t="n"/>
      <c r="D174" s="6" t="n"/>
      <c r="E174" s="7">
        <f>IF(D174="","",IFERROR(INDEX('القواعد'!$B$4:$B$10,MATCH(D174,'القواعد'!$A$4:$A$10,0)),""))</f>
        <v/>
      </c>
      <c r="F174" s="7">
        <f>IF(D174="","",IFERROR(INDEX('القواعد'!$C$4:$C$10,MATCH(D174,'القواعد'!$A$4:$A$10,0)),""))</f>
        <v/>
      </c>
      <c r="G174" s="5" t="n"/>
      <c r="H174" s="8" t="n"/>
      <c r="I174" s="8" t="n"/>
      <c r="J174" s="7">
        <f>IF(OR(H174="",I174=""),"",ROUND(MOD(I174-H174,1)*1440,0))</f>
        <v/>
      </c>
      <c r="K174" s="9">
        <f>IF(OR(D174="",H174=""),"",IF(I174="","بانتظار الرد",IF(J174&lt;=F174,"في الموعد","متأخر")))</f>
        <v/>
      </c>
      <c r="L174" s="5" t="n"/>
    </row>
    <row r="175">
      <c r="A175" s="4" t="n"/>
      <c r="B175" s="5" t="n"/>
      <c r="C175" s="5" t="n"/>
      <c r="D175" s="6" t="n"/>
      <c r="E175" s="7">
        <f>IF(D175="","",IFERROR(INDEX('القواعد'!$B$4:$B$10,MATCH(D175,'القواعد'!$A$4:$A$10,0)),""))</f>
        <v/>
      </c>
      <c r="F175" s="7">
        <f>IF(D175="","",IFERROR(INDEX('القواعد'!$C$4:$C$10,MATCH(D175,'القواعد'!$A$4:$A$10,0)),""))</f>
        <v/>
      </c>
      <c r="G175" s="5" t="n"/>
      <c r="H175" s="8" t="n"/>
      <c r="I175" s="8" t="n"/>
      <c r="J175" s="7">
        <f>IF(OR(H175="",I175=""),"",ROUND(MOD(I175-H175,1)*1440,0))</f>
        <v/>
      </c>
      <c r="K175" s="9">
        <f>IF(OR(D175="",H175=""),"",IF(I175="","بانتظار الرد",IF(J175&lt;=F175,"في الموعد","متأخر")))</f>
        <v/>
      </c>
      <c r="L175" s="5" t="n"/>
    </row>
    <row r="176">
      <c r="A176" s="4" t="n"/>
      <c r="B176" s="5" t="n"/>
      <c r="C176" s="5" t="n"/>
      <c r="D176" s="6" t="n"/>
      <c r="E176" s="7">
        <f>IF(D176="","",IFERROR(INDEX('القواعد'!$B$4:$B$10,MATCH(D176,'القواعد'!$A$4:$A$10,0)),""))</f>
        <v/>
      </c>
      <c r="F176" s="7">
        <f>IF(D176="","",IFERROR(INDEX('القواعد'!$C$4:$C$10,MATCH(D176,'القواعد'!$A$4:$A$10,0)),""))</f>
        <v/>
      </c>
      <c r="G176" s="5" t="n"/>
      <c r="H176" s="8" t="n"/>
      <c r="I176" s="8" t="n"/>
      <c r="J176" s="7">
        <f>IF(OR(H176="",I176=""),"",ROUND(MOD(I176-H176,1)*1440,0))</f>
        <v/>
      </c>
      <c r="K176" s="9">
        <f>IF(OR(D176="",H176=""),"",IF(I176="","بانتظار الرد",IF(J176&lt;=F176,"في الموعد","متأخر")))</f>
        <v/>
      </c>
      <c r="L176" s="5" t="n"/>
    </row>
    <row r="177">
      <c r="A177" s="4" t="n"/>
      <c r="B177" s="5" t="n"/>
      <c r="C177" s="5" t="n"/>
      <c r="D177" s="6" t="n"/>
      <c r="E177" s="7">
        <f>IF(D177="","",IFERROR(INDEX('القواعد'!$B$4:$B$10,MATCH(D177,'القواعد'!$A$4:$A$10,0)),""))</f>
        <v/>
      </c>
      <c r="F177" s="7">
        <f>IF(D177="","",IFERROR(INDEX('القواعد'!$C$4:$C$10,MATCH(D177,'القواعد'!$A$4:$A$10,0)),""))</f>
        <v/>
      </c>
      <c r="G177" s="5" t="n"/>
      <c r="H177" s="8" t="n"/>
      <c r="I177" s="8" t="n"/>
      <c r="J177" s="7">
        <f>IF(OR(H177="",I177=""),"",ROUND(MOD(I177-H177,1)*1440,0))</f>
        <v/>
      </c>
      <c r="K177" s="9">
        <f>IF(OR(D177="",H177=""),"",IF(I177="","بانتظار الرد",IF(J177&lt;=F177,"في الموعد","متأخر")))</f>
        <v/>
      </c>
      <c r="L177" s="5" t="n"/>
    </row>
    <row r="178">
      <c r="A178" s="4" t="n"/>
      <c r="B178" s="5" t="n"/>
      <c r="C178" s="5" t="n"/>
      <c r="D178" s="6" t="n"/>
      <c r="E178" s="7">
        <f>IF(D178="","",IFERROR(INDEX('القواعد'!$B$4:$B$10,MATCH(D178,'القواعد'!$A$4:$A$10,0)),""))</f>
        <v/>
      </c>
      <c r="F178" s="7">
        <f>IF(D178="","",IFERROR(INDEX('القواعد'!$C$4:$C$10,MATCH(D178,'القواعد'!$A$4:$A$10,0)),""))</f>
        <v/>
      </c>
      <c r="G178" s="5" t="n"/>
      <c r="H178" s="8" t="n"/>
      <c r="I178" s="8" t="n"/>
      <c r="J178" s="7">
        <f>IF(OR(H178="",I178=""),"",ROUND(MOD(I178-H178,1)*1440,0))</f>
        <v/>
      </c>
      <c r="K178" s="9">
        <f>IF(OR(D178="",H178=""),"",IF(I178="","بانتظار الرد",IF(J178&lt;=F178,"في الموعد","متأخر")))</f>
        <v/>
      </c>
      <c r="L178" s="5" t="n"/>
    </row>
    <row r="179">
      <c r="A179" s="4" t="n"/>
      <c r="B179" s="5" t="n"/>
      <c r="C179" s="5" t="n"/>
      <c r="D179" s="6" t="n"/>
      <c r="E179" s="7">
        <f>IF(D179="","",IFERROR(INDEX('القواعد'!$B$4:$B$10,MATCH(D179,'القواعد'!$A$4:$A$10,0)),""))</f>
        <v/>
      </c>
      <c r="F179" s="7">
        <f>IF(D179="","",IFERROR(INDEX('القواعد'!$C$4:$C$10,MATCH(D179,'القواعد'!$A$4:$A$10,0)),""))</f>
        <v/>
      </c>
      <c r="G179" s="5" t="n"/>
      <c r="H179" s="8" t="n"/>
      <c r="I179" s="8" t="n"/>
      <c r="J179" s="7">
        <f>IF(OR(H179="",I179=""),"",ROUND(MOD(I179-H179,1)*1440,0))</f>
        <v/>
      </c>
      <c r="K179" s="9">
        <f>IF(OR(D179="",H179=""),"",IF(I179="","بانتظار الرد",IF(J179&lt;=F179,"في الموعد","متأخر")))</f>
        <v/>
      </c>
      <c r="L179" s="5" t="n"/>
    </row>
    <row r="180">
      <c r="A180" s="4" t="n"/>
      <c r="B180" s="5" t="n"/>
      <c r="C180" s="5" t="n"/>
      <c r="D180" s="6" t="n"/>
      <c r="E180" s="7">
        <f>IF(D180="","",IFERROR(INDEX('القواعد'!$B$4:$B$10,MATCH(D180,'القواعد'!$A$4:$A$10,0)),""))</f>
        <v/>
      </c>
      <c r="F180" s="7">
        <f>IF(D180="","",IFERROR(INDEX('القواعد'!$C$4:$C$10,MATCH(D180,'القواعد'!$A$4:$A$10,0)),""))</f>
        <v/>
      </c>
      <c r="G180" s="5" t="n"/>
      <c r="H180" s="8" t="n"/>
      <c r="I180" s="8" t="n"/>
      <c r="J180" s="7">
        <f>IF(OR(H180="",I180=""),"",ROUND(MOD(I180-H180,1)*1440,0))</f>
        <v/>
      </c>
      <c r="K180" s="9">
        <f>IF(OR(D180="",H180=""),"",IF(I180="","بانتظار الرد",IF(J180&lt;=F180,"في الموعد","متأخر")))</f>
        <v/>
      </c>
      <c r="L180" s="5" t="n"/>
    </row>
    <row r="181">
      <c r="A181" s="4" t="n"/>
      <c r="B181" s="5" t="n"/>
      <c r="C181" s="5" t="n"/>
      <c r="D181" s="6" t="n"/>
      <c r="E181" s="7">
        <f>IF(D181="","",IFERROR(INDEX('القواعد'!$B$4:$B$10,MATCH(D181,'القواعد'!$A$4:$A$10,0)),""))</f>
        <v/>
      </c>
      <c r="F181" s="7">
        <f>IF(D181="","",IFERROR(INDEX('القواعد'!$C$4:$C$10,MATCH(D181,'القواعد'!$A$4:$A$10,0)),""))</f>
        <v/>
      </c>
      <c r="G181" s="5" t="n"/>
      <c r="H181" s="8" t="n"/>
      <c r="I181" s="8" t="n"/>
      <c r="J181" s="7">
        <f>IF(OR(H181="",I181=""),"",ROUND(MOD(I181-H181,1)*1440,0))</f>
        <v/>
      </c>
      <c r="K181" s="9">
        <f>IF(OR(D181="",H181=""),"",IF(I181="","بانتظار الرد",IF(J181&lt;=F181,"في الموعد","متأخر")))</f>
        <v/>
      </c>
      <c r="L181" s="5" t="n"/>
    </row>
    <row r="182">
      <c r="A182" s="4" t="n"/>
      <c r="B182" s="5" t="n"/>
      <c r="C182" s="5" t="n"/>
      <c r="D182" s="6" t="n"/>
      <c r="E182" s="7">
        <f>IF(D182="","",IFERROR(INDEX('القواعد'!$B$4:$B$10,MATCH(D182,'القواعد'!$A$4:$A$10,0)),""))</f>
        <v/>
      </c>
      <c r="F182" s="7">
        <f>IF(D182="","",IFERROR(INDEX('القواعد'!$C$4:$C$10,MATCH(D182,'القواعد'!$A$4:$A$10,0)),""))</f>
        <v/>
      </c>
      <c r="G182" s="5" t="n"/>
      <c r="H182" s="8" t="n"/>
      <c r="I182" s="8" t="n"/>
      <c r="J182" s="7">
        <f>IF(OR(H182="",I182=""),"",ROUND(MOD(I182-H182,1)*1440,0))</f>
        <v/>
      </c>
      <c r="K182" s="9">
        <f>IF(OR(D182="",H182=""),"",IF(I182="","بانتظار الرد",IF(J182&lt;=F182,"في الموعد","متأخر")))</f>
        <v/>
      </c>
      <c r="L182" s="5" t="n"/>
    </row>
    <row r="183">
      <c r="A183" s="4" t="n"/>
      <c r="B183" s="5" t="n"/>
      <c r="C183" s="5" t="n"/>
      <c r="D183" s="6" t="n"/>
      <c r="E183" s="7">
        <f>IF(D183="","",IFERROR(INDEX('القواعد'!$B$4:$B$10,MATCH(D183,'القواعد'!$A$4:$A$10,0)),""))</f>
        <v/>
      </c>
      <c r="F183" s="7">
        <f>IF(D183="","",IFERROR(INDEX('القواعد'!$C$4:$C$10,MATCH(D183,'القواعد'!$A$4:$A$10,0)),""))</f>
        <v/>
      </c>
      <c r="G183" s="5" t="n"/>
      <c r="H183" s="8" t="n"/>
      <c r="I183" s="8" t="n"/>
      <c r="J183" s="7">
        <f>IF(OR(H183="",I183=""),"",ROUND(MOD(I183-H183,1)*1440,0))</f>
        <v/>
      </c>
      <c r="K183" s="9">
        <f>IF(OR(D183="",H183=""),"",IF(I183="","بانتظار الرد",IF(J183&lt;=F183,"في الموعد","متأخر")))</f>
        <v/>
      </c>
      <c r="L183" s="5" t="n"/>
    </row>
    <row r="184">
      <c r="A184" s="4" t="n"/>
      <c r="B184" s="5" t="n"/>
      <c r="C184" s="5" t="n"/>
      <c r="D184" s="6" t="n"/>
      <c r="E184" s="7">
        <f>IF(D184="","",IFERROR(INDEX('القواعد'!$B$4:$B$10,MATCH(D184,'القواعد'!$A$4:$A$10,0)),""))</f>
        <v/>
      </c>
      <c r="F184" s="7">
        <f>IF(D184="","",IFERROR(INDEX('القواعد'!$C$4:$C$10,MATCH(D184,'القواعد'!$A$4:$A$10,0)),""))</f>
        <v/>
      </c>
      <c r="G184" s="5" t="n"/>
      <c r="H184" s="8" t="n"/>
      <c r="I184" s="8" t="n"/>
      <c r="J184" s="7">
        <f>IF(OR(H184="",I184=""),"",ROUND(MOD(I184-H184,1)*1440,0))</f>
        <v/>
      </c>
      <c r="K184" s="9">
        <f>IF(OR(D184="",H184=""),"",IF(I184="","بانتظار الرد",IF(J184&lt;=F184,"في الموعد","متأخر")))</f>
        <v/>
      </c>
      <c r="L184" s="5" t="n"/>
    </row>
    <row r="185">
      <c r="A185" s="4" t="n"/>
      <c r="B185" s="5" t="n"/>
      <c r="C185" s="5" t="n"/>
      <c r="D185" s="6" t="n"/>
      <c r="E185" s="7">
        <f>IF(D185="","",IFERROR(INDEX('القواعد'!$B$4:$B$10,MATCH(D185,'القواعد'!$A$4:$A$10,0)),""))</f>
        <v/>
      </c>
      <c r="F185" s="7">
        <f>IF(D185="","",IFERROR(INDEX('القواعد'!$C$4:$C$10,MATCH(D185,'القواعد'!$A$4:$A$10,0)),""))</f>
        <v/>
      </c>
      <c r="G185" s="5" t="n"/>
      <c r="H185" s="8" t="n"/>
      <c r="I185" s="8" t="n"/>
      <c r="J185" s="7">
        <f>IF(OR(H185="",I185=""),"",ROUND(MOD(I185-H185,1)*1440,0))</f>
        <v/>
      </c>
      <c r="K185" s="9">
        <f>IF(OR(D185="",H185=""),"",IF(I185="","بانتظار الرد",IF(J185&lt;=F185,"في الموعد","متأخر")))</f>
        <v/>
      </c>
      <c r="L185" s="5" t="n"/>
    </row>
    <row r="186">
      <c r="A186" s="4" t="n"/>
      <c r="B186" s="5" t="n"/>
      <c r="C186" s="5" t="n"/>
      <c r="D186" s="6" t="n"/>
      <c r="E186" s="7">
        <f>IF(D186="","",IFERROR(INDEX('القواعد'!$B$4:$B$10,MATCH(D186,'القواعد'!$A$4:$A$10,0)),""))</f>
        <v/>
      </c>
      <c r="F186" s="7">
        <f>IF(D186="","",IFERROR(INDEX('القواعد'!$C$4:$C$10,MATCH(D186,'القواعد'!$A$4:$A$10,0)),""))</f>
        <v/>
      </c>
      <c r="G186" s="5" t="n"/>
      <c r="H186" s="8" t="n"/>
      <c r="I186" s="8" t="n"/>
      <c r="J186" s="7">
        <f>IF(OR(H186="",I186=""),"",ROUND(MOD(I186-H186,1)*1440,0))</f>
        <v/>
      </c>
      <c r="K186" s="9">
        <f>IF(OR(D186="",H186=""),"",IF(I186="","بانتظار الرد",IF(J186&lt;=F186,"في الموعد","متأخر")))</f>
        <v/>
      </c>
      <c r="L186" s="5" t="n"/>
    </row>
    <row r="187">
      <c r="A187" s="4" t="n"/>
      <c r="B187" s="5" t="n"/>
      <c r="C187" s="5" t="n"/>
      <c r="D187" s="6" t="n"/>
      <c r="E187" s="7">
        <f>IF(D187="","",IFERROR(INDEX('القواعد'!$B$4:$B$10,MATCH(D187,'القواعد'!$A$4:$A$10,0)),""))</f>
        <v/>
      </c>
      <c r="F187" s="7">
        <f>IF(D187="","",IFERROR(INDEX('القواعد'!$C$4:$C$10,MATCH(D187,'القواعد'!$A$4:$A$10,0)),""))</f>
        <v/>
      </c>
      <c r="G187" s="5" t="n"/>
      <c r="H187" s="8" t="n"/>
      <c r="I187" s="8" t="n"/>
      <c r="J187" s="7">
        <f>IF(OR(H187="",I187=""),"",ROUND(MOD(I187-H187,1)*1440,0))</f>
        <v/>
      </c>
      <c r="K187" s="9">
        <f>IF(OR(D187="",H187=""),"",IF(I187="","بانتظار الرد",IF(J187&lt;=F187,"في الموعد","متأخر")))</f>
        <v/>
      </c>
      <c r="L187" s="5" t="n"/>
    </row>
    <row r="188">
      <c r="A188" s="4" t="n"/>
      <c r="B188" s="5" t="n"/>
      <c r="C188" s="5" t="n"/>
      <c r="D188" s="6" t="n"/>
      <c r="E188" s="7">
        <f>IF(D188="","",IFERROR(INDEX('القواعد'!$B$4:$B$10,MATCH(D188,'القواعد'!$A$4:$A$10,0)),""))</f>
        <v/>
      </c>
      <c r="F188" s="7">
        <f>IF(D188="","",IFERROR(INDEX('القواعد'!$C$4:$C$10,MATCH(D188,'القواعد'!$A$4:$A$10,0)),""))</f>
        <v/>
      </c>
      <c r="G188" s="5" t="n"/>
      <c r="H188" s="8" t="n"/>
      <c r="I188" s="8" t="n"/>
      <c r="J188" s="7">
        <f>IF(OR(H188="",I188=""),"",ROUND(MOD(I188-H188,1)*1440,0))</f>
        <v/>
      </c>
      <c r="K188" s="9">
        <f>IF(OR(D188="",H188=""),"",IF(I188="","بانتظار الرد",IF(J188&lt;=F188,"في الموعد","متأخر")))</f>
        <v/>
      </c>
      <c r="L188" s="5" t="n"/>
    </row>
    <row r="189">
      <c r="A189" s="4" t="n"/>
      <c r="B189" s="5" t="n"/>
      <c r="C189" s="5" t="n"/>
      <c r="D189" s="6" t="n"/>
      <c r="E189" s="7">
        <f>IF(D189="","",IFERROR(INDEX('القواعد'!$B$4:$B$10,MATCH(D189,'القواعد'!$A$4:$A$10,0)),""))</f>
        <v/>
      </c>
      <c r="F189" s="7">
        <f>IF(D189="","",IFERROR(INDEX('القواعد'!$C$4:$C$10,MATCH(D189,'القواعد'!$A$4:$A$10,0)),""))</f>
        <v/>
      </c>
      <c r="G189" s="5" t="n"/>
      <c r="H189" s="8" t="n"/>
      <c r="I189" s="8" t="n"/>
      <c r="J189" s="7">
        <f>IF(OR(H189="",I189=""),"",ROUND(MOD(I189-H189,1)*1440,0))</f>
        <v/>
      </c>
      <c r="K189" s="9">
        <f>IF(OR(D189="",H189=""),"",IF(I189="","بانتظار الرد",IF(J189&lt;=F189,"في الموعد","متأخر")))</f>
        <v/>
      </c>
      <c r="L189" s="5" t="n"/>
    </row>
    <row r="190">
      <c r="A190" s="4" t="n"/>
      <c r="B190" s="5" t="n"/>
      <c r="C190" s="5" t="n"/>
      <c r="D190" s="6" t="n"/>
      <c r="E190" s="7">
        <f>IF(D190="","",IFERROR(INDEX('القواعد'!$B$4:$B$10,MATCH(D190,'القواعد'!$A$4:$A$10,0)),""))</f>
        <v/>
      </c>
      <c r="F190" s="7">
        <f>IF(D190="","",IFERROR(INDEX('القواعد'!$C$4:$C$10,MATCH(D190,'القواعد'!$A$4:$A$10,0)),""))</f>
        <v/>
      </c>
      <c r="G190" s="5" t="n"/>
      <c r="H190" s="8" t="n"/>
      <c r="I190" s="8" t="n"/>
      <c r="J190" s="7">
        <f>IF(OR(H190="",I190=""),"",ROUND(MOD(I190-H190,1)*1440,0))</f>
        <v/>
      </c>
      <c r="K190" s="9">
        <f>IF(OR(D190="",H190=""),"",IF(I190="","بانتظار الرد",IF(J190&lt;=F190,"في الموعد","متأخر")))</f>
        <v/>
      </c>
      <c r="L190" s="5" t="n"/>
    </row>
    <row r="191">
      <c r="A191" s="4" t="n"/>
      <c r="B191" s="5" t="n"/>
      <c r="C191" s="5" t="n"/>
      <c r="D191" s="6" t="n"/>
      <c r="E191" s="7">
        <f>IF(D191="","",IFERROR(INDEX('القواعد'!$B$4:$B$10,MATCH(D191,'القواعد'!$A$4:$A$10,0)),""))</f>
        <v/>
      </c>
      <c r="F191" s="7">
        <f>IF(D191="","",IFERROR(INDEX('القواعد'!$C$4:$C$10,MATCH(D191,'القواعد'!$A$4:$A$10,0)),""))</f>
        <v/>
      </c>
      <c r="G191" s="5" t="n"/>
      <c r="H191" s="8" t="n"/>
      <c r="I191" s="8" t="n"/>
      <c r="J191" s="7">
        <f>IF(OR(H191="",I191=""),"",ROUND(MOD(I191-H191,1)*1440,0))</f>
        <v/>
      </c>
      <c r="K191" s="9">
        <f>IF(OR(D191="",H191=""),"",IF(I191="","بانتظار الرد",IF(J191&lt;=F191,"في الموعد","متأخر")))</f>
        <v/>
      </c>
      <c r="L191" s="5" t="n"/>
    </row>
    <row r="192">
      <c r="A192" s="4" t="n"/>
      <c r="B192" s="5" t="n"/>
      <c r="C192" s="5" t="n"/>
      <c r="D192" s="6" t="n"/>
      <c r="E192" s="7">
        <f>IF(D192="","",IFERROR(INDEX('القواعد'!$B$4:$B$10,MATCH(D192,'القواعد'!$A$4:$A$10,0)),""))</f>
        <v/>
      </c>
      <c r="F192" s="7">
        <f>IF(D192="","",IFERROR(INDEX('القواعد'!$C$4:$C$10,MATCH(D192,'القواعد'!$A$4:$A$10,0)),""))</f>
        <v/>
      </c>
      <c r="G192" s="5" t="n"/>
      <c r="H192" s="8" t="n"/>
      <c r="I192" s="8" t="n"/>
      <c r="J192" s="7">
        <f>IF(OR(H192="",I192=""),"",ROUND(MOD(I192-H192,1)*1440,0))</f>
        <v/>
      </c>
      <c r="K192" s="9">
        <f>IF(OR(D192="",H192=""),"",IF(I192="","بانتظار الرد",IF(J192&lt;=F192,"في الموعد","متأخر")))</f>
        <v/>
      </c>
      <c r="L192" s="5" t="n"/>
    </row>
    <row r="193">
      <c r="A193" s="4" t="n"/>
      <c r="B193" s="5" t="n"/>
      <c r="C193" s="5" t="n"/>
      <c r="D193" s="6" t="n"/>
      <c r="E193" s="7">
        <f>IF(D193="","",IFERROR(INDEX('القواعد'!$B$4:$B$10,MATCH(D193,'القواعد'!$A$4:$A$10,0)),""))</f>
        <v/>
      </c>
      <c r="F193" s="7">
        <f>IF(D193="","",IFERROR(INDEX('القواعد'!$C$4:$C$10,MATCH(D193,'القواعد'!$A$4:$A$10,0)),""))</f>
        <v/>
      </c>
      <c r="G193" s="5" t="n"/>
      <c r="H193" s="8" t="n"/>
      <c r="I193" s="8" t="n"/>
      <c r="J193" s="7">
        <f>IF(OR(H193="",I193=""),"",ROUND(MOD(I193-H193,1)*1440,0))</f>
        <v/>
      </c>
      <c r="K193" s="9">
        <f>IF(OR(D193="",H193=""),"",IF(I193="","بانتظار الرد",IF(J193&lt;=F193,"في الموعد","متأخر")))</f>
        <v/>
      </c>
      <c r="L193" s="5" t="n"/>
    </row>
    <row r="194">
      <c r="A194" s="4" t="n"/>
      <c r="B194" s="5" t="n"/>
      <c r="C194" s="5" t="n"/>
      <c r="D194" s="6" t="n"/>
      <c r="E194" s="7">
        <f>IF(D194="","",IFERROR(INDEX('القواعد'!$B$4:$B$10,MATCH(D194,'القواعد'!$A$4:$A$10,0)),""))</f>
        <v/>
      </c>
      <c r="F194" s="7">
        <f>IF(D194="","",IFERROR(INDEX('القواعد'!$C$4:$C$10,MATCH(D194,'القواعد'!$A$4:$A$10,0)),""))</f>
        <v/>
      </c>
      <c r="G194" s="5" t="n"/>
      <c r="H194" s="8" t="n"/>
      <c r="I194" s="8" t="n"/>
      <c r="J194" s="7">
        <f>IF(OR(H194="",I194=""),"",ROUND(MOD(I194-H194,1)*1440,0))</f>
        <v/>
      </c>
      <c r="K194" s="9">
        <f>IF(OR(D194="",H194=""),"",IF(I194="","بانتظار الرد",IF(J194&lt;=F194,"في الموعد","متأخر")))</f>
        <v/>
      </c>
      <c r="L194" s="5" t="n"/>
    </row>
    <row r="195">
      <c r="A195" s="4" t="n"/>
      <c r="B195" s="5" t="n"/>
      <c r="C195" s="5" t="n"/>
      <c r="D195" s="6" t="n"/>
      <c r="E195" s="7">
        <f>IF(D195="","",IFERROR(INDEX('القواعد'!$B$4:$B$10,MATCH(D195,'القواعد'!$A$4:$A$10,0)),""))</f>
        <v/>
      </c>
      <c r="F195" s="7">
        <f>IF(D195="","",IFERROR(INDEX('القواعد'!$C$4:$C$10,MATCH(D195,'القواعد'!$A$4:$A$10,0)),""))</f>
        <v/>
      </c>
      <c r="G195" s="5" t="n"/>
      <c r="H195" s="8" t="n"/>
      <c r="I195" s="8" t="n"/>
      <c r="J195" s="7">
        <f>IF(OR(H195="",I195=""),"",ROUND(MOD(I195-H195,1)*1440,0))</f>
        <v/>
      </c>
      <c r="K195" s="9">
        <f>IF(OR(D195="",H195=""),"",IF(I195="","بانتظار الرد",IF(J195&lt;=F195,"في الموعد","متأخر")))</f>
        <v/>
      </c>
      <c r="L195" s="5" t="n"/>
    </row>
    <row r="196">
      <c r="A196" s="4" t="n"/>
      <c r="B196" s="5" t="n"/>
      <c r="C196" s="5" t="n"/>
      <c r="D196" s="6" t="n"/>
      <c r="E196" s="7">
        <f>IF(D196="","",IFERROR(INDEX('القواعد'!$B$4:$B$10,MATCH(D196,'القواعد'!$A$4:$A$10,0)),""))</f>
        <v/>
      </c>
      <c r="F196" s="7">
        <f>IF(D196="","",IFERROR(INDEX('القواعد'!$C$4:$C$10,MATCH(D196,'القواعد'!$A$4:$A$10,0)),""))</f>
        <v/>
      </c>
      <c r="G196" s="5" t="n"/>
      <c r="H196" s="8" t="n"/>
      <c r="I196" s="8" t="n"/>
      <c r="J196" s="7">
        <f>IF(OR(H196="",I196=""),"",ROUND(MOD(I196-H196,1)*1440,0))</f>
        <v/>
      </c>
      <c r="K196" s="9">
        <f>IF(OR(D196="",H196=""),"",IF(I196="","بانتظار الرد",IF(J196&lt;=F196,"في الموعد","متأخر")))</f>
        <v/>
      </c>
      <c r="L196" s="5" t="n"/>
    </row>
    <row r="197">
      <c r="A197" s="4" t="n"/>
      <c r="B197" s="5" t="n"/>
      <c r="C197" s="5" t="n"/>
      <c r="D197" s="6" t="n"/>
      <c r="E197" s="7">
        <f>IF(D197="","",IFERROR(INDEX('القواعد'!$B$4:$B$10,MATCH(D197,'القواعد'!$A$4:$A$10,0)),""))</f>
        <v/>
      </c>
      <c r="F197" s="7">
        <f>IF(D197="","",IFERROR(INDEX('القواعد'!$C$4:$C$10,MATCH(D197,'القواعد'!$A$4:$A$10,0)),""))</f>
        <v/>
      </c>
      <c r="G197" s="5" t="n"/>
      <c r="H197" s="8" t="n"/>
      <c r="I197" s="8" t="n"/>
      <c r="J197" s="7">
        <f>IF(OR(H197="",I197=""),"",ROUND(MOD(I197-H197,1)*1440,0))</f>
        <v/>
      </c>
      <c r="K197" s="9">
        <f>IF(OR(D197="",H197=""),"",IF(I197="","بانتظار الرد",IF(J197&lt;=F197,"في الموعد","متأخر")))</f>
        <v/>
      </c>
      <c r="L197" s="5" t="n"/>
    </row>
    <row r="198">
      <c r="A198" s="4" t="n"/>
      <c r="B198" s="5" t="n"/>
      <c r="C198" s="5" t="n"/>
      <c r="D198" s="6" t="n"/>
      <c r="E198" s="7">
        <f>IF(D198="","",IFERROR(INDEX('القواعد'!$B$4:$B$10,MATCH(D198,'القواعد'!$A$4:$A$10,0)),""))</f>
        <v/>
      </c>
      <c r="F198" s="7">
        <f>IF(D198="","",IFERROR(INDEX('القواعد'!$C$4:$C$10,MATCH(D198,'القواعد'!$A$4:$A$10,0)),""))</f>
        <v/>
      </c>
      <c r="G198" s="5" t="n"/>
      <c r="H198" s="8" t="n"/>
      <c r="I198" s="8" t="n"/>
      <c r="J198" s="7">
        <f>IF(OR(H198="",I198=""),"",ROUND(MOD(I198-H198,1)*1440,0))</f>
        <v/>
      </c>
      <c r="K198" s="9">
        <f>IF(OR(D198="",H198=""),"",IF(I198="","بانتظار الرد",IF(J198&lt;=F198,"في الموعد","متأخر")))</f>
        <v/>
      </c>
      <c r="L198" s="5" t="n"/>
    </row>
    <row r="199">
      <c r="A199" s="4" t="n"/>
      <c r="B199" s="5" t="n"/>
      <c r="C199" s="5" t="n"/>
      <c r="D199" s="6" t="n"/>
      <c r="E199" s="7">
        <f>IF(D199="","",IFERROR(INDEX('القواعد'!$B$4:$B$10,MATCH(D199,'القواعد'!$A$4:$A$10,0)),""))</f>
        <v/>
      </c>
      <c r="F199" s="7">
        <f>IF(D199="","",IFERROR(INDEX('القواعد'!$C$4:$C$10,MATCH(D199,'القواعد'!$A$4:$A$10,0)),""))</f>
        <v/>
      </c>
      <c r="G199" s="5" t="n"/>
      <c r="H199" s="8" t="n"/>
      <c r="I199" s="8" t="n"/>
      <c r="J199" s="7">
        <f>IF(OR(H199="",I199=""),"",ROUND(MOD(I199-H199,1)*1440,0))</f>
        <v/>
      </c>
      <c r="K199" s="9">
        <f>IF(OR(D199="",H199=""),"",IF(I199="","بانتظار الرد",IF(J199&lt;=F199,"في الموعد","متأخر")))</f>
        <v/>
      </c>
      <c r="L199" s="5" t="n"/>
    </row>
    <row r="200">
      <c r="A200" s="4" t="n"/>
      <c r="B200" s="5" t="n"/>
      <c r="C200" s="5" t="n"/>
      <c r="D200" s="6" t="n"/>
      <c r="E200" s="7">
        <f>IF(D200="","",IFERROR(INDEX('القواعد'!$B$4:$B$10,MATCH(D200,'القواعد'!$A$4:$A$10,0)),""))</f>
        <v/>
      </c>
      <c r="F200" s="7">
        <f>IF(D200="","",IFERROR(INDEX('القواعد'!$C$4:$C$10,MATCH(D200,'القواعد'!$A$4:$A$10,0)),""))</f>
        <v/>
      </c>
      <c r="G200" s="5" t="n"/>
      <c r="H200" s="8" t="n"/>
      <c r="I200" s="8" t="n"/>
      <c r="J200" s="7">
        <f>IF(OR(H200="",I200=""),"",ROUND(MOD(I200-H200,1)*1440,0))</f>
        <v/>
      </c>
      <c r="K200" s="9">
        <f>IF(OR(D200="",H200=""),"",IF(I200="","بانتظار الرد",IF(J200&lt;=F200,"في الموعد","متأخر")))</f>
        <v/>
      </c>
      <c r="L200" s="5" t="n"/>
    </row>
    <row r="201">
      <c r="A201" s="4" t="n"/>
      <c r="B201" s="5" t="n"/>
      <c r="C201" s="5" t="n"/>
      <c r="D201" s="6" t="n"/>
      <c r="E201" s="7">
        <f>IF(D201="","",IFERROR(INDEX('القواعد'!$B$4:$B$10,MATCH(D201,'القواعد'!$A$4:$A$10,0)),""))</f>
        <v/>
      </c>
      <c r="F201" s="7">
        <f>IF(D201="","",IFERROR(INDEX('القواعد'!$C$4:$C$10,MATCH(D201,'القواعد'!$A$4:$A$10,0)),""))</f>
        <v/>
      </c>
      <c r="G201" s="5" t="n"/>
      <c r="H201" s="8" t="n"/>
      <c r="I201" s="8" t="n"/>
      <c r="J201" s="7">
        <f>IF(OR(H201="",I201=""),"",ROUND(MOD(I201-H201,1)*1440,0))</f>
        <v/>
      </c>
      <c r="K201" s="9">
        <f>IF(OR(D201="",H201=""),"",IF(I201="","بانتظار الرد",IF(J201&lt;=F201,"في الموعد","متأخر")))</f>
        <v/>
      </c>
      <c r="L201" s="5" t="n"/>
    </row>
    <row r="202">
      <c r="A202" s="4" t="n"/>
      <c r="B202" s="5" t="n"/>
      <c r="C202" s="5" t="n"/>
      <c r="D202" s="6" t="n"/>
      <c r="E202" s="7">
        <f>IF(D202="","",IFERROR(INDEX('القواعد'!$B$4:$B$10,MATCH(D202,'القواعد'!$A$4:$A$10,0)),""))</f>
        <v/>
      </c>
      <c r="F202" s="7">
        <f>IF(D202="","",IFERROR(INDEX('القواعد'!$C$4:$C$10,MATCH(D202,'القواعد'!$A$4:$A$10,0)),""))</f>
        <v/>
      </c>
      <c r="G202" s="5" t="n"/>
      <c r="H202" s="8" t="n"/>
      <c r="I202" s="8" t="n"/>
      <c r="J202" s="7">
        <f>IF(OR(H202="",I202=""),"",ROUND(MOD(I202-H202,1)*1440,0))</f>
        <v/>
      </c>
      <c r="K202" s="9">
        <f>IF(OR(D202="",H202=""),"",IF(I202="","بانتظار الرد",IF(J202&lt;=F202,"في الموعد","متأخر")))</f>
        <v/>
      </c>
      <c r="L202" s="5" t="n"/>
    </row>
    <row r="203">
      <c r="A203" s="4" t="n"/>
      <c r="B203" s="5" t="n"/>
      <c r="C203" s="5" t="n"/>
      <c r="D203" s="6" t="n"/>
      <c r="E203" s="7">
        <f>IF(D203="","",IFERROR(INDEX('القواعد'!$B$4:$B$10,MATCH(D203,'القواعد'!$A$4:$A$10,0)),""))</f>
        <v/>
      </c>
      <c r="F203" s="7">
        <f>IF(D203="","",IFERROR(INDEX('القواعد'!$C$4:$C$10,MATCH(D203,'القواعد'!$A$4:$A$10,0)),""))</f>
        <v/>
      </c>
      <c r="G203" s="5" t="n"/>
      <c r="H203" s="8" t="n"/>
      <c r="I203" s="8" t="n"/>
      <c r="J203" s="7">
        <f>IF(OR(H203="",I203=""),"",ROUND(MOD(I203-H203,1)*1440,0))</f>
        <v/>
      </c>
      <c r="K203" s="9">
        <f>IF(OR(D203="",H203=""),"",IF(I203="","بانتظار الرد",IF(J203&lt;=F203,"في الموعد","متأخر")))</f>
        <v/>
      </c>
      <c r="L203" s="5" t="n"/>
    </row>
    <row r="204">
      <c r="A204" s="4" t="n"/>
      <c r="B204" s="5" t="n"/>
      <c r="C204" s="5" t="n"/>
      <c r="D204" s="6" t="n"/>
      <c r="E204" s="7">
        <f>IF(D204="","",IFERROR(INDEX('القواعد'!$B$4:$B$10,MATCH(D204,'القواعد'!$A$4:$A$10,0)),""))</f>
        <v/>
      </c>
      <c r="F204" s="7">
        <f>IF(D204="","",IFERROR(INDEX('القواعد'!$C$4:$C$10,MATCH(D204,'القواعد'!$A$4:$A$10,0)),""))</f>
        <v/>
      </c>
      <c r="G204" s="5" t="n"/>
      <c r="H204" s="8" t="n"/>
      <c r="I204" s="8" t="n"/>
      <c r="J204" s="7">
        <f>IF(OR(H204="",I204=""),"",ROUND(MOD(I204-H204,1)*1440,0))</f>
        <v/>
      </c>
      <c r="K204" s="9">
        <f>IF(OR(D204="",H204=""),"",IF(I204="","بانتظار الرد",IF(J204&lt;=F204,"في الموعد","متأخر")))</f>
        <v/>
      </c>
      <c r="L204" s="5" t="n"/>
    </row>
  </sheetData>
  <autoFilter ref="A4:L204"/>
  <conditionalFormatting sqref="K5:K204">
    <cfRule type="expression" priority="1" dxfId="0">
      <formula>$K5="في الموعد"</formula>
    </cfRule>
    <cfRule type="expression" priority="2" dxfId="1">
      <formula>$K5="متأخر"</formula>
    </cfRule>
    <cfRule type="expression" priority="3" dxfId="2">
      <formula>$K5="بانتظار الرد"</formula>
    </cfRule>
  </conditionalFormatting>
  <dataValidations count="2">
    <dataValidation sqref="D5:D204" showDropDown="0" showInputMessage="0" showErrorMessage="0" allowBlank="1" type="list">
      <formula1>='القواعد'!$A$4:$A$10</formula1>
    </dataValidation>
    <dataValidation sqref="C5:C204" showDropDown="0" showInputMessage="0" showErrorMessage="0" allowBlank="1" type="list">
      <formula1>='القواعد'!$J$4:$J$9</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
  <sheetViews>
    <sheetView rightToLeft="1"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2" customWidth="1" min="3" max="3"/>
    <col width="16" customWidth="1" min="4" max="4"/>
    <col width="16" customWidth="1" min="5" max="5"/>
    <col width="44" customWidth="1" min="6" max="6"/>
    <col width="48" customWidth="1" min="7" max="7"/>
    <col width="48" customWidth="1" min="8" max="8"/>
    <col width="3" customWidth="1" min="9" max="9"/>
    <col width="18" customWidth="1" min="10" max="10"/>
  </cols>
  <sheetData>
    <row r="1">
      <c r="A1" s="10" t="inlineStr">
        <is>
          <t>القواعد</t>
        </is>
      </c>
    </row>
    <row r="2">
      <c r="A2" s="2" t="inlineStr">
        <is>
          <t>غيّر هنا المسؤولين والبدلاء ومهل الرد. وتتبعها ورقتا «السجل» و«الملخص».</t>
        </is>
      </c>
    </row>
    <row r="3" ht="32" customHeight="1">
      <c r="A3" s="3" t="inlineStr">
        <is>
          <t>المحفّز</t>
        </is>
      </c>
      <c r="B3" s="3" t="inlineStr">
        <is>
          <t>الأولوية</t>
        </is>
      </c>
      <c r="C3" s="3" t="inlineStr">
        <is>
          <t>الرد خلال (دقائق)</t>
        </is>
      </c>
      <c r="D3" s="3" t="inlineStr">
        <is>
          <t>المسؤول</t>
        </is>
      </c>
      <c r="E3" s="3" t="inlineStr">
        <is>
          <t>المسؤول البديل</t>
        </is>
      </c>
      <c r="F3" s="3" t="inlineStr">
        <is>
          <t>حوّل المحادثة عندما</t>
        </is>
      </c>
      <c r="G3" s="3" t="inlineStr">
        <is>
          <t>يقول الذكاء الاصطناعي</t>
        </is>
      </c>
      <c r="H3" s="3" t="inlineStr">
        <is>
          <t>إذا لم يكن أحد متصلاً</t>
        </is>
      </c>
      <c r="J3" s="11" t="inlineStr">
        <is>
          <t>القناة</t>
        </is>
      </c>
    </row>
    <row r="4">
      <c r="A4" s="12" t="inlineStr">
        <is>
          <t>يطلب التحدث إلى شخص</t>
        </is>
      </c>
      <c r="B4" s="13" t="inlineStr">
        <is>
          <t>عالية</t>
        </is>
      </c>
      <c r="C4" s="14" t="n">
        <v>10</v>
      </c>
      <c r="D4" s="13" t="inlineStr">
        <is>
          <t>المناوب على الدردشة</t>
        </is>
      </c>
      <c r="E4" s="13" t="inlineStr">
        <is>
          <t>دان</t>
        </is>
      </c>
      <c r="F4" s="13" t="inlineStr">
        <is>
          <t>يطلب العميل شخصاً حقيقياً أو موظفاً أو مديراً أو مكالمة. يكتب «شخص» أو «إنسان حقيقي» أو «أوقف الروبوت». يكرر السؤال نفسه بعد أن أجاب عنه الذكاء الاصطناعي.</t>
        </is>
      </c>
      <c r="G4" s="13" t="inlineStr">
        <is>
          <t>بالتأكيد. سأحوّل هذه المحادثة الآن إلى [اسم الزميل] مع كل ما أخبرتني به، فلن تحتاج إلى تكراره. الرد المتوقع: خلال [10 دقائق].</t>
        </is>
      </c>
      <c r="H4" s="13" t="inlineStr">
        <is>
          <t>فريقنا غير متصل حالياً. حفظتُ رسالتك، وسيرد [اسم الزميل] هنا بحلول [الوقت]. إذا كان الأمر عاجلاً، فاتصل على [رقم الهاتف].</t>
        </is>
      </c>
      <c r="J4" s="15" t="inlineStr">
        <is>
          <t>دردشة الموقع</t>
        </is>
      </c>
    </row>
    <row r="5">
      <c r="A5" s="12" t="inlineStr">
        <is>
          <t>الذكاء الاصطناعي لا يجد إجابة</t>
        </is>
      </c>
      <c r="B5" s="13" t="inlineStr">
        <is>
          <t>عادية</t>
        </is>
      </c>
      <c r="C5" s="14" t="n">
        <v>15</v>
      </c>
      <c r="D5" s="13" t="inlineStr">
        <is>
          <t>كيم</t>
        </is>
      </c>
      <c r="E5" s="13" t="inlineStr">
        <is>
          <t>دان</t>
        </is>
      </c>
      <c r="F5" s="13" t="inlineStr">
        <is>
          <t>الإجابة غير موجودة في قاعدة المعرفة. قدّم الذكاء الاصطناعي إجابتين وما زال العميل يسأل الشيء نفسه. السؤال يحتاج إلى قرار أو استثناء أو عرض سعر خاص.</t>
        </is>
      </c>
      <c r="G5" s="13" t="inlineStr">
        <is>
          <t>أريد أن تكون إجابتي دقيقة، لذلك طلبت من [اسم الزميل] أن يجيب. يمكنه رؤية محادثتنا، وسيرد هنا خلال [15 دقيقة].</t>
        </is>
      </c>
      <c r="H5" s="13" t="inlineStr">
        <is>
          <t>لا أملك إجابة مؤكدة، والفريق غير متصل حالياً. سيرد [اسم الزميل] هنا بالتفاصيل بحلول [الوقت].</t>
        </is>
      </c>
      <c r="J5" s="15" t="inlineStr">
        <is>
          <t>WhatsApp</t>
        </is>
      </c>
    </row>
    <row r="6">
      <c r="A6" s="12" t="inlineStr">
        <is>
          <t>عميل منزعج</t>
        </is>
      </c>
      <c r="B6" s="13" t="inlineStr">
        <is>
          <t>عالية</t>
        </is>
      </c>
      <c r="C6" s="14" t="n">
        <v>5</v>
      </c>
      <c r="D6" s="13" t="inlineStr">
        <is>
          <t>كيم</t>
        </is>
      </c>
      <c r="E6" s="13" t="inlineStr">
        <is>
          <t>دان</t>
        </is>
      </c>
      <c r="F6" s="13" t="inlineStr">
        <is>
          <t>كلمات غاضبة، أو كتابة بأحرف كبيرة، أو رسائل كثيرة متتالية. شكوى من وعد لم يُنفَّذ أو تأخير أو خدمة سيئة. يقول العميل إنه سيكتب تقييماً سيئاً أو سيلغي.</t>
        </is>
      </c>
      <c r="G6" s="13" t="inlineStr">
        <is>
          <t>يؤسفني ما حدث. سأُشرك [اسم الزميل] القادر على حل المشكلة، وقد أرسلت إليه التفاصيل فلن تحتاج إلى الشرح من جديد. الرد المتوقع: خلال [5 دقائق].</t>
        </is>
      </c>
      <c r="H6" s="13" t="inlineStr">
        <is>
          <t>يؤسفني ما حدث. الفريق غير متصل حالياً، وقد علّمت رسالتك كعاجلة. سيتواصل معك [اسم الزميل] بحلول [الوقت].</t>
        </is>
      </c>
      <c r="J6" s="15" t="inlineStr">
        <is>
          <t>Telegram</t>
        </is>
      </c>
    </row>
    <row r="7">
      <c r="A7" s="12" t="inlineStr">
        <is>
          <t>الفواتير أو الاسترداد أو الإلغاء</t>
        </is>
      </c>
      <c r="B7" s="13" t="inlineStr">
        <is>
          <t>عالية</t>
        </is>
      </c>
      <c r="C7" s="14" t="n">
        <v>15</v>
      </c>
      <c r="D7" s="13" t="inlineStr">
        <is>
          <t>دان</t>
        </is>
      </c>
      <c r="E7" s="13" t="inlineStr">
        <is>
          <t>كيم</t>
        </is>
      </c>
      <c r="F7" s="13" t="inlineStr">
        <is>
          <t>طلب استرداد، أو اعتراض على عملية دفع لدى البنك، أو سحب المبلغ مرتين، أو أخطاء في الفاتورة. إلغاء خطة أو طلب، أو الانتقال إلى خطة أقل، أو الإيقاف المؤقت. طلب خصم أو تغيير شروط الدفع.</t>
        </is>
      </c>
      <c r="G7" s="13" t="inlineStr">
        <is>
          <t>المدفوعات تحتاج إلى مراجعة من شخص، لذلك سأحوّل هذا إلى [اسم الزميل]. سيرد هنا خلال [15 دقيقة]. يُرجى عدم مشاركة أرقام البطاقات في هذه المحادثة.</t>
        </is>
      </c>
      <c r="H7" s="13" t="inlineStr">
        <is>
          <t>أسئلة الفواتير تحتاج إلى شخص، والفريق غير متصل حالياً. سيرد [اسم الزميل] بحلول [الوقت]. لن يُسحب أي مبلغ ولن يُلغى أي شيء قبل ذلك.</t>
        </is>
      </c>
      <c r="J7" s="15" t="inlineStr">
        <is>
          <t>Messenger</t>
        </is>
      </c>
    </row>
    <row r="8">
      <c r="A8" s="12" t="inlineStr">
        <is>
          <t>جاهز للشراء</t>
        </is>
      </c>
      <c r="B8" s="13" t="inlineStr">
        <is>
          <t>عالية</t>
        </is>
      </c>
      <c r="C8" s="14" t="n">
        <v>5</v>
      </c>
      <c r="D8" s="13" t="inlineStr">
        <is>
          <t>دان</t>
        </is>
      </c>
      <c r="E8" s="13" t="inlineStr">
        <is>
          <t>كيم</t>
        </is>
      </c>
      <c r="F8" s="13" t="inlineStr">
        <is>
          <t>يطلب العميل المحتمل عرض سعر أو عقداً أو عرضاً توضيحياً أو مكالمة. تأكدت الميزانية والتوقيت وصاحب القرار. طلب كبير أو مخصص لا يستطيع الذكاء الاصطناعي تسعيره.</t>
        </is>
      </c>
      <c r="G8" s="13" t="inlineStr">
        <is>
          <t>رائع، [اسم الزميل] هو المسؤول عن هذا وسينضم الآن. يمكنه رؤية بياناتك، وسيرد هنا خلال [5 دقائق].</t>
        </is>
      </c>
      <c r="H8" s="13" t="inlineStr">
        <is>
          <t>شكراً لك، تم حفظ كل شيء. سيتواصل معك [اسم الزميل] بحلول [الوقت]. ويمكنك أيضاً حجز مكالمة من هنا: [رابط الحجز].</t>
        </is>
      </c>
      <c r="J8" s="15" t="inlineStr">
        <is>
          <t>البريد الإلكتروني</t>
        </is>
      </c>
    </row>
    <row r="9">
      <c r="A9" s="12" t="inlineStr">
        <is>
          <t>موضوع حساس أو خطِر</t>
        </is>
      </c>
      <c r="B9" s="13" t="inlineStr">
        <is>
          <t>عالية</t>
        </is>
      </c>
      <c r="C9" s="14" t="n">
        <v>30</v>
      </c>
      <c r="D9" s="13" t="inlineStr">
        <is>
          <t>دان</t>
        </is>
      </c>
      <c r="E9" s="13" t="inlineStr">
        <is>
          <t>كيم</t>
        </is>
      </c>
      <c r="F9" s="13" t="inlineStr">
        <is>
          <t>تهديدات قانونية أو إصابات أو أسئلة عن السلامة أو الصحة. طلبات حذف البيانات الشخصية أو تصديرها أو تغييرها. أي شيء يجب ألا يعد به الذكاء الاصطناعي أو يقرره.</t>
        </is>
      </c>
      <c r="G9" s="13" t="inlineStr">
        <is>
          <t>هذا يحتاج إلى شخص من فريقنا، لذلك سأحوّله إلى [اسم الزميل] مع محادثتنا. سيرد هنا خلال [30 دقيقة].</t>
        </is>
      </c>
      <c r="H9" s="13" t="inlineStr">
        <is>
          <t>هذا يحتاج إلى شخص، والفريق غير متصل حالياً. سيرد [اسم الزميل] بحلول [الوقت]. إذا كان أحد في خطر، فاتصل برقم الطوارئ المحلي.</t>
        </is>
      </c>
      <c r="J9" s="15" t="inlineStr">
        <is>
          <t>الهاتف</t>
        </is>
      </c>
    </row>
    <row r="10">
      <c r="A10" s="12" t="inlineStr">
        <is>
          <t>عطل أو تعذّر الدخول إلى الحساب</t>
        </is>
      </c>
      <c r="B10" s="13" t="inlineStr">
        <is>
          <t>عادية</t>
        </is>
      </c>
      <c r="C10" s="14" t="n">
        <v>30</v>
      </c>
      <c r="D10" s="13" t="inlineStr">
        <is>
          <t>كيم</t>
        </is>
      </c>
      <c r="E10" s="13" t="inlineStr">
        <is>
          <t>دان</t>
        </is>
      </c>
      <c r="F10" s="13" t="inlineStr">
        <is>
          <t>لا يستطيع العميل تسجيل الدخول أو الدفع أو استخدام ميزة. رسالة خطأ أو لقطة شاشة لعطل أو صفحة لا تعمل. بدأت المشكلة بعد تغيير من جهتك.</t>
        </is>
      </c>
      <c r="G10" s="13" t="inlineStr">
        <is>
          <t>شكراً على التفاصيل. سأحوّل هذا إلى [اسم الزميل] الذي يمكنه فحص حسابك. سيرد هنا خلال [30 دقيقة].</t>
        </is>
      </c>
      <c r="H10" s="13" t="inlineStr">
        <is>
          <t>حفظتُ التفاصيل ولقطة الشاشة. الفريق غير متصل حالياً، وسيرد [اسم الزميل] بآخر المستجدات بحلول [الوقت].</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rightToLeft="1" workbookViewId="0">
      <selection activeCell="A1" sqref="A1"/>
    </sheetView>
  </sheetViews>
  <sheetFormatPr baseColWidth="8" defaultRowHeight="15"/>
  <cols>
    <col width="30" customWidth="1" min="1" max="1"/>
    <col width="12" customWidth="1" min="2" max="2"/>
    <col width="16" customWidth="1" min="3" max="3"/>
    <col width="12" customWidth="1" min="4" max="4"/>
  </cols>
  <sheetData>
    <row r="1">
      <c r="A1" s="10" t="inlineStr">
        <is>
          <t>الملخص</t>
        </is>
      </c>
    </row>
    <row r="3" ht="24" customHeight="1">
      <c r="A3" s="3" t="inlineStr">
        <is>
          <t>المحفّز</t>
        </is>
      </c>
      <c r="B3" s="3" t="inlineStr">
        <is>
          <t>التحويلات</t>
        </is>
      </c>
      <c r="C3" s="3" t="inlineStr">
        <is>
          <t>متوسط الدقائق</t>
        </is>
      </c>
      <c r="D3" s="3" t="inlineStr">
        <is>
          <t>في الموعد</t>
        </is>
      </c>
    </row>
    <row r="4">
      <c r="A4" s="6">
        <f>'القواعد'!A4</f>
        <v/>
      </c>
      <c r="B4" s="5">
        <f>COUNTIF('السجل'!$D$5:$D$204,A4)</f>
        <v/>
      </c>
      <c r="C4" s="16">
        <f>IFERROR(AVERAGEIF('السجل'!$D$5:$D$204,A4,'السجل'!$J$5:$J$204),"")</f>
        <v/>
      </c>
      <c r="D4" s="17">
        <f>IF(B4=0,"",COUNTIFS('السجل'!$D$5:$D$204,A4,'السجل'!$K$5:$K$204,"في الموعد")/B4)</f>
        <v/>
      </c>
    </row>
    <row r="5">
      <c r="A5" s="6">
        <f>'القواعد'!A5</f>
        <v/>
      </c>
      <c r="B5" s="5">
        <f>COUNTIF('السجل'!$D$5:$D$204,A5)</f>
        <v/>
      </c>
      <c r="C5" s="16">
        <f>IFERROR(AVERAGEIF('السجل'!$D$5:$D$204,A5,'السجل'!$J$5:$J$204),"")</f>
        <v/>
      </c>
      <c r="D5" s="17">
        <f>IF(B5=0,"",COUNTIFS('السجل'!$D$5:$D$204,A5,'السجل'!$K$5:$K$204,"في الموعد")/B5)</f>
        <v/>
      </c>
    </row>
    <row r="6">
      <c r="A6" s="6">
        <f>'القواعد'!A6</f>
        <v/>
      </c>
      <c r="B6" s="5">
        <f>COUNTIF('السجل'!$D$5:$D$204,A6)</f>
        <v/>
      </c>
      <c r="C6" s="16">
        <f>IFERROR(AVERAGEIF('السجل'!$D$5:$D$204,A6,'السجل'!$J$5:$J$204),"")</f>
        <v/>
      </c>
      <c r="D6" s="17">
        <f>IF(B6=0,"",COUNTIFS('السجل'!$D$5:$D$204,A6,'السجل'!$K$5:$K$204,"في الموعد")/B6)</f>
        <v/>
      </c>
    </row>
    <row r="7">
      <c r="A7" s="6">
        <f>'القواعد'!A7</f>
        <v/>
      </c>
      <c r="B7" s="5">
        <f>COUNTIF('السجل'!$D$5:$D$204,A7)</f>
        <v/>
      </c>
      <c r="C7" s="16">
        <f>IFERROR(AVERAGEIF('السجل'!$D$5:$D$204,A7,'السجل'!$J$5:$J$204),"")</f>
        <v/>
      </c>
      <c r="D7" s="17">
        <f>IF(B7=0,"",COUNTIFS('السجل'!$D$5:$D$204,A7,'السجل'!$K$5:$K$204,"في الموعد")/B7)</f>
        <v/>
      </c>
    </row>
    <row r="8">
      <c r="A8" s="6">
        <f>'القواعد'!A8</f>
        <v/>
      </c>
      <c r="B8" s="5">
        <f>COUNTIF('السجل'!$D$5:$D$204,A8)</f>
        <v/>
      </c>
      <c r="C8" s="16">
        <f>IFERROR(AVERAGEIF('السجل'!$D$5:$D$204,A8,'السجل'!$J$5:$J$204),"")</f>
        <v/>
      </c>
      <c r="D8" s="17">
        <f>IF(B8=0,"",COUNTIFS('السجل'!$D$5:$D$204,A8,'السجل'!$K$5:$K$204,"في الموعد")/B8)</f>
        <v/>
      </c>
    </row>
    <row r="9">
      <c r="A9" s="6">
        <f>'القواعد'!A9</f>
        <v/>
      </c>
      <c r="B9" s="5">
        <f>COUNTIF('السجل'!$D$5:$D$204,A9)</f>
        <v/>
      </c>
      <c r="C9" s="16">
        <f>IFERROR(AVERAGEIF('السجل'!$D$5:$D$204,A9,'السجل'!$J$5:$J$204),"")</f>
        <v/>
      </c>
      <c r="D9" s="17">
        <f>IF(B9=0,"",COUNTIFS('السجل'!$D$5:$D$204,A9,'السجل'!$K$5:$K$204,"في الموعد")/B9)</f>
        <v/>
      </c>
    </row>
    <row r="10">
      <c r="A10" s="6">
        <f>'القواعد'!A10</f>
        <v/>
      </c>
      <c r="B10" s="5">
        <f>COUNTIF('السجل'!$D$5:$D$204,A10)</f>
        <v/>
      </c>
      <c r="C10" s="16">
        <f>IFERROR(AVERAGEIF('السجل'!$D$5:$D$204,A10,'السجل'!$J$5:$J$204),"")</f>
        <v/>
      </c>
      <c r="D10" s="17">
        <f>IF(B10=0,"",COUNTIFS('السجل'!$D$5:$D$204,A10,'السجل'!$K$5:$K$204,"في الموعد")/B10)</f>
        <v/>
      </c>
    </row>
    <row r="12">
      <c r="A12" s="18" t="inlineStr">
        <is>
          <t>المجاميع</t>
        </is>
      </c>
    </row>
    <row r="13">
      <c r="A13" s="5" t="inlineStr">
        <is>
          <t>التحويلات</t>
        </is>
      </c>
      <c r="B13" s="19">
        <f>SUM(B4:B10)</f>
        <v/>
      </c>
    </row>
    <row r="14">
      <c r="A14" s="5" t="inlineStr">
        <is>
          <t>في الموعد</t>
        </is>
      </c>
      <c r="B14" s="19">
        <f>COUNTIF('السجل'!$K$5:$K$204,"في الموعد")</f>
        <v/>
      </c>
    </row>
    <row r="15">
      <c r="A15" s="5" t="inlineStr">
        <is>
          <t>متأخر</t>
        </is>
      </c>
      <c r="B15" s="19">
        <f>COUNTIF('السجل'!$K$5:$K$204,"متأخر")</f>
        <v/>
      </c>
    </row>
    <row r="16">
      <c r="A16" s="5" t="inlineStr">
        <is>
          <t>بانتظار الرد</t>
        </is>
      </c>
      <c r="B16" s="19">
        <f>COUNTIF('السجل'!$K$5:$K$204,"بانتظار الرد")</f>
        <v/>
      </c>
    </row>
    <row r="17">
      <c r="A17" s="5" t="inlineStr">
        <is>
          <t>نسبة الرد في الموعد</t>
        </is>
      </c>
      <c r="B17" s="20">
        <f>IF(B14+B15=0,"",B14/(B14+B15))</f>
        <v/>
      </c>
    </row>
    <row r="18">
      <c r="A18" s="5" t="inlineStr">
        <is>
          <t>متوسط دقائق الرد</t>
        </is>
      </c>
      <c r="B18" s="21">
        <f>IFERROR(AVERAGE('السجل'!$J$5:$J$204),"")</f>
        <v/>
      </c>
    </row>
    <row r="21">
      <c r="A21" s="22" t="inlineStr">
        <is>
          <t>قالب مجاني من CRMsoftware.pro. انسخه وعدّله واستخدمه في عملك.</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سجل التحويل إلى موظف</dc:title>
  <dcterms:created xmlns:dcterms="http://purl.org/dc/terms/" xmlns:xsi="http://www.w3.org/2001/XMLSchema-instance" xsi:type="dcterms:W3CDTF">2026-10-06T10:31:50Z</dcterms:created>
  <dcterms:modified xmlns:dcterms="http://purl.org/dc/terms/" xmlns:xsi="http://www.w3.org/2001/XMLSchema-instance" xsi:type="dcterms:W3CDTF">2026-10-06T10:31:50Z</dcterms:modified>
</cp:coreProperties>
</file>