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سجل رسائل الصفقات" sheetId="1" state="visible" r:id="rId1"/>
    <sheet xmlns:r="http://schemas.openxmlformats.org/officeDocument/2006/relationships" name="الملخص" sheetId="2" state="visible" r:id="rId2"/>
    <sheet xmlns:r="http://schemas.openxmlformats.org/officeDocument/2006/relationships" name="القوائم" sheetId="3" state="visible" r:id="rId3"/>
  </sheets>
  <definedNames>
    <definedName name="_xlnm._FilterDatabase" localSheetId="0" hidden="1">'سجل رسائل الصفقات'!$A$4:$N$204</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Arial"/>
      <b val="1"/>
      <sz val="16"/>
    </font>
    <font>
      <name val="Arial"/>
      <color rgb="005D5A70"/>
      <sz val="10"/>
    </font>
    <font>
      <name val="Arial"/>
      <b val="1"/>
      <color rgb="0015131F"/>
    </font>
    <font>
      <name val="Arial"/>
      <sz val="10"/>
    </font>
    <font>
      <name val="Arial"/>
      <b val="1"/>
      <sz val="10"/>
    </font>
    <font>
      <name val="Arial"/>
      <b val="1"/>
      <color rgb="004B22C9"/>
      <sz val="11"/>
    </font>
    <font>
      <name val="Arial"/>
      <b val="1"/>
      <sz val="12"/>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horizontal="center" vertical="top"/>
    </xf>
    <xf numFmtId="164" fontId="4" fillId="0" borderId="1" applyAlignment="1" pivotButton="0" quotePrefix="0" xfId="0">
      <alignment vertical="top"/>
    </xf>
    <xf numFmtId="0" fontId="5" fillId="3" borderId="1" applyAlignment="1" pivotButton="0" quotePrefix="0" xfId="0">
      <alignment vertical="top"/>
    </xf>
    <xf numFmtId="1" fontId="4" fillId="3" borderId="1" applyAlignment="1" pivotButton="0" quotePrefix="0" xfId="0">
      <alignment horizontal="center" vertical="top"/>
    </xf>
    <xf numFmtId="0" fontId="4" fillId="3" borderId="1" applyAlignment="1" pivotButton="0" quotePrefix="0" xfId="0">
      <alignment horizontal="center" vertical="top"/>
    </xf>
    <xf numFmtId="1" fontId="6" fillId="0" borderId="1" applyAlignment="1" pivotButton="0" quotePrefix="0" xfId="0">
      <alignment vertical="top" wrapText="1"/>
    </xf>
    <xf numFmtId="9" fontId="6" fillId="0" borderId="1" applyAlignment="1" pivotButton="0" quotePrefix="0" xfId="0">
      <alignment vertical="top" wrapText="1"/>
    </xf>
    <xf numFmtId="0" fontId="7" fillId="0" borderId="0" pivotButton="0" quotePrefix="0" xfId="0"/>
    <xf numFmtId="1" fontId="4" fillId="0" borderId="1" applyAlignment="1" pivotButton="0" quotePrefix="0" xfId="0">
      <alignment vertical="top" wrapText="1"/>
    </xf>
    <xf numFmtId="9" fontId="4" fillId="0" borderId="1" applyAlignment="1" pivotButton="0" quotePrefix="0" xfId="0">
      <alignment vertical="top" wrapText="1"/>
    </xf>
    <xf numFmtId="0" fontId="8" fillId="0" borderId="0" pivotButton="0" quotePrefix="0" xfId="0"/>
  </cellXfs>
  <cellStyles count="1">
    <cellStyle name="Normal" xfId="0" builtinId="0" hidden="0"/>
  </cellStyles>
  <dxfs count="5">
    <dxf>
      <font>
        <b val="1"/>
        <color rgb="001F8A5B"/>
      </font>
      <fill>
        <patternFill patternType="solid">
          <fgColor rgb="00E3F5EC"/>
        </patternFill>
      </fill>
    </dxf>
    <dxf>
      <font>
        <b val="1"/>
        <color rgb="005D5A70"/>
      </font>
      <fill>
        <patternFill patternType="solid">
          <fgColor rgb="00EEEDF3"/>
        </patternFill>
      </fill>
    </dxf>
    <dxf>
      <font>
        <b val="1"/>
        <color rgb="009A5B00"/>
      </font>
      <fill>
        <patternFill patternType="solid">
          <fgColor rgb="00FFF3DC"/>
        </patternFill>
      </fill>
    </dxf>
    <dxf>
      <font>
        <b val="1"/>
        <color rgb="00B42318"/>
      </font>
      <fill>
        <patternFill patternType="solid">
          <fgColor rgb="00FDE8E6"/>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4"/>
  <sheetViews>
    <sheetView rightToLeft="1"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2" customWidth="1" min="2" max="2"/>
    <col width="10" customWidth="1" min="3" max="3"/>
    <col width="20" customWidth="1" min="4" max="4"/>
    <col width="40" customWidth="1" min="5" max="5"/>
    <col width="12" customWidth="1" min="6" max="6"/>
    <col width="8" customWidth="1" min="7" max="7"/>
    <col width="30" customWidth="1" min="8" max="8"/>
    <col width="12" customWidth="1" min="9" max="9"/>
    <col width="12" customWidth="1" min="10" max="10"/>
    <col width="16" customWidth="1" min="11" max="11"/>
    <col width="10" customWidth="1" min="12" max="12"/>
    <col width="11" customWidth="1" min="13" max="13"/>
    <col width="34" customWidth="1" min="14" max="14"/>
  </cols>
  <sheetData>
    <row r="1">
      <c r="A1" s="1" t="inlineStr">
        <is>
          <t>سجل رسائل الصفقات</t>
        </is>
      </c>
    </row>
    <row r="2">
      <c r="A2" s="2" t="inlineStr">
        <is>
          <t>صف واحد لكل رسالة مبيعات. اختر المرحلة، وأدخل سطر الموضوع والتاريخ، ثم الخطوة التالية الواحدة وتاريخ استحقاقها.</t>
        </is>
      </c>
    </row>
    <row r="3">
      <c r="A3" s="2" t="inlineStr">
        <is>
          <t>أدخل «تاريخ الإنجاز» عند إنجاز الخطوة التالية. تتحدّث «حالة الخطوة التالية» و«أيام التأخير» و«حالة الصفقة» و«الملخص» تلقائياً. صفوف Olive Branch هي مثال الصفحة؛ أما تواريخ الأمثلة الأخرى فتتغير مع تاريخ اليوم.</t>
        </is>
      </c>
    </row>
    <row r="4" ht="34" customHeight="1">
      <c r="A4" s="3" t="inlineStr">
        <is>
          <t>الصفقة</t>
        </is>
      </c>
      <c r="B4" s="3" t="inlineStr">
        <is>
          <t>جهة الاتصال</t>
        </is>
      </c>
      <c r="C4" s="3" t="inlineStr">
        <is>
          <t>المسؤول</t>
        </is>
      </c>
      <c r="D4" s="3" t="inlineStr">
        <is>
          <t>المرحلة</t>
        </is>
      </c>
      <c r="E4" s="3" t="inlineStr">
        <is>
          <t>الرسالة المرسلة (الموضوع)</t>
        </is>
      </c>
      <c r="F4" s="3" t="inlineStr">
        <is>
          <t>تاريخ الإرسال</t>
        </is>
      </c>
      <c r="G4" s="3" t="inlineStr">
        <is>
          <t>الرد</t>
        </is>
      </c>
      <c r="H4" s="3" t="inlineStr">
        <is>
          <t>الخطوة التالية</t>
        </is>
      </c>
      <c r="I4" s="3" t="inlineStr">
        <is>
          <t>تاريخ الاستحقاق</t>
        </is>
      </c>
      <c r="J4" s="3" t="inlineStr">
        <is>
          <t>تاريخ الإنجاز</t>
        </is>
      </c>
      <c r="K4" s="3" t="inlineStr">
        <is>
          <t>حالة الخطوة التالية</t>
        </is>
      </c>
      <c r="L4" s="3" t="inlineStr">
        <is>
          <t>أيام التأخير</t>
        </is>
      </c>
      <c r="M4" s="3" t="inlineStr">
        <is>
          <t>حالة الصفقة</t>
        </is>
      </c>
      <c r="N4" s="3" t="inlineStr">
        <is>
          <t>ملاحظات</t>
        </is>
      </c>
    </row>
    <row r="5">
      <c r="A5" s="4" t="inlineStr">
        <is>
          <t>Olive Branch Bistro Group</t>
        </is>
      </c>
      <c r="B5" s="5" t="inlineStr">
        <is>
          <t>إينيس مورو</t>
        </is>
      </c>
      <c r="C5" s="6" t="inlineStr">
        <is>
          <t>جونا</t>
        </is>
      </c>
      <c r="D5" s="5" t="inlineStr">
        <is>
          <t>الرد على عميل محتمل وارد</t>
        </is>
      </c>
      <c r="E5" s="5" t="inlineStr">
        <is>
          <t>بخصوص تقاريركم الأسبوعية لـ4 مطاعم: موعدان لمكالمة</t>
        </is>
      </c>
      <c r="F5" s="7" t="n">
        <v>46297</v>
      </c>
      <c r="G5" s="6" t="inlineStr">
        <is>
          <t>نعم</t>
        </is>
      </c>
      <c r="H5" s="5" t="inlineStr">
        <is>
          <t>مكالمة استكشاف الثلاثاء 6 أكتوبر، 10:00</t>
        </is>
      </c>
      <c r="I5" s="7" t="n">
        <v>46301</v>
      </c>
      <c r="J5" s="7" t="n">
        <v>46301</v>
      </c>
      <c r="K5" s="8">
        <f>IF(OR($A5="",$F5=""),"",IF($J5&lt;&gt;"","منجزة",IF(OR($H5="",$I5=""),IF($M5="مفتوحة","بلا خطوة تالية بتاريخ",""),IF(TODAY()&gt;$I5,"متأخرة",IF(TODAY()=$I5,"مستحقة اليوم","لم يحن موعدها")))))</f>
        <v/>
      </c>
      <c r="L5" s="9">
        <f>IF($K5="متأخرة",TODAY()-$I5,"")</f>
        <v/>
      </c>
      <c r="M5" s="10">
        <f>IF($A5="","",IF(COUNTIFS($A$5:$A$204,$A5,$D$5:$D$204,'القوائم'!$A$10)&gt;0,"رابحة",IF(COUNTIFS($A$5:$A$204,$A5,$D$5:$D$204,'القوائم'!$A$11)&gt;0,"خاسرة","مفتوحة")))</f>
        <v/>
      </c>
      <c r="N5" s="5" t="inlineStr">
        <is>
          <t>عميل محتمل من دردشة الموقع، الخميس 1 أكتوبر، 21:40. ردّت إينيس بعد 42 دقيقة.</t>
        </is>
      </c>
    </row>
    <row r="6">
      <c r="A6" s="4" t="inlineStr">
        <is>
          <t>Olive Branch Bistro Group</t>
        </is>
      </c>
      <c r="B6" s="5" t="inlineStr">
        <is>
          <t>إينيس مورو</t>
        </is>
      </c>
      <c r="C6" s="6" t="inlineStr">
        <is>
          <t>جونا</t>
        </is>
      </c>
      <c r="D6" s="5" t="inlineStr">
        <is>
          <t>ملخص مكالمة أو عرض توضيحي</t>
        </is>
      </c>
      <c r="E6" s="5" t="inlineStr">
        <is>
          <t>ملخص: تقرير أسبوعي واحد لمطاعم Olive Branch</t>
        </is>
      </c>
      <c r="F6" s="7" t="n">
        <v>46301</v>
      </c>
      <c r="G6" s="6" t="inlineStr">
        <is>
          <t>نعم</t>
        </is>
      </c>
      <c r="H6" s="5" t="inlineStr">
        <is>
          <t>العرض بحلول الاثنين 12 أكتوبر</t>
        </is>
      </c>
      <c r="I6" s="7" t="n">
        <v>46307</v>
      </c>
      <c r="J6" s="7" t="n">
        <v>46307</v>
      </c>
      <c r="K6" s="8">
        <f>IF(OR($A6="",$F6=""),"",IF($J6&lt;&gt;"","منجزة",IF(OR($H6="",$I6=""),IF($M6="مفتوحة","بلا خطوة تالية بتاريخ",""),IF(TODAY()&gt;$I6,"متأخرة",IF(TODAY()=$I6,"مستحقة اليوم","لم يحن موعدها")))))</f>
        <v/>
      </c>
      <c r="L6" s="9">
        <f>IF($K6="متأخرة",TODAY()-$I6,"")</f>
        <v/>
      </c>
      <c r="M6" s="10">
        <f>IF($A6="","",IF(COUNTIFS($A$5:$A$204,$A6,$D$5:$D$204,'القوائم'!$A$10)&gt;0,"رابحة",IF(COUNTIFS($A$5:$A$204,$A6,$D$5:$D$204,'القوائم'!$A$11)&gt;0,"خاسرة","مفتوحة")))</f>
        <v/>
      </c>
      <c r="N6" s="5" t="inlineStr">
        <is>
          <t>تقرر إينيس وبول أوكونكوو في اجتماع الميزانية يوم 28 أكتوبر</t>
        </is>
      </c>
    </row>
    <row r="7">
      <c r="A7" s="4" t="inlineStr">
        <is>
          <t>Olive Branch Bistro Group</t>
        </is>
      </c>
      <c r="B7" s="5" t="inlineStr">
        <is>
          <t>إينيس مورو</t>
        </is>
      </c>
      <c r="C7" s="6" t="inlineStr">
        <is>
          <t>جونا</t>
        </is>
      </c>
      <c r="D7" s="5" t="inlineStr">
        <is>
          <t>سؤال عن السعر</t>
        </is>
      </c>
      <c r="E7" s="5" t="inlineStr">
        <is>
          <t>أسعار Olive Branch: $480 شهرياً</t>
        </is>
      </c>
      <c r="F7" s="7" t="n">
        <v>46302</v>
      </c>
      <c r="G7" s="6" t="inlineStr">
        <is>
          <t>نعم</t>
        </is>
      </c>
      <c r="H7" s="5" t="inlineStr">
        <is>
          <t>عرض بالأسعار السنوية والشهرية</t>
        </is>
      </c>
      <c r="I7" s="7" t="n">
        <v>46307</v>
      </c>
      <c r="J7" s="7" t="n">
        <v>46307</v>
      </c>
      <c r="K7" s="8">
        <f>IF(OR($A7="",$F7=""),"",IF($J7&lt;&gt;"","منجزة",IF(OR($H7="",$I7=""),IF($M7="مفتوحة","بلا خطوة تالية بتاريخ",""),IF(TODAY()&gt;$I7,"متأخرة",IF(TODAY()=$I7,"مستحقة اليوم","لم يحن موعدها")))))</f>
        <v/>
      </c>
      <c r="L7" s="9">
        <f>IF($K7="متأخرة",TODAY()-$I7,"")</f>
        <v/>
      </c>
      <c r="M7" s="10">
        <f>IF($A7="","",IF(COUNTIFS($A$5:$A$204,$A7,$D$5:$D$204,'القوائم'!$A$10)&gt;0,"رابحة",IF(COUNTIFS($A$5:$A$204,$A7,$D$5:$D$204,'القوائم'!$A$11)&gt;0,"خاسرة","مفتوحة")))</f>
        <v/>
      </c>
      <c r="N7" s="5" t="inlineStr">
        <is>
          <t>$120 لكل مطعم شهرياً تُدفع سنوياً، و$900 رسوم إعداد</t>
        </is>
      </c>
    </row>
    <row r="8">
      <c r="A8" s="4" t="inlineStr">
        <is>
          <t>Olive Branch Bistro Group</t>
        </is>
      </c>
      <c r="B8" s="5" t="inlineStr">
        <is>
          <t>إينيس مورو</t>
        </is>
      </c>
      <c r="C8" s="6" t="inlineStr">
        <is>
          <t>جونا</t>
        </is>
      </c>
      <c r="D8" s="5" t="inlineStr">
        <is>
          <t>العرض أو عرض السعر</t>
        </is>
      </c>
      <c r="E8" s="5" t="inlineStr">
        <is>
          <t>العرض Q-1042: تقارير أسبوعية لـ4 مطاعم</t>
        </is>
      </c>
      <c r="F8" s="7" t="n">
        <v>46307</v>
      </c>
      <c r="G8" s="6" t="inlineStr">
        <is>
          <t>نعم</t>
        </is>
      </c>
      <c r="H8" s="5" t="inlineStr">
        <is>
          <t>مكالمة مع إينيس وبول، الخميس 15 أكتوبر، 10:00</t>
        </is>
      </c>
      <c r="I8" s="7" t="n">
        <v>46310</v>
      </c>
      <c r="J8" s="7" t="n">
        <v>46310</v>
      </c>
      <c r="K8" s="8">
        <f>IF(OR($A8="",$F8=""),"",IF($J8&lt;&gt;"","منجزة",IF(OR($H8="",$I8=""),IF($M8="مفتوحة","بلا خطوة تالية بتاريخ",""),IF(TODAY()&gt;$I8,"متأخرة",IF(TODAY()=$I8,"مستحقة اليوم","لم يحن موعدها")))))</f>
        <v/>
      </c>
      <c r="L8" s="9">
        <f>IF($K8="متأخرة",TODAY()-$I8,"")</f>
        <v/>
      </c>
      <c r="M8" s="10">
        <f>IF($A8="","",IF(COUNTIFS($A$5:$A$204,$A8,$D$5:$D$204,'القوائم'!$A$10)&gt;0,"رابحة",IF(COUNTIFS($A$5:$A$204,$A8,$D$5:$D$204,'القوائم'!$A$11)&gt;0,"خاسرة","مفتوحة")))</f>
        <v/>
      </c>
      <c r="N8" s="5" t="inlineStr">
        <is>
          <t>السنة الأولى $6,660، ساري حتى 30 أكتوبر</t>
        </is>
      </c>
    </row>
    <row r="9">
      <c r="A9" s="4" t="inlineStr">
        <is>
          <t>Olive Branch Bistro Group</t>
        </is>
      </c>
      <c r="B9" s="5" t="inlineStr">
        <is>
          <t>إينيس مورو، بول أوكونكوو</t>
        </is>
      </c>
      <c r="C9" s="6" t="inlineStr">
        <is>
          <t>جونا</t>
        </is>
      </c>
      <c r="D9" s="5" t="inlineStr">
        <is>
          <t>تنسيق مع فريق الشراء</t>
        </is>
      </c>
      <c r="E9" s="5" t="inlineStr">
        <is>
          <t>لقراركم يوم 28 أكتوبر: السعر والشروط وتاريخ البدء</t>
        </is>
      </c>
      <c r="F9" s="7" t="n">
        <v>46316</v>
      </c>
      <c r="G9" s="6" t="inlineStr">
        <is>
          <t>نعم</t>
        </is>
      </c>
      <c r="H9" s="5" t="inlineStr">
        <is>
          <t>السؤال عن القرار بعد اجتماع 28 أكتوبر</t>
        </is>
      </c>
      <c r="I9" s="7" t="n">
        <v>46324</v>
      </c>
      <c r="J9" s="7" t="n">
        <v>46324</v>
      </c>
      <c r="K9" s="8">
        <f>IF(OR($A9="",$F9=""),"",IF($J9&lt;&gt;"","منجزة",IF(OR($H9="",$I9=""),IF($M9="مفتوحة","بلا خطوة تالية بتاريخ",""),IF(TODAY()&gt;$I9,"متأخرة",IF(TODAY()=$I9,"مستحقة اليوم","لم يحن موعدها")))))</f>
        <v/>
      </c>
      <c r="L9" s="9">
        <f>IF($K9="متأخرة",TODAY()-$I9,"")</f>
        <v/>
      </c>
      <c r="M9" s="10">
        <f>IF($A9="","",IF(COUNTIFS($A$5:$A$204,$A9,$D$5:$D$204,'القوائم'!$A$10)&gt;0,"رابحة",IF(COUNTIFS($A$5:$A$204,$A9,$D$5:$D$204,'القوائم'!$A$11)&gt;0,"خاسرة","مفتوحة")))</f>
        <v/>
      </c>
      <c r="N9" s="5" t="inlineStr">
        <is>
          <t>بول: تبدأ الفوترة السنوية يوم التشغيل، 23 نوفمبر</t>
        </is>
      </c>
    </row>
    <row r="10">
      <c r="A10" s="4" t="inlineStr">
        <is>
          <t>Olive Branch Bistro Group</t>
        </is>
      </c>
      <c r="B10" s="5" t="inlineStr">
        <is>
          <t>إينيس مورو</t>
        </is>
      </c>
      <c r="C10" s="6" t="inlineStr">
        <is>
          <t>جونا</t>
        </is>
      </c>
      <c r="D10" s="5" t="inlineStr">
        <is>
          <t>رابحة: الخطوات التالية</t>
        </is>
      </c>
      <c r="E10" s="5" t="inlineStr">
        <is>
          <t>الخطوات التالية: تشغيل Olive Branch بحلول 23 نوفمبر</t>
        </is>
      </c>
      <c r="F10" s="7" t="n">
        <v>46324</v>
      </c>
      <c r="G10" s="6" t="inlineStr">
        <is>
          <t>نعم</t>
        </is>
      </c>
      <c r="H10" s="5" t="inlineStr">
        <is>
          <t>مكالمة الانطلاق الثلاثاء 3 نوفمبر، 10:00</t>
        </is>
      </c>
      <c r="I10" s="7" t="n">
        <v>46329</v>
      </c>
      <c r="J10" s="7" t="n">
        <v>46329</v>
      </c>
      <c r="K10" s="8">
        <f>IF(OR($A10="",$F10=""),"",IF($J10&lt;&gt;"","منجزة",IF(OR($H10="",$I10=""),IF($M10="مفتوحة","بلا خطوة تالية بتاريخ",""),IF(TODAY()&gt;$I10,"متأخرة",IF(TODAY()=$I10,"مستحقة اليوم","لم يحن موعدها")))))</f>
        <v/>
      </c>
      <c r="L10" s="9">
        <f>IF($K10="متأخرة",TODAY()-$I10,"")</f>
        <v/>
      </c>
      <c r="M10" s="10">
        <f>IF($A10="","",IF(COUNTIFS($A$5:$A$204,$A10,$D$5:$D$204,'القوائم'!$A$10)&gt;0,"رابحة",IF(COUNTIFS($A$5:$A$204,$A10,$D$5:$D$204,'القوائم'!$A$11)&gt;0,"خاسرة","مفتوحة")))</f>
        <v/>
      </c>
      <c r="N10" s="5" t="inlineStr">
        <is>
          <t>تمت الموافقة في اجتماع الميزانية يوم 28 أكتوبر</t>
        </is>
      </c>
    </row>
    <row r="11">
      <c r="A11" s="4" t="inlineStr">
        <is>
          <t>Olive Branch، المطعم الخامس</t>
        </is>
      </c>
      <c r="B11" s="5" t="inlineStr">
        <is>
          <t>إينيس مورو</t>
        </is>
      </c>
      <c r="C11" s="6" t="inlineStr">
        <is>
          <t>جونا</t>
        </is>
      </c>
      <c r="D11" s="5" t="inlineStr">
        <is>
          <t>التجديد أو البيع الإضافي</t>
        </is>
      </c>
      <c r="E11" s="5" t="inlineStr">
        <is>
          <t>مطعمكم الخامس: هل نضيفه إلى التقارير؟</t>
        </is>
      </c>
      <c r="F11" s="7" t="n">
        <v>46350</v>
      </c>
      <c r="G11" s="6" t="inlineStr">
        <is>
          <t>نعم</t>
        </is>
      </c>
      <c r="H11" s="5" t="inlineStr">
        <is>
          <t>عرض سعر للمطعم الخامس</t>
        </is>
      </c>
      <c r="I11" s="7" t="n">
        <v>46353</v>
      </c>
      <c r="J11" s="7" t="n">
        <v>46352</v>
      </c>
      <c r="K11" s="8">
        <f>IF(OR($A11="",$F11=""),"",IF($J11&lt;&gt;"","منجزة",IF(OR($H11="",$I11=""),IF($M11="مفتوحة","بلا خطوة تالية بتاريخ",""),IF(TODAY()&gt;$I11,"متأخرة",IF(TODAY()=$I11,"مستحقة اليوم","لم يحن موعدها")))))</f>
        <v/>
      </c>
      <c r="L11" s="9">
        <f>IF($K11="متأخرة",TODAY()-$I11,"")</f>
        <v/>
      </c>
      <c r="M11" s="10">
        <f>IF($A11="","",IF(COUNTIFS($A$5:$A$204,$A11,$D$5:$D$204,'القوائم'!$A$10)&gt;0,"رابحة",IF(COUNTIFS($A$5:$A$204,$A11,$D$5:$D$204,'القوائم'!$A$11)&gt;0,"خاسرة","مفتوحة")))</f>
        <v/>
      </c>
      <c r="N11" s="5" t="inlineStr">
        <is>
          <t>$120 شهرياً و$225 رسوم إعداد. يُفتتح في فبراير.</t>
        </is>
      </c>
    </row>
    <row r="12">
      <c r="A12" s="4" t="inlineStr">
        <is>
          <t>Harbor Lane Oyster Bar</t>
        </is>
      </c>
      <c r="B12" s="5" t="inlineStr">
        <is>
          <t>ميرا كوفالتشيك</t>
        </is>
      </c>
      <c r="C12" s="6" t="inlineStr">
        <is>
          <t>أستريد</t>
        </is>
      </c>
      <c r="D12" s="5" t="inlineStr">
        <is>
          <t>العرض أو عرض السعر</t>
        </is>
      </c>
      <c r="E12" s="5" t="inlineStr">
        <is>
          <t>العرض: تقارير أسبوعية لمطعمين</t>
        </is>
      </c>
      <c r="F12" s="7">
        <f>TODAY()-24</f>
        <v/>
      </c>
      <c r="G12" s="6" t="inlineStr">
        <is>
          <t>نعم</t>
        </is>
      </c>
      <c r="H12" s="5" t="inlineStr">
        <is>
          <t>مكالمة القرار</t>
        </is>
      </c>
      <c r="I12" s="7">
        <f>TODAY()-17</f>
        <v/>
      </c>
      <c r="J12" s="7">
        <f>TODAY()-17</f>
        <v/>
      </c>
      <c r="K12" s="8">
        <f>IF(OR($A12="",$F12=""),"",IF($J12&lt;&gt;"","منجزة",IF(OR($H12="",$I12=""),IF($M12="مفتوحة","بلا خطوة تالية بتاريخ",""),IF(TODAY()&gt;$I12,"متأخرة",IF(TODAY()=$I12,"مستحقة اليوم","لم يحن موعدها")))))</f>
        <v/>
      </c>
      <c r="L12" s="9">
        <f>IF($K12="متأخرة",TODAY()-$I12,"")</f>
        <v/>
      </c>
      <c r="M12" s="10">
        <f>IF($A12="","",IF(COUNTIFS($A$5:$A$204,$A12,$D$5:$D$204,'القوائم'!$A$10)&gt;0,"رابحة",IF(COUNTIFS($A$5:$A$204,$A12,$D$5:$D$204,'القوائم'!$A$11)&gt;0,"خاسرة","مفتوحة")))</f>
        <v/>
      </c>
      <c r="N12" s="5" t="n"/>
    </row>
    <row r="13">
      <c r="A13" s="4" t="inlineStr">
        <is>
          <t>Harbor Lane Oyster Bar</t>
        </is>
      </c>
      <c r="B13" s="5" t="inlineStr">
        <is>
          <t>ميرا كوفالتشيك</t>
        </is>
      </c>
      <c r="C13" s="6" t="inlineStr">
        <is>
          <t>أستريد</t>
        </is>
      </c>
      <c r="D13" s="5" t="inlineStr">
        <is>
          <t>خاسرة: اسأل عن السبب</t>
        </is>
      </c>
      <c r="E13" s="5" t="inlineStr">
        <is>
          <t>إغلاق ملفكم، وسؤال واحد قبل ذلك</t>
        </is>
      </c>
      <c r="F13" s="7">
        <f>TODAY()-3</f>
        <v/>
      </c>
      <c r="G13" s="6" t="inlineStr">
        <is>
          <t>نعم</t>
        </is>
      </c>
      <c r="H13" s="5" t="n"/>
      <c r="I13" s="7" t="n"/>
      <c r="J13" s="7" t="n"/>
      <c r="K13" s="8">
        <f>IF(OR($A13="",$F13=""),"",IF($J13&lt;&gt;"","منجزة",IF(OR($H13="",$I13=""),IF($M13="مفتوحة","بلا خطوة تالية بتاريخ",""),IF(TODAY()&gt;$I13,"متأخرة",IF(TODAY()=$I13,"مستحقة اليوم","لم يحن موعدها")))))</f>
        <v/>
      </c>
      <c r="L13" s="9">
        <f>IF($K13="متأخرة",TODAY()-$I13,"")</f>
        <v/>
      </c>
      <c r="M13" s="10">
        <f>IF($A13="","",IF(COUNTIFS($A$5:$A$204,$A13,$D$5:$D$204,'القوائم'!$A$10)&gt;0,"رابحة",IF(COUNTIFS($A$5:$A$204,$A13,$D$5:$D$204,'القوائم'!$A$11)&gt;0,"خاسرة","مفتوحة")))</f>
        <v/>
      </c>
      <c r="N13" s="5" t="inlineStr">
        <is>
          <t>السبب: التوقيت. سيفتتحون فرعاً جديداً أولاً.</t>
        </is>
      </c>
    </row>
    <row r="14">
      <c r="A14" s="4" t="inlineStr">
        <is>
          <t>Kiln &amp; Crust Pizza</t>
        </is>
      </c>
      <c r="B14" s="5" t="inlineStr">
        <is>
          <t>ديزموند فيريرا</t>
        </is>
      </c>
      <c r="C14" s="6" t="inlineStr">
        <is>
          <t>أستريد</t>
        </is>
      </c>
      <c r="D14" s="5" t="inlineStr">
        <is>
          <t>الرد على عميل محتمل وارد</t>
        </is>
      </c>
      <c r="E14" s="5" t="inlineStr">
        <is>
          <t>بخصوص تقاريركم الأسبوعية لـ3 مطاعم: موعدان لمكالمة</t>
        </is>
      </c>
      <c r="F14" s="7">
        <f>TODAY()-12</f>
        <v/>
      </c>
      <c r="G14" s="6" t="inlineStr">
        <is>
          <t>نعم</t>
        </is>
      </c>
      <c r="H14" s="5" t="inlineStr">
        <is>
          <t>مكالمة عرض توضيحي</t>
        </is>
      </c>
      <c r="I14" s="7">
        <f>TODAY()-8</f>
        <v/>
      </c>
      <c r="J14" s="7">
        <f>TODAY()-8</f>
        <v/>
      </c>
      <c r="K14" s="8">
        <f>IF(OR($A14="",$F14=""),"",IF($J14&lt;&gt;"","منجزة",IF(OR($H14="",$I14=""),IF($M14="مفتوحة","بلا خطوة تالية بتاريخ",""),IF(TODAY()&gt;$I14,"متأخرة",IF(TODAY()=$I14,"مستحقة اليوم","لم يحن موعدها")))))</f>
        <v/>
      </c>
      <c r="L14" s="9">
        <f>IF($K14="متأخرة",TODAY()-$I14,"")</f>
        <v/>
      </c>
      <c r="M14" s="10">
        <f>IF($A14="","",IF(COUNTIFS($A$5:$A$204,$A14,$D$5:$D$204,'القوائم'!$A$10)&gt;0,"رابحة",IF(COUNTIFS($A$5:$A$204,$A14,$D$5:$D$204,'القوائم'!$A$11)&gt;0,"خاسرة","مفتوحة")))</f>
        <v/>
      </c>
      <c r="N14" s="5" t="n"/>
    </row>
    <row r="15">
      <c r="A15" s="4" t="inlineStr">
        <is>
          <t>Kiln &amp; Crust Pizza</t>
        </is>
      </c>
      <c r="B15" s="5" t="inlineStr">
        <is>
          <t>ديزموند فيريرا</t>
        </is>
      </c>
      <c r="C15" s="6" t="inlineStr">
        <is>
          <t>أستريد</t>
        </is>
      </c>
      <c r="D15" s="5" t="inlineStr">
        <is>
          <t>ملخص مكالمة أو عرض توضيحي</t>
        </is>
      </c>
      <c r="E15" s="5" t="inlineStr">
        <is>
          <t>ملخص: تكلفة الطعام لكل مطعم، كل يوم اثنين</t>
        </is>
      </c>
      <c r="F15" s="7">
        <f>TODAY()-8</f>
        <v/>
      </c>
      <c r="G15" s="6" t="inlineStr">
        <is>
          <t>نعم</t>
        </is>
      </c>
      <c r="H15" s="5" t="inlineStr">
        <is>
          <t>العرض</t>
        </is>
      </c>
      <c r="I15" s="7">
        <f>TODAY()-6</f>
        <v/>
      </c>
      <c r="J15" s="7">
        <f>TODAY()-6</f>
        <v/>
      </c>
      <c r="K15" s="8">
        <f>IF(OR($A15="",$F15=""),"",IF($J15&lt;&gt;"","منجزة",IF(OR($H15="",$I15=""),IF($M15="مفتوحة","بلا خطوة تالية بتاريخ",""),IF(TODAY()&gt;$I15,"متأخرة",IF(TODAY()=$I15,"مستحقة اليوم","لم يحن موعدها")))))</f>
        <v/>
      </c>
      <c r="L15" s="9">
        <f>IF($K15="متأخرة",TODAY()-$I15,"")</f>
        <v/>
      </c>
      <c r="M15" s="10">
        <f>IF($A15="","",IF(COUNTIFS($A$5:$A$204,$A15,$D$5:$D$204,'القوائم'!$A$10)&gt;0,"رابحة",IF(COUNTIFS($A$5:$A$204,$A15,$D$5:$D$204,'القوائم'!$A$11)&gt;0,"خاسرة","مفتوحة")))</f>
        <v/>
      </c>
      <c r="N15" s="5" t="n"/>
    </row>
    <row r="16">
      <c r="A16" s="4" t="inlineStr">
        <is>
          <t>Kiln &amp; Crust Pizza</t>
        </is>
      </c>
      <c r="B16" s="5" t="inlineStr">
        <is>
          <t>ديزموند فيريرا</t>
        </is>
      </c>
      <c r="C16" s="6" t="inlineStr">
        <is>
          <t>أستريد</t>
        </is>
      </c>
      <c r="D16" s="5" t="inlineStr">
        <is>
          <t>العرض أو عرض السعر</t>
        </is>
      </c>
      <c r="E16" s="5" t="inlineStr">
        <is>
          <t>العرض: تقارير أسبوعية لـ3 مطاعم</t>
        </is>
      </c>
      <c r="F16" s="7">
        <f>TODAY()-6</f>
        <v/>
      </c>
      <c r="G16" s="6" t="inlineStr">
        <is>
          <t>لا</t>
        </is>
      </c>
      <c r="H16" s="5" t="inlineStr">
        <is>
          <t>رسالة اليوم 5: شيء واحد مفيد</t>
        </is>
      </c>
      <c r="I16" s="7">
        <f>TODAY()-1</f>
        <v/>
      </c>
      <c r="J16" s="7" t="n"/>
      <c r="K16" s="8">
        <f>IF(OR($A16="",$F16=""),"",IF($J16&lt;&gt;"","منجزة",IF(OR($H16="",$I16=""),IF($M16="مفتوحة","بلا خطوة تالية بتاريخ",""),IF(TODAY()&gt;$I16,"متأخرة",IF(TODAY()=$I16,"مستحقة اليوم","لم يحن موعدها")))))</f>
        <v/>
      </c>
      <c r="L16" s="9">
        <f>IF($K16="متأخرة",TODAY()-$I16,"")</f>
        <v/>
      </c>
      <c r="M16" s="10">
        <f>IF($A16="","",IF(COUNTIFS($A$5:$A$204,$A16,$D$5:$D$204,'القوائم'!$A$10)&gt;0,"رابحة",IF(COUNTIFS($A$5:$A$204,$A16,$D$5:$D$204,'القوائم'!$A$11)&gt;0,"خاسرة","مفتوحة")))</f>
        <v/>
      </c>
      <c r="N16" s="5" t="inlineStr">
        <is>
          <t>لا رد بعد: اتبع سلسلة رسائل متابعة المبيعات</t>
        </is>
      </c>
    </row>
    <row r="17">
      <c r="A17" s="4" t="inlineStr">
        <is>
          <t>Marlowe Street Deli</t>
        </is>
      </c>
      <c r="B17" s="5" t="inlineStr">
        <is>
          <t>دارا ويلان</t>
        </is>
      </c>
      <c r="C17" s="6" t="inlineStr">
        <is>
          <t>جونا</t>
        </is>
      </c>
      <c r="D17" s="5" t="inlineStr">
        <is>
          <t>الرد على عميل محتمل وارد</t>
        </is>
      </c>
      <c r="E17" s="5" t="inlineStr">
        <is>
          <t>بخصوص سؤالك عن تقارير تكلفة العمالة: موعدان لمكالمة</t>
        </is>
      </c>
      <c r="F17" s="7">
        <f>TODAY()</f>
        <v/>
      </c>
      <c r="G17" s="6" t="inlineStr">
        <is>
          <t>لا</t>
        </is>
      </c>
      <c r="H17" s="5" t="inlineStr">
        <is>
          <t>مكالمة استكشاف</t>
        </is>
      </c>
      <c r="I17" s="7">
        <f>TODAY()+2</f>
        <v/>
      </c>
      <c r="J17" s="7" t="n"/>
      <c r="K17" s="8">
        <f>IF(OR($A17="",$F17=""),"",IF($J17&lt;&gt;"","منجزة",IF(OR($H17="",$I17=""),IF($M17="مفتوحة","بلا خطوة تالية بتاريخ",""),IF(TODAY()&gt;$I17,"متأخرة",IF(TODAY()=$I17,"مستحقة اليوم","لم يحن موعدها")))))</f>
        <v/>
      </c>
      <c r="L17" s="9">
        <f>IF($K17="متأخرة",TODAY()-$I17,"")</f>
        <v/>
      </c>
      <c r="M17" s="10">
        <f>IF($A17="","",IF(COUNTIFS($A$5:$A$204,$A17,$D$5:$D$204,'القوائم'!$A$10)&gt;0,"رابحة",IF(COUNTIFS($A$5:$A$204,$A17,$D$5:$D$204,'القوائم'!$A$11)&gt;0,"خاسرة","مفتوحة")))</f>
        <v/>
      </c>
      <c r="N17" s="5" t="n"/>
    </row>
    <row r="18">
      <c r="A18" s="4" t="inlineStr">
        <is>
          <t>Bellhaven Tavern</t>
        </is>
      </c>
      <c r="B18" s="5" t="inlineStr">
        <is>
          <t>سولفيغ هالفورسن</t>
        </is>
      </c>
      <c r="C18" s="6" t="inlineStr">
        <is>
          <t>أستريد</t>
        </is>
      </c>
      <c r="D18" s="5" t="inlineStr">
        <is>
          <t>التجديد أو البيع الإضافي</t>
        </is>
      </c>
      <c r="E18" s="5" t="inlineStr">
        <is>
          <t>تجديد اشتراككم: مراجعة في 20 دقيقة</t>
        </is>
      </c>
      <c r="F18" s="7">
        <f>TODAY()-7</f>
        <v/>
      </c>
      <c r="G18" s="6" t="inlineStr">
        <is>
          <t>نعم</t>
        </is>
      </c>
      <c r="H18" s="5" t="inlineStr">
        <is>
          <t>مكالمة مراجعة التجديد</t>
        </is>
      </c>
      <c r="I18" s="7">
        <f>TODAY()</f>
        <v/>
      </c>
      <c r="J18" s="7" t="n"/>
      <c r="K18" s="8">
        <f>IF(OR($A18="",$F18=""),"",IF($J18&lt;&gt;"","منجزة",IF(OR($H18="",$I18=""),IF($M18="مفتوحة","بلا خطوة تالية بتاريخ",""),IF(TODAY()&gt;$I18,"متأخرة",IF(TODAY()=$I18,"مستحقة اليوم","لم يحن موعدها")))))</f>
        <v/>
      </c>
      <c r="L18" s="9">
        <f>IF($K18="متأخرة",TODAY()-$I18,"")</f>
        <v/>
      </c>
      <c r="M18" s="10">
        <f>IF($A18="","",IF(COUNTIFS($A$5:$A$204,$A18,$D$5:$D$204,'القوائم'!$A$10)&gt;0,"رابحة",IF(COUNTIFS($A$5:$A$204,$A18,$D$5:$D$204,'القوائم'!$A$11)&gt;0,"خاسرة","مفتوحة")))</f>
        <v/>
      </c>
      <c r="N18" s="5" t="inlineStr">
        <is>
          <t>عميل منذ العام الماضي</t>
        </is>
      </c>
    </row>
    <row r="19">
      <c r="A19" s="4" t="inlineStr">
        <is>
          <t>Two Rivers Taqueria</t>
        </is>
      </c>
      <c r="B19" s="5" t="inlineStr">
        <is>
          <t>توماس أرويو</t>
        </is>
      </c>
      <c r="C19" s="6" t="inlineStr">
        <is>
          <t>جونا</t>
        </is>
      </c>
      <c r="D19" s="5" t="inlineStr">
        <is>
          <t>سؤال عن السعر</t>
        </is>
      </c>
      <c r="E19" s="5" t="inlineStr">
        <is>
          <t>أسعار مطعمين: $240 شهرياً</t>
        </is>
      </c>
      <c r="F19" s="7">
        <f>TODAY()-2</f>
        <v/>
      </c>
      <c r="G19" s="6" t="inlineStr">
        <is>
          <t>لا</t>
        </is>
      </c>
      <c r="H19" s="5" t="inlineStr">
        <is>
          <t>العرض</t>
        </is>
      </c>
      <c r="I19" s="7" t="n"/>
      <c r="J19" s="7" t="n"/>
      <c r="K19" s="8">
        <f>IF(OR($A19="",$F19=""),"",IF($J19&lt;&gt;"","منجزة",IF(OR($H19="",$I19=""),IF($M19="مفتوحة","بلا خطوة تالية بتاريخ",""),IF(TODAY()&gt;$I19,"متأخرة",IF(TODAY()=$I19,"مستحقة اليوم","لم يحن موعدها")))))</f>
        <v/>
      </c>
      <c r="L19" s="9">
        <f>IF($K19="متأخرة",TODAY()-$I19,"")</f>
        <v/>
      </c>
      <c r="M19" s="10">
        <f>IF($A19="","",IF(COUNTIFS($A$5:$A$204,$A19,$D$5:$D$204,'القوائم'!$A$10)&gt;0,"رابحة",IF(COUNTIFS($A$5:$A$204,$A19,$D$5:$D$204,'القوائم'!$A$11)&gt;0,"خاسرة","مفتوحة")))</f>
        <v/>
      </c>
      <c r="N19" s="5" t="inlineStr">
        <is>
          <t>أضف تاريخ استحقاق</t>
        </is>
      </c>
    </row>
    <row r="20">
      <c r="A20" s="4" t="n"/>
      <c r="B20" s="5" t="n"/>
      <c r="C20" s="6" t="n"/>
      <c r="D20" s="5" t="n"/>
      <c r="E20" s="5" t="n"/>
      <c r="F20" s="7" t="n"/>
      <c r="G20" s="6" t="n"/>
      <c r="H20" s="5" t="n"/>
      <c r="I20" s="7" t="n"/>
      <c r="J20" s="7" t="n"/>
      <c r="K20" s="8">
        <f>IF(OR($A20="",$F20=""),"",IF($J20&lt;&gt;"","منجزة",IF(OR($H20="",$I20=""),IF($M20="مفتوحة","بلا خطوة تالية بتاريخ",""),IF(TODAY()&gt;$I20,"متأخرة",IF(TODAY()=$I20,"مستحقة اليوم","لم يحن موعدها")))))</f>
        <v/>
      </c>
      <c r="L20" s="9">
        <f>IF($K20="متأخرة",TODAY()-$I20,"")</f>
        <v/>
      </c>
      <c r="M20" s="10">
        <f>IF($A20="","",IF(COUNTIFS($A$5:$A$204,$A20,$D$5:$D$204,'القوائم'!$A$10)&gt;0,"رابحة",IF(COUNTIFS($A$5:$A$204,$A20,$D$5:$D$204,'القوائم'!$A$11)&gt;0,"خاسرة","مفتوحة")))</f>
        <v/>
      </c>
      <c r="N20" s="5" t="n"/>
    </row>
    <row r="21">
      <c r="A21" s="4" t="n"/>
      <c r="B21" s="5" t="n"/>
      <c r="C21" s="6" t="n"/>
      <c r="D21" s="5" t="n"/>
      <c r="E21" s="5" t="n"/>
      <c r="F21" s="7" t="n"/>
      <c r="G21" s="6" t="n"/>
      <c r="H21" s="5" t="n"/>
      <c r="I21" s="7" t="n"/>
      <c r="J21" s="7" t="n"/>
      <c r="K21" s="8">
        <f>IF(OR($A21="",$F21=""),"",IF($J21&lt;&gt;"","منجزة",IF(OR($H21="",$I21=""),IF($M21="مفتوحة","بلا خطوة تالية بتاريخ",""),IF(TODAY()&gt;$I21,"متأخرة",IF(TODAY()=$I21,"مستحقة اليوم","لم يحن موعدها")))))</f>
        <v/>
      </c>
      <c r="L21" s="9">
        <f>IF($K21="متأخرة",TODAY()-$I21,"")</f>
        <v/>
      </c>
      <c r="M21" s="10">
        <f>IF($A21="","",IF(COUNTIFS($A$5:$A$204,$A21,$D$5:$D$204,'القوائم'!$A$10)&gt;0,"رابحة",IF(COUNTIFS($A$5:$A$204,$A21,$D$5:$D$204,'القوائم'!$A$11)&gt;0,"خاسرة","مفتوحة")))</f>
        <v/>
      </c>
      <c r="N21" s="5" t="n"/>
    </row>
    <row r="22">
      <c r="A22" s="4" t="n"/>
      <c r="B22" s="5" t="n"/>
      <c r="C22" s="6" t="n"/>
      <c r="D22" s="5" t="n"/>
      <c r="E22" s="5" t="n"/>
      <c r="F22" s="7" t="n"/>
      <c r="G22" s="6" t="n"/>
      <c r="H22" s="5" t="n"/>
      <c r="I22" s="7" t="n"/>
      <c r="J22" s="7" t="n"/>
      <c r="K22" s="8">
        <f>IF(OR($A22="",$F22=""),"",IF($J22&lt;&gt;"","منجزة",IF(OR($H22="",$I22=""),IF($M22="مفتوحة","بلا خطوة تالية بتاريخ",""),IF(TODAY()&gt;$I22,"متأخرة",IF(TODAY()=$I22,"مستحقة اليوم","لم يحن موعدها")))))</f>
        <v/>
      </c>
      <c r="L22" s="9">
        <f>IF($K22="متأخرة",TODAY()-$I22,"")</f>
        <v/>
      </c>
      <c r="M22" s="10">
        <f>IF($A22="","",IF(COUNTIFS($A$5:$A$204,$A22,$D$5:$D$204,'القوائم'!$A$10)&gt;0,"رابحة",IF(COUNTIFS($A$5:$A$204,$A22,$D$5:$D$204,'القوائم'!$A$11)&gt;0,"خاسرة","مفتوحة")))</f>
        <v/>
      </c>
      <c r="N22" s="5" t="n"/>
    </row>
    <row r="23">
      <c r="A23" s="4" t="n"/>
      <c r="B23" s="5" t="n"/>
      <c r="C23" s="6" t="n"/>
      <c r="D23" s="5" t="n"/>
      <c r="E23" s="5" t="n"/>
      <c r="F23" s="7" t="n"/>
      <c r="G23" s="6" t="n"/>
      <c r="H23" s="5" t="n"/>
      <c r="I23" s="7" t="n"/>
      <c r="J23" s="7" t="n"/>
      <c r="K23" s="8">
        <f>IF(OR($A23="",$F23=""),"",IF($J23&lt;&gt;"","منجزة",IF(OR($H23="",$I23=""),IF($M23="مفتوحة","بلا خطوة تالية بتاريخ",""),IF(TODAY()&gt;$I23,"متأخرة",IF(TODAY()=$I23,"مستحقة اليوم","لم يحن موعدها")))))</f>
        <v/>
      </c>
      <c r="L23" s="9">
        <f>IF($K23="متأخرة",TODAY()-$I23,"")</f>
        <v/>
      </c>
      <c r="M23" s="10">
        <f>IF($A23="","",IF(COUNTIFS($A$5:$A$204,$A23,$D$5:$D$204,'القوائم'!$A$10)&gt;0,"رابحة",IF(COUNTIFS($A$5:$A$204,$A23,$D$5:$D$204,'القوائم'!$A$11)&gt;0,"خاسرة","مفتوحة")))</f>
        <v/>
      </c>
      <c r="N23" s="5" t="n"/>
    </row>
    <row r="24">
      <c r="A24" s="4" t="n"/>
      <c r="B24" s="5" t="n"/>
      <c r="C24" s="6" t="n"/>
      <c r="D24" s="5" t="n"/>
      <c r="E24" s="5" t="n"/>
      <c r="F24" s="7" t="n"/>
      <c r="G24" s="6" t="n"/>
      <c r="H24" s="5" t="n"/>
      <c r="I24" s="7" t="n"/>
      <c r="J24" s="7" t="n"/>
      <c r="K24" s="8">
        <f>IF(OR($A24="",$F24=""),"",IF($J24&lt;&gt;"","منجزة",IF(OR($H24="",$I24=""),IF($M24="مفتوحة","بلا خطوة تالية بتاريخ",""),IF(TODAY()&gt;$I24,"متأخرة",IF(TODAY()=$I24,"مستحقة اليوم","لم يحن موعدها")))))</f>
        <v/>
      </c>
      <c r="L24" s="9">
        <f>IF($K24="متأخرة",TODAY()-$I24,"")</f>
        <v/>
      </c>
      <c r="M24" s="10">
        <f>IF($A24="","",IF(COUNTIFS($A$5:$A$204,$A24,$D$5:$D$204,'القوائم'!$A$10)&gt;0,"رابحة",IF(COUNTIFS($A$5:$A$204,$A24,$D$5:$D$204,'القوائم'!$A$11)&gt;0,"خاسرة","مفتوحة")))</f>
        <v/>
      </c>
      <c r="N24" s="5" t="n"/>
    </row>
    <row r="25">
      <c r="A25" s="4" t="n"/>
      <c r="B25" s="5" t="n"/>
      <c r="C25" s="6" t="n"/>
      <c r="D25" s="5" t="n"/>
      <c r="E25" s="5" t="n"/>
      <c r="F25" s="7" t="n"/>
      <c r="G25" s="6" t="n"/>
      <c r="H25" s="5" t="n"/>
      <c r="I25" s="7" t="n"/>
      <c r="J25" s="7" t="n"/>
      <c r="K25" s="8">
        <f>IF(OR($A25="",$F25=""),"",IF($J25&lt;&gt;"","منجزة",IF(OR($H25="",$I25=""),IF($M25="مفتوحة","بلا خطوة تالية بتاريخ",""),IF(TODAY()&gt;$I25,"متأخرة",IF(TODAY()=$I25,"مستحقة اليوم","لم يحن موعدها")))))</f>
        <v/>
      </c>
      <c r="L25" s="9">
        <f>IF($K25="متأخرة",TODAY()-$I25,"")</f>
        <v/>
      </c>
      <c r="M25" s="10">
        <f>IF($A25="","",IF(COUNTIFS($A$5:$A$204,$A25,$D$5:$D$204,'القوائم'!$A$10)&gt;0,"رابحة",IF(COUNTIFS($A$5:$A$204,$A25,$D$5:$D$204,'القوائم'!$A$11)&gt;0,"خاسرة","مفتوحة")))</f>
        <v/>
      </c>
      <c r="N25" s="5" t="n"/>
    </row>
    <row r="26">
      <c r="A26" s="4" t="n"/>
      <c r="B26" s="5" t="n"/>
      <c r="C26" s="6" t="n"/>
      <c r="D26" s="5" t="n"/>
      <c r="E26" s="5" t="n"/>
      <c r="F26" s="7" t="n"/>
      <c r="G26" s="6" t="n"/>
      <c r="H26" s="5" t="n"/>
      <c r="I26" s="7" t="n"/>
      <c r="J26" s="7" t="n"/>
      <c r="K26" s="8">
        <f>IF(OR($A26="",$F26=""),"",IF($J26&lt;&gt;"","منجزة",IF(OR($H26="",$I26=""),IF($M26="مفتوحة","بلا خطوة تالية بتاريخ",""),IF(TODAY()&gt;$I26,"متأخرة",IF(TODAY()=$I26,"مستحقة اليوم","لم يحن موعدها")))))</f>
        <v/>
      </c>
      <c r="L26" s="9">
        <f>IF($K26="متأخرة",TODAY()-$I26,"")</f>
        <v/>
      </c>
      <c r="M26" s="10">
        <f>IF($A26="","",IF(COUNTIFS($A$5:$A$204,$A26,$D$5:$D$204,'القوائم'!$A$10)&gt;0,"رابحة",IF(COUNTIFS($A$5:$A$204,$A26,$D$5:$D$204,'القوائم'!$A$11)&gt;0,"خاسرة","مفتوحة")))</f>
        <v/>
      </c>
      <c r="N26" s="5" t="n"/>
    </row>
    <row r="27">
      <c r="A27" s="4" t="n"/>
      <c r="B27" s="5" t="n"/>
      <c r="C27" s="6" t="n"/>
      <c r="D27" s="5" t="n"/>
      <c r="E27" s="5" t="n"/>
      <c r="F27" s="7" t="n"/>
      <c r="G27" s="6" t="n"/>
      <c r="H27" s="5" t="n"/>
      <c r="I27" s="7" t="n"/>
      <c r="J27" s="7" t="n"/>
      <c r="K27" s="8">
        <f>IF(OR($A27="",$F27=""),"",IF($J27&lt;&gt;"","منجزة",IF(OR($H27="",$I27=""),IF($M27="مفتوحة","بلا خطوة تالية بتاريخ",""),IF(TODAY()&gt;$I27,"متأخرة",IF(TODAY()=$I27,"مستحقة اليوم","لم يحن موعدها")))))</f>
        <v/>
      </c>
      <c r="L27" s="9">
        <f>IF($K27="متأخرة",TODAY()-$I27,"")</f>
        <v/>
      </c>
      <c r="M27" s="10">
        <f>IF($A27="","",IF(COUNTIFS($A$5:$A$204,$A27,$D$5:$D$204,'القوائم'!$A$10)&gt;0,"رابحة",IF(COUNTIFS($A$5:$A$204,$A27,$D$5:$D$204,'القوائم'!$A$11)&gt;0,"خاسرة","مفتوحة")))</f>
        <v/>
      </c>
      <c r="N27" s="5" t="n"/>
    </row>
    <row r="28">
      <c r="A28" s="4" t="n"/>
      <c r="B28" s="5" t="n"/>
      <c r="C28" s="6" t="n"/>
      <c r="D28" s="5" t="n"/>
      <c r="E28" s="5" t="n"/>
      <c r="F28" s="7" t="n"/>
      <c r="G28" s="6" t="n"/>
      <c r="H28" s="5" t="n"/>
      <c r="I28" s="7" t="n"/>
      <c r="J28" s="7" t="n"/>
      <c r="K28" s="8">
        <f>IF(OR($A28="",$F28=""),"",IF($J28&lt;&gt;"","منجزة",IF(OR($H28="",$I28=""),IF($M28="مفتوحة","بلا خطوة تالية بتاريخ",""),IF(TODAY()&gt;$I28,"متأخرة",IF(TODAY()=$I28,"مستحقة اليوم","لم يحن موعدها")))))</f>
        <v/>
      </c>
      <c r="L28" s="9">
        <f>IF($K28="متأخرة",TODAY()-$I28,"")</f>
        <v/>
      </c>
      <c r="M28" s="10">
        <f>IF($A28="","",IF(COUNTIFS($A$5:$A$204,$A28,$D$5:$D$204,'القوائم'!$A$10)&gt;0,"رابحة",IF(COUNTIFS($A$5:$A$204,$A28,$D$5:$D$204,'القوائم'!$A$11)&gt;0,"خاسرة","مفتوحة")))</f>
        <v/>
      </c>
      <c r="N28" s="5" t="n"/>
    </row>
    <row r="29">
      <c r="A29" s="4" t="n"/>
      <c r="B29" s="5" t="n"/>
      <c r="C29" s="6" t="n"/>
      <c r="D29" s="5" t="n"/>
      <c r="E29" s="5" t="n"/>
      <c r="F29" s="7" t="n"/>
      <c r="G29" s="6" t="n"/>
      <c r="H29" s="5" t="n"/>
      <c r="I29" s="7" t="n"/>
      <c r="J29" s="7" t="n"/>
      <c r="K29" s="8">
        <f>IF(OR($A29="",$F29=""),"",IF($J29&lt;&gt;"","منجزة",IF(OR($H29="",$I29=""),IF($M29="مفتوحة","بلا خطوة تالية بتاريخ",""),IF(TODAY()&gt;$I29,"متأخرة",IF(TODAY()=$I29,"مستحقة اليوم","لم يحن موعدها")))))</f>
        <v/>
      </c>
      <c r="L29" s="9">
        <f>IF($K29="متأخرة",TODAY()-$I29,"")</f>
        <v/>
      </c>
      <c r="M29" s="10">
        <f>IF($A29="","",IF(COUNTIFS($A$5:$A$204,$A29,$D$5:$D$204,'القوائم'!$A$10)&gt;0,"رابحة",IF(COUNTIFS($A$5:$A$204,$A29,$D$5:$D$204,'القوائم'!$A$11)&gt;0,"خاسرة","مفتوحة")))</f>
        <v/>
      </c>
      <c r="N29" s="5" t="n"/>
    </row>
    <row r="30">
      <c r="A30" s="4" t="n"/>
      <c r="B30" s="5" t="n"/>
      <c r="C30" s="6" t="n"/>
      <c r="D30" s="5" t="n"/>
      <c r="E30" s="5" t="n"/>
      <c r="F30" s="7" t="n"/>
      <c r="G30" s="6" t="n"/>
      <c r="H30" s="5" t="n"/>
      <c r="I30" s="7" t="n"/>
      <c r="J30" s="7" t="n"/>
      <c r="K30" s="8">
        <f>IF(OR($A30="",$F30=""),"",IF($J30&lt;&gt;"","منجزة",IF(OR($H30="",$I30=""),IF($M30="مفتوحة","بلا خطوة تالية بتاريخ",""),IF(TODAY()&gt;$I30,"متأخرة",IF(TODAY()=$I30,"مستحقة اليوم","لم يحن موعدها")))))</f>
        <v/>
      </c>
      <c r="L30" s="9">
        <f>IF($K30="متأخرة",TODAY()-$I30,"")</f>
        <v/>
      </c>
      <c r="M30" s="10">
        <f>IF($A30="","",IF(COUNTIFS($A$5:$A$204,$A30,$D$5:$D$204,'القوائم'!$A$10)&gt;0,"رابحة",IF(COUNTIFS($A$5:$A$204,$A30,$D$5:$D$204,'القوائم'!$A$11)&gt;0,"خاسرة","مفتوحة")))</f>
        <v/>
      </c>
      <c r="N30" s="5" t="n"/>
    </row>
    <row r="31">
      <c r="A31" s="4" t="n"/>
      <c r="B31" s="5" t="n"/>
      <c r="C31" s="6" t="n"/>
      <c r="D31" s="5" t="n"/>
      <c r="E31" s="5" t="n"/>
      <c r="F31" s="7" t="n"/>
      <c r="G31" s="6" t="n"/>
      <c r="H31" s="5" t="n"/>
      <c r="I31" s="7" t="n"/>
      <c r="J31" s="7" t="n"/>
      <c r="K31" s="8">
        <f>IF(OR($A31="",$F31=""),"",IF($J31&lt;&gt;"","منجزة",IF(OR($H31="",$I31=""),IF($M31="مفتوحة","بلا خطوة تالية بتاريخ",""),IF(TODAY()&gt;$I31,"متأخرة",IF(TODAY()=$I31,"مستحقة اليوم","لم يحن موعدها")))))</f>
        <v/>
      </c>
      <c r="L31" s="9">
        <f>IF($K31="متأخرة",TODAY()-$I31,"")</f>
        <v/>
      </c>
      <c r="M31" s="10">
        <f>IF($A31="","",IF(COUNTIFS($A$5:$A$204,$A31,$D$5:$D$204,'القوائم'!$A$10)&gt;0,"رابحة",IF(COUNTIFS($A$5:$A$204,$A31,$D$5:$D$204,'القوائم'!$A$11)&gt;0,"خاسرة","مفتوحة")))</f>
        <v/>
      </c>
      <c r="N31" s="5" t="n"/>
    </row>
    <row r="32">
      <c r="A32" s="4" t="n"/>
      <c r="B32" s="5" t="n"/>
      <c r="C32" s="6" t="n"/>
      <c r="D32" s="5" t="n"/>
      <c r="E32" s="5" t="n"/>
      <c r="F32" s="7" t="n"/>
      <c r="G32" s="6" t="n"/>
      <c r="H32" s="5" t="n"/>
      <c r="I32" s="7" t="n"/>
      <c r="J32" s="7" t="n"/>
      <c r="K32" s="8">
        <f>IF(OR($A32="",$F32=""),"",IF($J32&lt;&gt;"","منجزة",IF(OR($H32="",$I32=""),IF($M32="مفتوحة","بلا خطوة تالية بتاريخ",""),IF(TODAY()&gt;$I32,"متأخرة",IF(TODAY()=$I32,"مستحقة اليوم","لم يحن موعدها")))))</f>
        <v/>
      </c>
      <c r="L32" s="9">
        <f>IF($K32="متأخرة",TODAY()-$I32,"")</f>
        <v/>
      </c>
      <c r="M32" s="10">
        <f>IF($A32="","",IF(COUNTIFS($A$5:$A$204,$A32,$D$5:$D$204,'القوائم'!$A$10)&gt;0,"رابحة",IF(COUNTIFS($A$5:$A$204,$A32,$D$5:$D$204,'القوائم'!$A$11)&gt;0,"خاسرة","مفتوحة")))</f>
        <v/>
      </c>
      <c r="N32" s="5" t="n"/>
    </row>
    <row r="33">
      <c r="A33" s="4" t="n"/>
      <c r="B33" s="5" t="n"/>
      <c r="C33" s="6" t="n"/>
      <c r="D33" s="5" t="n"/>
      <c r="E33" s="5" t="n"/>
      <c r="F33" s="7" t="n"/>
      <c r="G33" s="6" t="n"/>
      <c r="H33" s="5" t="n"/>
      <c r="I33" s="7" t="n"/>
      <c r="J33" s="7" t="n"/>
      <c r="K33" s="8">
        <f>IF(OR($A33="",$F33=""),"",IF($J33&lt;&gt;"","منجزة",IF(OR($H33="",$I33=""),IF($M33="مفتوحة","بلا خطوة تالية بتاريخ",""),IF(TODAY()&gt;$I33,"متأخرة",IF(TODAY()=$I33,"مستحقة اليوم","لم يحن موعدها")))))</f>
        <v/>
      </c>
      <c r="L33" s="9">
        <f>IF($K33="متأخرة",TODAY()-$I33,"")</f>
        <v/>
      </c>
      <c r="M33" s="10">
        <f>IF($A33="","",IF(COUNTIFS($A$5:$A$204,$A33,$D$5:$D$204,'القوائم'!$A$10)&gt;0,"رابحة",IF(COUNTIFS($A$5:$A$204,$A33,$D$5:$D$204,'القوائم'!$A$11)&gt;0,"خاسرة","مفتوحة")))</f>
        <v/>
      </c>
      <c r="N33" s="5" t="n"/>
    </row>
    <row r="34">
      <c r="A34" s="4" t="n"/>
      <c r="B34" s="5" t="n"/>
      <c r="C34" s="6" t="n"/>
      <c r="D34" s="5" t="n"/>
      <c r="E34" s="5" t="n"/>
      <c r="F34" s="7" t="n"/>
      <c r="G34" s="6" t="n"/>
      <c r="H34" s="5" t="n"/>
      <c r="I34" s="7" t="n"/>
      <c r="J34" s="7" t="n"/>
      <c r="K34" s="8">
        <f>IF(OR($A34="",$F34=""),"",IF($J34&lt;&gt;"","منجزة",IF(OR($H34="",$I34=""),IF($M34="مفتوحة","بلا خطوة تالية بتاريخ",""),IF(TODAY()&gt;$I34,"متأخرة",IF(TODAY()=$I34,"مستحقة اليوم","لم يحن موعدها")))))</f>
        <v/>
      </c>
      <c r="L34" s="9">
        <f>IF($K34="متأخرة",TODAY()-$I34,"")</f>
        <v/>
      </c>
      <c r="M34" s="10">
        <f>IF($A34="","",IF(COUNTIFS($A$5:$A$204,$A34,$D$5:$D$204,'القوائم'!$A$10)&gt;0,"رابحة",IF(COUNTIFS($A$5:$A$204,$A34,$D$5:$D$204,'القوائم'!$A$11)&gt;0,"خاسرة","مفتوحة")))</f>
        <v/>
      </c>
      <c r="N34" s="5" t="n"/>
    </row>
    <row r="35">
      <c r="A35" s="4" t="n"/>
      <c r="B35" s="5" t="n"/>
      <c r="C35" s="6" t="n"/>
      <c r="D35" s="5" t="n"/>
      <c r="E35" s="5" t="n"/>
      <c r="F35" s="7" t="n"/>
      <c r="G35" s="6" t="n"/>
      <c r="H35" s="5" t="n"/>
      <c r="I35" s="7" t="n"/>
      <c r="J35" s="7" t="n"/>
      <c r="K35" s="8">
        <f>IF(OR($A35="",$F35=""),"",IF($J35&lt;&gt;"","منجزة",IF(OR($H35="",$I35=""),IF($M35="مفتوحة","بلا خطوة تالية بتاريخ",""),IF(TODAY()&gt;$I35,"متأخرة",IF(TODAY()=$I35,"مستحقة اليوم","لم يحن موعدها")))))</f>
        <v/>
      </c>
      <c r="L35" s="9">
        <f>IF($K35="متأخرة",TODAY()-$I35,"")</f>
        <v/>
      </c>
      <c r="M35" s="10">
        <f>IF($A35="","",IF(COUNTIFS($A$5:$A$204,$A35,$D$5:$D$204,'القوائم'!$A$10)&gt;0,"رابحة",IF(COUNTIFS($A$5:$A$204,$A35,$D$5:$D$204,'القوائم'!$A$11)&gt;0,"خاسرة","مفتوحة")))</f>
        <v/>
      </c>
      <c r="N35" s="5" t="n"/>
    </row>
    <row r="36">
      <c r="A36" s="4" t="n"/>
      <c r="B36" s="5" t="n"/>
      <c r="C36" s="6" t="n"/>
      <c r="D36" s="5" t="n"/>
      <c r="E36" s="5" t="n"/>
      <c r="F36" s="7" t="n"/>
      <c r="G36" s="6" t="n"/>
      <c r="H36" s="5" t="n"/>
      <c r="I36" s="7" t="n"/>
      <c r="J36" s="7" t="n"/>
      <c r="K36" s="8">
        <f>IF(OR($A36="",$F36=""),"",IF($J36&lt;&gt;"","منجزة",IF(OR($H36="",$I36=""),IF($M36="مفتوحة","بلا خطوة تالية بتاريخ",""),IF(TODAY()&gt;$I36,"متأخرة",IF(TODAY()=$I36,"مستحقة اليوم","لم يحن موعدها")))))</f>
        <v/>
      </c>
      <c r="L36" s="9">
        <f>IF($K36="متأخرة",TODAY()-$I36,"")</f>
        <v/>
      </c>
      <c r="M36" s="10">
        <f>IF($A36="","",IF(COUNTIFS($A$5:$A$204,$A36,$D$5:$D$204,'القوائم'!$A$10)&gt;0,"رابحة",IF(COUNTIFS($A$5:$A$204,$A36,$D$5:$D$204,'القوائم'!$A$11)&gt;0,"خاسرة","مفتوحة")))</f>
        <v/>
      </c>
      <c r="N36" s="5" t="n"/>
    </row>
    <row r="37">
      <c r="A37" s="4" t="n"/>
      <c r="B37" s="5" t="n"/>
      <c r="C37" s="6" t="n"/>
      <c r="D37" s="5" t="n"/>
      <c r="E37" s="5" t="n"/>
      <c r="F37" s="7" t="n"/>
      <c r="G37" s="6" t="n"/>
      <c r="H37" s="5" t="n"/>
      <c r="I37" s="7" t="n"/>
      <c r="J37" s="7" t="n"/>
      <c r="K37" s="8">
        <f>IF(OR($A37="",$F37=""),"",IF($J37&lt;&gt;"","منجزة",IF(OR($H37="",$I37=""),IF($M37="مفتوحة","بلا خطوة تالية بتاريخ",""),IF(TODAY()&gt;$I37,"متأخرة",IF(TODAY()=$I37,"مستحقة اليوم","لم يحن موعدها")))))</f>
        <v/>
      </c>
      <c r="L37" s="9">
        <f>IF($K37="متأخرة",TODAY()-$I37,"")</f>
        <v/>
      </c>
      <c r="M37" s="10">
        <f>IF($A37="","",IF(COUNTIFS($A$5:$A$204,$A37,$D$5:$D$204,'القوائم'!$A$10)&gt;0,"رابحة",IF(COUNTIFS($A$5:$A$204,$A37,$D$5:$D$204,'القوائم'!$A$11)&gt;0,"خاسرة","مفتوحة")))</f>
        <v/>
      </c>
      <c r="N37" s="5" t="n"/>
    </row>
    <row r="38">
      <c r="A38" s="4" t="n"/>
      <c r="B38" s="5" t="n"/>
      <c r="C38" s="6" t="n"/>
      <c r="D38" s="5" t="n"/>
      <c r="E38" s="5" t="n"/>
      <c r="F38" s="7" t="n"/>
      <c r="G38" s="6" t="n"/>
      <c r="H38" s="5" t="n"/>
      <c r="I38" s="7" t="n"/>
      <c r="J38" s="7" t="n"/>
      <c r="K38" s="8">
        <f>IF(OR($A38="",$F38=""),"",IF($J38&lt;&gt;"","منجزة",IF(OR($H38="",$I38=""),IF($M38="مفتوحة","بلا خطوة تالية بتاريخ",""),IF(TODAY()&gt;$I38,"متأخرة",IF(TODAY()=$I38,"مستحقة اليوم","لم يحن موعدها")))))</f>
        <v/>
      </c>
      <c r="L38" s="9">
        <f>IF($K38="متأخرة",TODAY()-$I38,"")</f>
        <v/>
      </c>
      <c r="M38" s="10">
        <f>IF($A38="","",IF(COUNTIFS($A$5:$A$204,$A38,$D$5:$D$204,'القوائم'!$A$10)&gt;0,"رابحة",IF(COUNTIFS($A$5:$A$204,$A38,$D$5:$D$204,'القوائم'!$A$11)&gt;0,"خاسرة","مفتوحة")))</f>
        <v/>
      </c>
      <c r="N38" s="5" t="n"/>
    </row>
    <row r="39">
      <c r="A39" s="4" t="n"/>
      <c r="B39" s="5" t="n"/>
      <c r="C39" s="6" t="n"/>
      <c r="D39" s="5" t="n"/>
      <c r="E39" s="5" t="n"/>
      <c r="F39" s="7" t="n"/>
      <c r="G39" s="6" t="n"/>
      <c r="H39" s="5" t="n"/>
      <c r="I39" s="7" t="n"/>
      <c r="J39" s="7" t="n"/>
      <c r="K39" s="8">
        <f>IF(OR($A39="",$F39=""),"",IF($J39&lt;&gt;"","منجزة",IF(OR($H39="",$I39=""),IF($M39="مفتوحة","بلا خطوة تالية بتاريخ",""),IF(TODAY()&gt;$I39,"متأخرة",IF(TODAY()=$I39,"مستحقة اليوم","لم يحن موعدها")))))</f>
        <v/>
      </c>
      <c r="L39" s="9">
        <f>IF($K39="متأخرة",TODAY()-$I39,"")</f>
        <v/>
      </c>
      <c r="M39" s="10">
        <f>IF($A39="","",IF(COUNTIFS($A$5:$A$204,$A39,$D$5:$D$204,'القوائم'!$A$10)&gt;0,"رابحة",IF(COUNTIFS($A$5:$A$204,$A39,$D$5:$D$204,'القوائم'!$A$11)&gt;0,"خاسرة","مفتوحة")))</f>
        <v/>
      </c>
      <c r="N39" s="5" t="n"/>
    </row>
    <row r="40">
      <c r="A40" s="4" t="n"/>
      <c r="B40" s="5" t="n"/>
      <c r="C40" s="6" t="n"/>
      <c r="D40" s="5" t="n"/>
      <c r="E40" s="5" t="n"/>
      <c r="F40" s="7" t="n"/>
      <c r="G40" s="6" t="n"/>
      <c r="H40" s="5" t="n"/>
      <c r="I40" s="7" t="n"/>
      <c r="J40" s="7" t="n"/>
      <c r="K40" s="8">
        <f>IF(OR($A40="",$F40=""),"",IF($J40&lt;&gt;"","منجزة",IF(OR($H40="",$I40=""),IF($M40="مفتوحة","بلا خطوة تالية بتاريخ",""),IF(TODAY()&gt;$I40,"متأخرة",IF(TODAY()=$I40,"مستحقة اليوم","لم يحن موعدها")))))</f>
        <v/>
      </c>
      <c r="L40" s="9">
        <f>IF($K40="متأخرة",TODAY()-$I40,"")</f>
        <v/>
      </c>
      <c r="M40" s="10">
        <f>IF($A40="","",IF(COUNTIFS($A$5:$A$204,$A40,$D$5:$D$204,'القوائم'!$A$10)&gt;0,"رابحة",IF(COUNTIFS($A$5:$A$204,$A40,$D$5:$D$204,'القوائم'!$A$11)&gt;0,"خاسرة","مفتوحة")))</f>
        <v/>
      </c>
      <c r="N40" s="5" t="n"/>
    </row>
    <row r="41">
      <c r="A41" s="4" t="n"/>
      <c r="B41" s="5" t="n"/>
      <c r="C41" s="6" t="n"/>
      <c r="D41" s="5" t="n"/>
      <c r="E41" s="5" t="n"/>
      <c r="F41" s="7" t="n"/>
      <c r="G41" s="6" t="n"/>
      <c r="H41" s="5" t="n"/>
      <c r="I41" s="7" t="n"/>
      <c r="J41" s="7" t="n"/>
      <c r="K41" s="8">
        <f>IF(OR($A41="",$F41=""),"",IF($J41&lt;&gt;"","منجزة",IF(OR($H41="",$I41=""),IF($M41="مفتوحة","بلا خطوة تالية بتاريخ",""),IF(TODAY()&gt;$I41,"متأخرة",IF(TODAY()=$I41,"مستحقة اليوم","لم يحن موعدها")))))</f>
        <v/>
      </c>
      <c r="L41" s="9">
        <f>IF($K41="متأخرة",TODAY()-$I41,"")</f>
        <v/>
      </c>
      <c r="M41" s="10">
        <f>IF($A41="","",IF(COUNTIFS($A$5:$A$204,$A41,$D$5:$D$204,'القوائم'!$A$10)&gt;0,"رابحة",IF(COUNTIFS($A$5:$A$204,$A41,$D$5:$D$204,'القوائم'!$A$11)&gt;0,"خاسرة","مفتوحة")))</f>
        <v/>
      </c>
      <c r="N41" s="5" t="n"/>
    </row>
    <row r="42">
      <c r="A42" s="4" t="n"/>
      <c r="B42" s="5" t="n"/>
      <c r="C42" s="6" t="n"/>
      <c r="D42" s="5" t="n"/>
      <c r="E42" s="5" t="n"/>
      <c r="F42" s="7" t="n"/>
      <c r="G42" s="6" t="n"/>
      <c r="H42" s="5" t="n"/>
      <c r="I42" s="7" t="n"/>
      <c r="J42" s="7" t="n"/>
      <c r="K42" s="8">
        <f>IF(OR($A42="",$F42=""),"",IF($J42&lt;&gt;"","منجزة",IF(OR($H42="",$I42=""),IF($M42="مفتوحة","بلا خطوة تالية بتاريخ",""),IF(TODAY()&gt;$I42,"متأخرة",IF(TODAY()=$I42,"مستحقة اليوم","لم يحن موعدها")))))</f>
        <v/>
      </c>
      <c r="L42" s="9">
        <f>IF($K42="متأخرة",TODAY()-$I42,"")</f>
        <v/>
      </c>
      <c r="M42" s="10">
        <f>IF($A42="","",IF(COUNTIFS($A$5:$A$204,$A42,$D$5:$D$204,'القوائم'!$A$10)&gt;0,"رابحة",IF(COUNTIFS($A$5:$A$204,$A42,$D$5:$D$204,'القوائم'!$A$11)&gt;0,"خاسرة","مفتوحة")))</f>
        <v/>
      </c>
      <c r="N42" s="5" t="n"/>
    </row>
    <row r="43">
      <c r="A43" s="4" t="n"/>
      <c r="B43" s="5" t="n"/>
      <c r="C43" s="6" t="n"/>
      <c r="D43" s="5" t="n"/>
      <c r="E43" s="5" t="n"/>
      <c r="F43" s="7" t="n"/>
      <c r="G43" s="6" t="n"/>
      <c r="H43" s="5" t="n"/>
      <c r="I43" s="7" t="n"/>
      <c r="J43" s="7" t="n"/>
      <c r="K43" s="8">
        <f>IF(OR($A43="",$F43=""),"",IF($J43&lt;&gt;"","منجزة",IF(OR($H43="",$I43=""),IF($M43="مفتوحة","بلا خطوة تالية بتاريخ",""),IF(TODAY()&gt;$I43,"متأخرة",IF(TODAY()=$I43,"مستحقة اليوم","لم يحن موعدها")))))</f>
        <v/>
      </c>
      <c r="L43" s="9">
        <f>IF($K43="متأخرة",TODAY()-$I43,"")</f>
        <v/>
      </c>
      <c r="M43" s="10">
        <f>IF($A43="","",IF(COUNTIFS($A$5:$A$204,$A43,$D$5:$D$204,'القوائم'!$A$10)&gt;0,"رابحة",IF(COUNTIFS($A$5:$A$204,$A43,$D$5:$D$204,'القوائم'!$A$11)&gt;0,"خاسرة","مفتوحة")))</f>
        <v/>
      </c>
      <c r="N43" s="5" t="n"/>
    </row>
    <row r="44">
      <c r="A44" s="4" t="n"/>
      <c r="B44" s="5" t="n"/>
      <c r="C44" s="6" t="n"/>
      <c r="D44" s="5" t="n"/>
      <c r="E44" s="5" t="n"/>
      <c r="F44" s="7" t="n"/>
      <c r="G44" s="6" t="n"/>
      <c r="H44" s="5" t="n"/>
      <c r="I44" s="7" t="n"/>
      <c r="J44" s="7" t="n"/>
      <c r="K44" s="8">
        <f>IF(OR($A44="",$F44=""),"",IF($J44&lt;&gt;"","منجزة",IF(OR($H44="",$I44=""),IF($M44="مفتوحة","بلا خطوة تالية بتاريخ",""),IF(TODAY()&gt;$I44,"متأخرة",IF(TODAY()=$I44,"مستحقة اليوم","لم يحن موعدها")))))</f>
        <v/>
      </c>
      <c r="L44" s="9">
        <f>IF($K44="متأخرة",TODAY()-$I44,"")</f>
        <v/>
      </c>
      <c r="M44" s="10">
        <f>IF($A44="","",IF(COUNTIFS($A$5:$A$204,$A44,$D$5:$D$204,'القوائم'!$A$10)&gt;0,"رابحة",IF(COUNTIFS($A$5:$A$204,$A44,$D$5:$D$204,'القوائم'!$A$11)&gt;0,"خاسرة","مفتوحة")))</f>
        <v/>
      </c>
      <c r="N44" s="5" t="n"/>
    </row>
    <row r="45">
      <c r="A45" s="4" t="n"/>
      <c r="B45" s="5" t="n"/>
      <c r="C45" s="6" t="n"/>
      <c r="D45" s="5" t="n"/>
      <c r="E45" s="5" t="n"/>
      <c r="F45" s="7" t="n"/>
      <c r="G45" s="6" t="n"/>
      <c r="H45" s="5" t="n"/>
      <c r="I45" s="7" t="n"/>
      <c r="J45" s="7" t="n"/>
      <c r="K45" s="8">
        <f>IF(OR($A45="",$F45=""),"",IF($J45&lt;&gt;"","منجزة",IF(OR($H45="",$I45=""),IF($M45="مفتوحة","بلا خطوة تالية بتاريخ",""),IF(TODAY()&gt;$I45,"متأخرة",IF(TODAY()=$I45,"مستحقة اليوم","لم يحن موعدها")))))</f>
        <v/>
      </c>
      <c r="L45" s="9">
        <f>IF($K45="متأخرة",TODAY()-$I45,"")</f>
        <v/>
      </c>
      <c r="M45" s="10">
        <f>IF($A45="","",IF(COUNTIFS($A$5:$A$204,$A45,$D$5:$D$204,'القوائم'!$A$10)&gt;0,"رابحة",IF(COUNTIFS($A$5:$A$204,$A45,$D$5:$D$204,'القوائم'!$A$11)&gt;0,"خاسرة","مفتوحة")))</f>
        <v/>
      </c>
      <c r="N45" s="5" t="n"/>
    </row>
    <row r="46">
      <c r="A46" s="4" t="n"/>
      <c r="B46" s="5" t="n"/>
      <c r="C46" s="6" t="n"/>
      <c r="D46" s="5" t="n"/>
      <c r="E46" s="5" t="n"/>
      <c r="F46" s="7" t="n"/>
      <c r="G46" s="6" t="n"/>
      <c r="H46" s="5" t="n"/>
      <c r="I46" s="7" t="n"/>
      <c r="J46" s="7" t="n"/>
      <c r="K46" s="8">
        <f>IF(OR($A46="",$F46=""),"",IF($J46&lt;&gt;"","منجزة",IF(OR($H46="",$I46=""),IF($M46="مفتوحة","بلا خطوة تالية بتاريخ",""),IF(TODAY()&gt;$I46,"متأخرة",IF(TODAY()=$I46,"مستحقة اليوم","لم يحن موعدها")))))</f>
        <v/>
      </c>
      <c r="L46" s="9">
        <f>IF($K46="متأخرة",TODAY()-$I46,"")</f>
        <v/>
      </c>
      <c r="M46" s="10">
        <f>IF($A46="","",IF(COUNTIFS($A$5:$A$204,$A46,$D$5:$D$204,'القوائم'!$A$10)&gt;0,"رابحة",IF(COUNTIFS($A$5:$A$204,$A46,$D$5:$D$204,'القوائم'!$A$11)&gt;0,"خاسرة","مفتوحة")))</f>
        <v/>
      </c>
      <c r="N46" s="5" t="n"/>
    </row>
    <row r="47">
      <c r="A47" s="4" t="n"/>
      <c r="B47" s="5" t="n"/>
      <c r="C47" s="6" t="n"/>
      <c r="D47" s="5" t="n"/>
      <c r="E47" s="5" t="n"/>
      <c r="F47" s="7" t="n"/>
      <c r="G47" s="6" t="n"/>
      <c r="H47" s="5" t="n"/>
      <c r="I47" s="7" t="n"/>
      <c r="J47" s="7" t="n"/>
      <c r="K47" s="8">
        <f>IF(OR($A47="",$F47=""),"",IF($J47&lt;&gt;"","منجزة",IF(OR($H47="",$I47=""),IF($M47="مفتوحة","بلا خطوة تالية بتاريخ",""),IF(TODAY()&gt;$I47,"متأخرة",IF(TODAY()=$I47,"مستحقة اليوم","لم يحن موعدها")))))</f>
        <v/>
      </c>
      <c r="L47" s="9">
        <f>IF($K47="متأخرة",TODAY()-$I47,"")</f>
        <v/>
      </c>
      <c r="M47" s="10">
        <f>IF($A47="","",IF(COUNTIFS($A$5:$A$204,$A47,$D$5:$D$204,'القوائم'!$A$10)&gt;0,"رابحة",IF(COUNTIFS($A$5:$A$204,$A47,$D$5:$D$204,'القوائم'!$A$11)&gt;0,"خاسرة","مفتوحة")))</f>
        <v/>
      </c>
      <c r="N47" s="5" t="n"/>
    </row>
    <row r="48">
      <c r="A48" s="4" t="n"/>
      <c r="B48" s="5" t="n"/>
      <c r="C48" s="6" t="n"/>
      <c r="D48" s="5" t="n"/>
      <c r="E48" s="5" t="n"/>
      <c r="F48" s="7" t="n"/>
      <c r="G48" s="6" t="n"/>
      <c r="H48" s="5" t="n"/>
      <c r="I48" s="7" t="n"/>
      <c r="J48" s="7" t="n"/>
      <c r="K48" s="8">
        <f>IF(OR($A48="",$F48=""),"",IF($J48&lt;&gt;"","منجزة",IF(OR($H48="",$I48=""),IF($M48="مفتوحة","بلا خطوة تالية بتاريخ",""),IF(TODAY()&gt;$I48,"متأخرة",IF(TODAY()=$I48,"مستحقة اليوم","لم يحن موعدها")))))</f>
        <v/>
      </c>
      <c r="L48" s="9">
        <f>IF($K48="متأخرة",TODAY()-$I48,"")</f>
        <v/>
      </c>
      <c r="M48" s="10">
        <f>IF($A48="","",IF(COUNTIFS($A$5:$A$204,$A48,$D$5:$D$204,'القوائم'!$A$10)&gt;0,"رابحة",IF(COUNTIFS($A$5:$A$204,$A48,$D$5:$D$204,'القوائم'!$A$11)&gt;0,"خاسرة","مفتوحة")))</f>
        <v/>
      </c>
      <c r="N48" s="5" t="n"/>
    </row>
    <row r="49">
      <c r="A49" s="4" t="n"/>
      <c r="B49" s="5" t="n"/>
      <c r="C49" s="6" t="n"/>
      <c r="D49" s="5" t="n"/>
      <c r="E49" s="5" t="n"/>
      <c r="F49" s="7" t="n"/>
      <c r="G49" s="6" t="n"/>
      <c r="H49" s="5" t="n"/>
      <c r="I49" s="7" t="n"/>
      <c r="J49" s="7" t="n"/>
      <c r="K49" s="8">
        <f>IF(OR($A49="",$F49=""),"",IF($J49&lt;&gt;"","منجزة",IF(OR($H49="",$I49=""),IF($M49="مفتوحة","بلا خطوة تالية بتاريخ",""),IF(TODAY()&gt;$I49,"متأخرة",IF(TODAY()=$I49,"مستحقة اليوم","لم يحن موعدها")))))</f>
        <v/>
      </c>
      <c r="L49" s="9">
        <f>IF($K49="متأخرة",TODAY()-$I49,"")</f>
        <v/>
      </c>
      <c r="M49" s="10">
        <f>IF($A49="","",IF(COUNTIFS($A$5:$A$204,$A49,$D$5:$D$204,'القوائم'!$A$10)&gt;0,"رابحة",IF(COUNTIFS($A$5:$A$204,$A49,$D$5:$D$204,'القوائم'!$A$11)&gt;0,"خاسرة","مفتوحة")))</f>
        <v/>
      </c>
      <c r="N49" s="5" t="n"/>
    </row>
    <row r="50">
      <c r="A50" s="4" t="n"/>
      <c r="B50" s="5" t="n"/>
      <c r="C50" s="6" t="n"/>
      <c r="D50" s="5" t="n"/>
      <c r="E50" s="5" t="n"/>
      <c r="F50" s="7" t="n"/>
      <c r="G50" s="6" t="n"/>
      <c r="H50" s="5" t="n"/>
      <c r="I50" s="7" t="n"/>
      <c r="J50" s="7" t="n"/>
      <c r="K50" s="8">
        <f>IF(OR($A50="",$F50=""),"",IF($J50&lt;&gt;"","منجزة",IF(OR($H50="",$I50=""),IF($M50="مفتوحة","بلا خطوة تالية بتاريخ",""),IF(TODAY()&gt;$I50,"متأخرة",IF(TODAY()=$I50,"مستحقة اليوم","لم يحن موعدها")))))</f>
        <v/>
      </c>
      <c r="L50" s="9">
        <f>IF($K50="متأخرة",TODAY()-$I50,"")</f>
        <v/>
      </c>
      <c r="M50" s="10">
        <f>IF($A50="","",IF(COUNTIFS($A$5:$A$204,$A50,$D$5:$D$204,'القوائم'!$A$10)&gt;0,"رابحة",IF(COUNTIFS($A$5:$A$204,$A50,$D$5:$D$204,'القوائم'!$A$11)&gt;0,"خاسرة","مفتوحة")))</f>
        <v/>
      </c>
      <c r="N50" s="5" t="n"/>
    </row>
    <row r="51">
      <c r="A51" s="4" t="n"/>
      <c r="B51" s="5" t="n"/>
      <c r="C51" s="6" t="n"/>
      <c r="D51" s="5" t="n"/>
      <c r="E51" s="5" t="n"/>
      <c r="F51" s="7" t="n"/>
      <c r="G51" s="6" t="n"/>
      <c r="H51" s="5" t="n"/>
      <c r="I51" s="7" t="n"/>
      <c r="J51" s="7" t="n"/>
      <c r="K51" s="8">
        <f>IF(OR($A51="",$F51=""),"",IF($J51&lt;&gt;"","منجزة",IF(OR($H51="",$I51=""),IF($M51="مفتوحة","بلا خطوة تالية بتاريخ",""),IF(TODAY()&gt;$I51,"متأخرة",IF(TODAY()=$I51,"مستحقة اليوم","لم يحن موعدها")))))</f>
        <v/>
      </c>
      <c r="L51" s="9">
        <f>IF($K51="متأخرة",TODAY()-$I51,"")</f>
        <v/>
      </c>
      <c r="M51" s="10">
        <f>IF($A51="","",IF(COUNTIFS($A$5:$A$204,$A51,$D$5:$D$204,'القوائم'!$A$10)&gt;0,"رابحة",IF(COUNTIFS($A$5:$A$204,$A51,$D$5:$D$204,'القوائم'!$A$11)&gt;0,"خاسرة","مفتوحة")))</f>
        <v/>
      </c>
      <c r="N51" s="5" t="n"/>
    </row>
    <row r="52">
      <c r="A52" s="4" t="n"/>
      <c r="B52" s="5" t="n"/>
      <c r="C52" s="6" t="n"/>
      <c r="D52" s="5" t="n"/>
      <c r="E52" s="5" t="n"/>
      <c r="F52" s="7" t="n"/>
      <c r="G52" s="6" t="n"/>
      <c r="H52" s="5" t="n"/>
      <c r="I52" s="7" t="n"/>
      <c r="J52" s="7" t="n"/>
      <c r="K52" s="8">
        <f>IF(OR($A52="",$F52=""),"",IF($J52&lt;&gt;"","منجزة",IF(OR($H52="",$I52=""),IF($M52="مفتوحة","بلا خطوة تالية بتاريخ",""),IF(TODAY()&gt;$I52,"متأخرة",IF(TODAY()=$I52,"مستحقة اليوم","لم يحن موعدها")))))</f>
        <v/>
      </c>
      <c r="L52" s="9">
        <f>IF($K52="متأخرة",TODAY()-$I52,"")</f>
        <v/>
      </c>
      <c r="M52" s="10">
        <f>IF($A52="","",IF(COUNTIFS($A$5:$A$204,$A52,$D$5:$D$204,'القوائم'!$A$10)&gt;0,"رابحة",IF(COUNTIFS($A$5:$A$204,$A52,$D$5:$D$204,'القوائم'!$A$11)&gt;0,"خاسرة","مفتوحة")))</f>
        <v/>
      </c>
      <c r="N52" s="5" t="n"/>
    </row>
    <row r="53">
      <c r="A53" s="4" t="n"/>
      <c r="B53" s="5" t="n"/>
      <c r="C53" s="6" t="n"/>
      <c r="D53" s="5" t="n"/>
      <c r="E53" s="5" t="n"/>
      <c r="F53" s="7" t="n"/>
      <c r="G53" s="6" t="n"/>
      <c r="H53" s="5" t="n"/>
      <c r="I53" s="7" t="n"/>
      <c r="J53" s="7" t="n"/>
      <c r="K53" s="8">
        <f>IF(OR($A53="",$F53=""),"",IF($J53&lt;&gt;"","منجزة",IF(OR($H53="",$I53=""),IF($M53="مفتوحة","بلا خطوة تالية بتاريخ",""),IF(TODAY()&gt;$I53,"متأخرة",IF(TODAY()=$I53,"مستحقة اليوم","لم يحن موعدها")))))</f>
        <v/>
      </c>
      <c r="L53" s="9">
        <f>IF($K53="متأخرة",TODAY()-$I53,"")</f>
        <v/>
      </c>
      <c r="M53" s="10">
        <f>IF($A53="","",IF(COUNTIFS($A$5:$A$204,$A53,$D$5:$D$204,'القوائم'!$A$10)&gt;0,"رابحة",IF(COUNTIFS($A$5:$A$204,$A53,$D$5:$D$204,'القوائم'!$A$11)&gt;0,"خاسرة","مفتوحة")))</f>
        <v/>
      </c>
      <c r="N53" s="5" t="n"/>
    </row>
    <row r="54">
      <c r="A54" s="4" t="n"/>
      <c r="B54" s="5" t="n"/>
      <c r="C54" s="6" t="n"/>
      <c r="D54" s="5" t="n"/>
      <c r="E54" s="5" t="n"/>
      <c r="F54" s="7" t="n"/>
      <c r="G54" s="6" t="n"/>
      <c r="H54" s="5" t="n"/>
      <c r="I54" s="7" t="n"/>
      <c r="J54" s="7" t="n"/>
      <c r="K54" s="8">
        <f>IF(OR($A54="",$F54=""),"",IF($J54&lt;&gt;"","منجزة",IF(OR($H54="",$I54=""),IF($M54="مفتوحة","بلا خطوة تالية بتاريخ",""),IF(TODAY()&gt;$I54,"متأخرة",IF(TODAY()=$I54,"مستحقة اليوم","لم يحن موعدها")))))</f>
        <v/>
      </c>
      <c r="L54" s="9">
        <f>IF($K54="متأخرة",TODAY()-$I54,"")</f>
        <v/>
      </c>
      <c r="M54" s="10">
        <f>IF($A54="","",IF(COUNTIFS($A$5:$A$204,$A54,$D$5:$D$204,'القوائم'!$A$10)&gt;0,"رابحة",IF(COUNTIFS($A$5:$A$204,$A54,$D$5:$D$204,'القوائم'!$A$11)&gt;0,"خاسرة","مفتوحة")))</f>
        <v/>
      </c>
      <c r="N54" s="5" t="n"/>
    </row>
    <row r="55">
      <c r="A55" s="4" t="n"/>
      <c r="B55" s="5" t="n"/>
      <c r="C55" s="6" t="n"/>
      <c r="D55" s="5" t="n"/>
      <c r="E55" s="5" t="n"/>
      <c r="F55" s="7" t="n"/>
      <c r="G55" s="6" t="n"/>
      <c r="H55" s="5" t="n"/>
      <c r="I55" s="7" t="n"/>
      <c r="J55" s="7" t="n"/>
      <c r="K55" s="8">
        <f>IF(OR($A55="",$F55=""),"",IF($J55&lt;&gt;"","منجزة",IF(OR($H55="",$I55=""),IF($M55="مفتوحة","بلا خطوة تالية بتاريخ",""),IF(TODAY()&gt;$I55,"متأخرة",IF(TODAY()=$I55,"مستحقة اليوم","لم يحن موعدها")))))</f>
        <v/>
      </c>
      <c r="L55" s="9">
        <f>IF($K55="متأخرة",TODAY()-$I55,"")</f>
        <v/>
      </c>
      <c r="M55" s="10">
        <f>IF($A55="","",IF(COUNTIFS($A$5:$A$204,$A55,$D$5:$D$204,'القوائم'!$A$10)&gt;0,"رابحة",IF(COUNTIFS($A$5:$A$204,$A55,$D$5:$D$204,'القوائم'!$A$11)&gt;0,"خاسرة","مفتوحة")))</f>
        <v/>
      </c>
      <c r="N55" s="5" t="n"/>
    </row>
    <row r="56">
      <c r="A56" s="4" t="n"/>
      <c r="B56" s="5" t="n"/>
      <c r="C56" s="6" t="n"/>
      <c r="D56" s="5" t="n"/>
      <c r="E56" s="5" t="n"/>
      <c r="F56" s="7" t="n"/>
      <c r="G56" s="6" t="n"/>
      <c r="H56" s="5" t="n"/>
      <c r="I56" s="7" t="n"/>
      <c r="J56" s="7" t="n"/>
      <c r="K56" s="8">
        <f>IF(OR($A56="",$F56=""),"",IF($J56&lt;&gt;"","منجزة",IF(OR($H56="",$I56=""),IF($M56="مفتوحة","بلا خطوة تالية بتاريخ",""),IF(TODAY()&gt;$I56,"متأخرة",IF(TODAY()=$I56,"مستحقة اليوم","لم يحن موعدها")))))</f>
        <v/>
      </c>
      <c r="L56" s="9">
        <f>IF($K56="متأخرة",TODAY()-$I56,"")</f>
        <v/>
      </c>
      <c r="M56" s="10">
        <f>IF($A56="","",IF(COUNTIFS($A$5:$A$204,$A56,$D$5:$D$204,'القوائم'!$A$10)&gt;0,"رابحة",IF(COUNTIFS($A$5:$A$204,$A56,$D$5:$D$204,'القوائم'!$A$11)&gt;0,"خاسرة","مفتوحة")))</f>
        <v/>
      </c>
      <c r="N56" s="5" t="n"/>
    </row>
    <row r="57">
      <c r="A57" s="4" t="n"/>
      <c r="B57" s="5" t="n"/>
      <c r="C57" s="6" t="n"/>
      <c r="D57" s="5" t="n"/>
      <c r="E57" s="5" t="n"/>
      <c r="F57" s="7" t="n"/>
      <c r="G57" s="6" t="n"/>
      <c r="H57" s="5" t="n"/>
      <c r="I57" s="7" t="n"/>
      <c r="J57" s="7" t="n"/>
      <c r="K57" s="8">
        <f>IF(OR($A57="",$F57=""),"",IF($J57&lt;&gt;"","منجزة",IF(OR($H57="",$I57=""),IF($M57="مفتوحة","بلا خطوة تالية بتاريخ",""),IF(TODAY()&gt;$I57,"متأخرة",IF(TODAY()=$I57,"مستحقة اليوم","لم يحن موعدها")))))</f>
        <v/>
      </c>
      <c r="L57" s="9">
        <f>IF($K57="متأخرة",TODAY()-$I57,"")</f>
        <v/>
      </c>
      <c r="M57" s="10">
        <f>IF($A57="","",IF(COUNTIFS($A$5:$A$204,$A57,$D$5:$D$204,'القوائم'!$A$10)&gt;0,"رابحة",IF(COUNTIFS($A$5:$A$204,$A57,$D$5:$D$204,'القوائم'!$A$11)&gt;0,"خاسرة","مفتوحة")))</f>
        <v/>
      </c>
      <c r="N57" s="5" t="n"/>
    </row>
    <row r="58">
      <c r="A58" s="4" t="n"/>
      <c r="B58" s="5" t="n"/>
      <c r="C58" s="6" t="n"/>
      <c r="D58" s="5" t="n"/>
      <c r="E58" s="5" t="n"/>
      <c r="F58" s="7" t="n"/>
      <c r="G58" s="6" t="n"/>
      <c r="H58" s="5" t="n"/>
      <c r="I58" s="7" t="n"/>
      <c r="J58" s="7" t="n"/>
      <c r="K58" s="8">
        <f>IF(OR($A58="",$F58=""),"",IF($J58&lt;&gt;"","منجزة",IF(OR($H58="",$I58=""),IF($M58="مفتوحة","بلا خطوة تالية بتاريخ",""),IF(TODAY()&gt;$I58,"متأخرة",IF(TODAY()=$I58,"مستحقة اليوم","لم يحن موعدها")))))</f>
        <v/>
      </c>
      <c r="L58" s="9">
        <f>IF($K58="متأخرة",TODAY()-$I58,"")</f>
        <v/>
      </c>
      <c r="M58" s="10">
        <f>IF($A58="","",IF(COUNTIFS($A$5:$A$204,$A58,$D$5:$D$204,'القوائم'!$A$10)&gt;0,"رابحة",IF(COUNTIFS($A$5:$A$204,$A58,$D$5:$D$204,'القوائم'!$A$11)&gt;0,"خاسرة","مفتوحة")))</f>
        <v/>
      </c>
      <c r="N58" s="5" t="n"/>
    </row>
    <row r="59">
      <c r="A59" s="4" t="n"/>
      <c r="B59" s="5" t="n"/>
      <c r="C59" s="6" t="n"/>
      <c r="D59" s="5" t="n"/>
      <c r="E59" s="5" t="n"/>
      <c r="F59" s="7" t="n"/>
      <c r="G59" s="6" t="n"/>
      <c r="H59" s="5" t="n"/>
      <c r="I59" s="7" t="n"/>
      <c r="J59" s="7" t="n"/>
      <c r="K59" s="8">
        <f>IF(OR($A59="",$F59=""),"",IF($J59&lt;&gt;"","منجزة",IF(OR($H59="",$I59=""),IF($M59="مفتوحة","بلا خطوة تالية بتاريخ",""),IF(TODAY()&gt;$I59,"متأخرة",IF(TODAY()=$I59,"مستحقة اليوم","لم يحن موعدها")))))</f>
        <v/>
      </c>
      <c r="L59" s="9">
        <f>IF($K59="متأخرة",TODAY()-$I59,"")</f>
        <v/>
      </c>
      <c r="M59" s="10">
        <f>IF($A59="","",IF(COUNTIFS($A$5:$A$204,$A59,$D$5:$D$204,'القوائم'!$A$10)&gt;0,"رابحة",IF(COUNTIFS($A$5:$A$204,$A59,$D$5:$D$204,'القوائم'!$A$11)&gt;0,"خاسرة","مفتوحة")))</f>
        <v/>
      </c>
      <c r="N59" s="5" t="n"/>
    </row>
    <row r="60">
      <c r="A60" s="4" t="n"/>
      <c r="B60" s="5" t="n"/>
      <c r="C60" s="6" t="n"/>
      <c r="D60" s="5" t="n"/>
      <c r="E60" s="5" t="n"/>
      <c r="F60" s="7" t="n"/>
      <c r="G60" s="6" t="n"/>
      <c r="H60" s="5" t="n"/>
      <c r="I60" s="7" t="n"/>
      <c r="J60" s="7" t="n"/>
      <c r="K60" s="8">
        <f>IF(OR($A60="",$F60=""),"",IF($J60&lt;&gt;"","منجزة",IF(OR($H60="",$I60=""),IF($M60="مفتوحة","بلا خطوة تالية بتاريخ",""),IF(TODAY()&gt;$I60,"متأخرة",IF(TODAY()=$I60,"مستحقة اليوم","لم يحن موعدها")))))</f>
        <v/>
      </c>
      <c r="L60" s="9">
        <f>IF($K60="متأخرة",TODAY()-$I60,"")</f>
        <v/>
      </c>
      <c r="M60" s="10">
        <f>IF($A60="","",IF(COUNTIFS($A$5:$A$204,$A60,$D$5:$D$204,'القوائم'!$A$10)&gt;0,"رابحة",IF(COUNTIFS($A$5:$A$204,$A60,$D$5:$D$204,'القوائم'!$A$11)&gt;0,"خاسرة","مفتوحة")))</f>
        <v/>
      </c>
      <c r="N60" s="5" t="n"/>
    </row>
    <row r="61">
      <c r="A61" s="4" t="n"/>
      <c r="B61" s="5" t="n"/>
      <c r="C61" s="6" t="n"/>
      <c r="D61" s="5" t="n"/>
      <c r="E61" s="5" t="n"/>
      <c r="F61" s="7" t="n"/>
      <c r="G61" s="6" t="n"/>
      <c r="H61" s="5" t="n"/>
      <c r="I61" s="7" t="n"/>
      <c r="J61" s="7" t="n"/>
      <c r="K61" s="8">
        <f>IF(OR($A61="",$F61=""),"",IF($J61&lt;&gt;"","منجزة",IF(OR($H61="",$I61=""),IF($M61="مفتوحة","بلا خطوة تالية بتاريخ",""),IF(TODAY()&gt;$I61,"متأخرة",IF(TODAY()=$I61,"مستحقة اليوم","لم يحن موعدها")))))</f>
        <v/>
      </c>
      <c r="L61" s="9">
        <f>IF($K61="متأخرة",TODAY()-$I61,"")</f>
        <v/>
      </c>
      <c r="M61" s="10">
        <f>IF($A61="","",IF(COUNTIFS($A$5:$A$204,$A61,$D$5:$D$204,'القوائم'!$A$10)&gt;0,"رابحة",IF(COUNTIFS($A$5:$A$204,$A61,$D$5:$D$204,'القوائم'!$A$11)&gt;0,"خاسرة","مفتوحة")))</f>
        <v/>
      </c>
      <c r="N61" s="5" t="n"/>
    </row>
    <row r="62">
      <c r="A62" s="4" t="n"/>
      <c r="B62" s="5" t="n"/>
      <c r="C62" s="6" t="n"/>
      <c r="D62" s="5" t="n"/>
      <c r="E62" s="5" t="n"/>
      <c r="F62" s="7" t="n"/>
      <c r="G62" s="6" t="n"/>
      <c r="H62" s="5" t="n"/>
      <c r="I62" s="7" t="n"/>
      <c r="J62" s="7" t="n"/>
      <c r="K62" s="8">
        <f>IF(OR($A62="",$F62=""),"",IF($J62&lt;&gt;"","منجزة",IF(OR($H62="",$I62=""),IF($M62="مفتوحة","بلا خطوة تالية بتاريخ",""),IF(TODAY()&gt;$I62,"متأخرة",IF(TODAY()=$I62,"مستحقة اليوم","لم يحن موعدها")))))</f>
        <v/>
      </c>
      <c r="L62" s="9">
        <f>IF($K62="متأخرة",TODAY()-$I62,"")</f>
        <v/>
      </c>
      <c r="M62" s="10">
        <f>IF($A62="","",IF(COUNTIFS($A$5:$A$204,$A62,$D$5:$D$204,'القوائم'!$A$10)&gt;0,"رابحة",IF(COUNTIFS($A$5:$A$204,$A62,$D$5:$D$204,'القوائم'!$A$11)&gt;0,"خاسرة","مفتوحة")))</f>
        <v/>
      </c>
      <c r="N62" s="5" t="n"/>
    </row>
    <row r="63">
      <c r="A63" s="4" t="n"/>
      <c r="B63" s="5" t="n"/>
      <c r="C63" s="6" t="n"/>
      <c r="D63" s="5" t="n"/>
      <c r="E63" s="5" t="n"/>
      <c r="F63" s="7" t="n"/>
      <c r="G63" s="6" t="n"/>
      <c r="H63" s="5" t="n"/>
      <c r="I63" s="7" t="n"/>
      <c r="J63" s="7" t="n"/>
      <c r="K63" s="8">
        <f>IF(OR($A63="",$F63=""),"",IF($J63&lt;&gt;"","منجزة",IF(OR($H63="",$I63=""),IF($M63="مفتوحة","بلا خطوة تالية بتاريخ",""),IF(TODAY()&gt;$I63,"متأخرة",IF(TODAY()=$I63,"مستحقة اليوم","لم يحن موعدها")))))</f>
        <v/>
      </c>
      <c r="L63" s="9">
        <f>IF($K63="متأخرة",TODAY()-$I63,"")</f>
        <v/>
      </c>
      <c r="M63" s="10">
        <f>IF($A63="","",IF(COUNTIFS($A$5:$A$204,$A63,$D$5:$D$204,'القوائم'!$A$10)&gt;0,"رابحة",IF(COUNTIFS($A$5:$A$204,$A63,$D$5:$D$204,'القوائم'!$A$11)&gt;0,"خاسرة","مفتوحة")))</f>
        <v/>
      </c>
      <c r="N63" s="5" t="n"/>
    </row>
    <row r="64">
      <c r="A64" s="4" t="n"/>
      <c r="B64" s="5" t="n"/>
      <c r="C64" s="6" t="n"/>
      <c r="D64" s="5" t="n"/>
      <c r="E64" s="5" t="n"/>
      <c r="F64" s="7" t="n"/>
      <c r="G64" s="6" t="n"/>
      <c r="H64" s="5" t="n"/>
      <c r="I64" s="7" t="n"/>
      <c r="J64" s="7" t="n"/>
      <c r="K64" s="8">
        <f>IF(OR($A64="",$F64=""),"",IF($J64&lt;&gt;"","منجزة",IF(OR($H64="",$I64=""),IF($M64="مفتوحة","بلا خطوة تالية بتاريخ",""),IF(TODAY()&gt;$I64,"متأخرة",IF(TODAY()=$I64,"مستحقة اليوم","لم يحن موعدها")))))</f>
        <v/>
      </c>
      <c r="L64" s="9">
        <f>IF($K64="متأخرة",TODAY()-$I64,"")</f>
        <v/>
      </c>
      <c r="M64" s="10">
        <f>IF($A64="","",IF(COUNTIFS($A$5:$A$204,$A64,$D$5:$D$204,'القوائم'!$A$10)&gt;0,"رابحة",IF(COUNTIFS($A$5:$A$204,$A64,$D$5:$D$204,'القوائم'!$A$11)&gt;0,"خاسرة","مفتوحة")))</f>
        <v/>
      </c>
      <c r="N64" s="5" t="n"/>
    </row>
    <row r="65">
      <c r="A65" s="4" t="n"/>
      <c r="B65" s="5" t="n"/>
      <c r="C65" s="6" t="n"/>
      <c r="D65" s="5" t="n"/>
      <c r="E65" s="5" t="n"/>
      <c r="F65" s="7" t="n"/>
      <c r="G65" s="6" t="n"/>
      <c r="H65" s="5" t="n"/>
      <c r="I65" s="7" t="n"/>
      <c r="J65" s="7" t="n"/>
      <c r="K65" s="8">
        <f>IF(OR($A65="",$F65=""),"",IF($J65&lt;&gt;"","منجزة",IF(OR($H65="",$I65=""),IF($M65="مفتوحة","بلا خطوة تالية بتاريخ",""),IF(TODAY()&gt;$I65,"متأخرة",IF(TODAY()=$I65,"مستحقة اليوم","لم يحن موعدها")))))</f>
        <v/>
      </c>
      <c r="L65" s="9">
        <f>IF($K65="متأخرة",TODAY()-$I65,"")</f>
        <v/>
      </c>
      <c r="M65" s="10">
        <f>IF($A65="","",IF(COUNTIFS($A$5:$A$204,$A65,$D$5:$D$204,'القوائم'!$A$10)&gt;0,"رابحة",IF(COUNTIFS($A$5:$A$204,$A65,$D$5:$D$204,'القوائم'!$A$11)&gt;0,"خاسرة","مفتوحة")))</f>
        <v/>
      </c>
      <c r="N65" s="5" t="n"/>
    </row>
    <row r="66">
      <c r="A66" s="4" t="n"/>
      <c r="B66" s="5" t="n"/>
      <c r="C66" s="6" t="n"/>
      <c r="D66" s="5" t="n"/>
      <c r="E66" s="5" t="n"/>
      <c r="F66" s="7" t="n"/>
      <c r="G66" s="6" t="n"/>
      <c r="H66" s="5" t="n"/>
      <c r="I66" s="7" t="n"/>
      <c r="J66" s="7" t="n"/>
      <c r="K66" s="8">
        <f>IF(OR($A66="",$F66=""),"",IF($J66&lt;&gt;"","منجزة",IF(OR($H66="",$I66=""),IF($M66="مفتوحة","بلا خطوة تالية بتاريخ",""),IF(TODAY()&gt;$I66,"متأخرة",IF(TODAY()=$I66,"مستحقة اليوم","لم يحن موعدها")))))</f>
        <v/>
      </c>
      <c r="L66" s="9">
        <f>IF($K66="متأخرة",TODAY()-$I66,"")</f>
        <v/>
      </c>
      <c r="M66" s="10">
        <f>IF($A66="","",IF(COUNTIFS($A$5:$A$204,$A66,$D$5:$D$204,'القوائم'!$A$10)&gt;0,"رابحة",IF(COUNTIFS($A$5:$A$204,$A66,$D$5:$D$204,'القوائم'!$A$11)&gt;0,"خاسرة","مفتوحة")))</f>
        <v/>
      </c>
      <c r="N66" s="5" t="n"/>
    </row>
    <row r="67">
      <c r="A67" s="4" t="n"/>
      <c r="B67" s="5" t="n"/>
      <c r="C67" s="6" t="n"/>
      <c r="D67" s="5" t="n"/>
      <c r="E67" s="5" t="n"/>
      <c r="F67" s="7" t="n"/>
      <c r="G67" s="6" t="n"/>
      <c r="H67" s="5" t="n"/>
      <c r="I67" s="7" t="n"/>
      <c r="J67" s="7" t="n"/>
      <c r="K67" s="8">
        <f>IF(OR($A67="",$F67=""),"",IF($J67&lt;&gt;"","منجزة",IF(OR($H67="",$I67=""),IF($M67="مفتوحة","بلا خطوة تالية بتاريخ",""),IF(TODAY()&gt;$I67,"متأخرة",IF(TODAY()=$I67,"مستحقة اليوم","لم يحن موعدها")))))</f>
        <v/>
      </c>
      <c r="L67" s="9">
        <f>IF($K67="متأخرة",TODAY()-$I67,"")</f>
        <v/>
      </c>
      <c r="M67" s="10">
        <f>IF($A67="","",IF(COUNTIFS($A$5:$A$204,$A67,$D$5:$D$204,'القوائم'!$A$10)&gt;0,"رابحة",IF(COUNTIFS($A$5:$A$204,$A67,$D$5:$D$204,'القوائم'!$A$11)&gt;0,"خاسرة","مفتوحة")))</f>
        <v/>
      </c>
      <c r="N67" s="5" t="n"/>
    </row>
    <row r="68">
      <c r="A68" s="4" t="n"/>
      <c r="B68" s="5" t="n"/>
      <c r="C68" s="6" t="n"/>
      <c r="D68" s="5" t="n"/>
      <c r="E68" s="5" t="n"/>
      <c r="F68" s="7" t="n"/>
      <c r="G68" s="6" t="n"/>
      <c r="H68" s="5" t="n"/>
      <c r="I68" s="7" t="n"/>
      <c r="J68" s="7" t="n"/>
      <c r="K68" s="8">
        <f>IF(OR($A68="",$F68=""),"",IF($J68&lt;&gt;"","منجزة",IF(OR($H68="",$I68=""),IF($M68="مفتوحة","بلا خطوة تالية بتاريخ",""),IF(TODAY()&gt;$I68,"متأخرة",IF(TODAY()=$I68,"مستحقة اليوم","لم يحن موعدها")))))</f>
        <v/>
      </c>
      <c r="L68" s="9">
        <f>IF($K68="متأخرة",TODAY()-$I68,"")</f>
        <v/>
      </c>
      <c r="M68" s="10">
        <f>IF($A68="","",IF(COUNTIFS($A$5:$A$204,$A68,$D$5:$D$204,'القوائم'!$A$10)&gt;0,"رابحة",IF(COUNTIFS($A$5:$A$204,$A68,$D$5:$D$204,'القوائم'!$A$11)&gt;0,"خاسرة","مفتوحة")))</f>
        <v/>
      </c>
      <c r="N68" s="5" t="n"/>
    </row>
    <row r="69">
      <c r="A69" s="4" t="n"/>
      <c r="B69" s="5" t="n"/>
      <c r="C69" s="6" t="n"/>
      <c r="D69" s="5" t="n"/>
      <c r="E69" s="5" t="n"/>
      <c r="F69" s="7" t="n"/>
      <c r="G69" s="6" t="n"/>
      <c r="H69" s="5" t="n"/>
      <c r="I69" s="7" t="n"/>
      <c r="J69" s="7" t="n"/>
      <c r="K69" s="8">
        <f>IF(OR($A69="",$F69=""),"",IF($J69&lt;&gt;"","منجزة",IF(OR($H69="",$I69=""),IF($M69="مفتوحة","بلا خطوة تالية بتاريخ",""),IF(TODAY()&gt;$I69,"متأخرة",IF(TODAY()=$I69,"مستحقة اليوم","لم يحن موعدها")))))</f>
        <v/>
      </c>
      <c r="L69" s="9">
        <f>IF($K69="متأخرة",TODAY()-$I69,"")</f>
        <v/>
      </c>
      <c r="M69" s="10">
        <f>IF($A69="","",IF(COUNTIFS($A$5:$A$204,$A69,$D$5:$D$204,'القوائم'!$A$10)&gt;0,"رابحة",IF(COUNTIFS($A$5:$A$204,$A69,$D$5:$D$204,'القوائم'!$A$11)&gt;0,"خاسرة","مفتوحة")))</f>
        <v/>
      </c>
      <c r="N69" s="5" t="n"/>
    </row>
    <row r="70">
      <c r="A70" s="4" t="n"/>
      <c r="B70" s="5" t="n"/>
      <c r="C70" s="6" t="n"/>
      <c r="D70" s="5" t="n"/>
      <c r="E70" s="5" t="n"/>
      <c r="F70" s="7" t="n"/>
      <c r="G70" s="6" t="n"/>
      <c r="H70" s="5" t="n"/>
      <c r="I70" s="7" t="n"/>
      <c r="J70" s="7" t="n"/>
      <c r="K70" s="8">
        <f>IF(OR($A70="",$F70=""),"",IF($J70&lt;&gt;"","منجزة",IF(OR($H70="",$I70=""),IF($M70="مفتوحة","بلا خطوة تالية بتاريخ",""),IF(TODAY()&gt;$I70,"متأخرة",IF(TODAY()=$I70,"مستحقة اليوم","لم يحن موعدها")))))</f>
        <v/>
      </c>
      <c r="L70" s="9">
        <f>IF($K70="متأخرة",TODAY()-$I70,"")</f>
        <v/>
      </c>
      <c r="M70" s="10">
        <f>IF($A70="","",IF(COUNTIFS($A$5:$A$204,$A70,$D$5:$D$204,'القوائم'!$A$10)&gt;0,"رابحة",IF(COUNTIFS($A$5:$A$204,$A70,$D$5:$D$204,'القوائم'!$A$11)&gt;0,"خاسرة","مفتوحة")))</f>
        <v/>
      </c>
      <c r="N70" s="5" t="n"/>
    </row>
    <row r="71">
      <c r="A71" s="4" t="n"/>
      <c r="B71" s="5" t="n"/>
      <c r="C71" s="6" t="n"/>
      <c r="D71" s="5" t="n"/>
      <c r="E71" s="5" t="n"/>
      <c r="F71" s="7" t="n"/>
      <c r="G71" s="6" t="n"/>
      <c r="H71" s="5" t="n"/>
      <c r="I71" s="7" t="n"/>
      <c r="J71" s="7" t="n"/>
      <c r="K71" s="8">
        <f>IF(OR($A71="",$F71=""),"",IF($J71&lt;&gt;"","منجزة",IF(OR($H71="",$I71=""),IF($M71="مفتوحة","بلا خطوة تالية بتاريخ",""),IF(TODAY()&gt;$I71,"متأخرة",IF(TODAY()=$I71,"مستحقة اليوم","لم يحن موعدها")))))</f>
        <v/>
      </c>
      <c r="L71" s="9">
        <f>IF($K71="متأخرة",TODAY()-$I71,"")</f>
        <v/>
      </c>
      <c r="M71" s="10">
        <f>IF($A71="","",IF(COUNTIFS($A$5:$A$204,$A71,$D$5:$D$204,'القوائم'!$A$10)&gt;0,"رابحة",IF(COUNTIFS($A$5:$A$204,$A71,$D$5:$D$204,'القوائم'!$A$11)&gt;0,"خاسرة","مفتوحة")))</f>
        <v/>
      </c>
      <c r="N71" s="5" t="n"/>
    </row>
    <row r="72">
      <c r="A72" s="4" t="n"/>
      <c r="B72" s="5" t="n"/>
      <c r="C72" s="6" t="n"/>
      <c r="D72" s="5" t="n"/>
      <c r="E72" s="5" t="n"/>
      <c r="F72" s="7" t="n"/>
      <c r="G72" s="6" t="n"/>
      <c r="H72" s="5" t="n"/>
      <c r="I72" s="7" t="n"/>
      <c r="J72" s="7" t="n"/>
      <c r="K72" s="8">
        <f>IF(OR($A72="",$F72=""),"",IF($J72&lt;&gt;"","منجزة",IF(OR($H72="",$I72=""),IF($M72="مفتوحة","بلا خطوة تالية بتاريخ",""),IF(TODAY()&gt;$I72,"متأخرة",IF(TODAY()=$I72,"مستحقة اليوم","لم يحن موعدها")))))</f>
        <v/>
      </c>
      <c r="L72" s="9">
        <f>IF($K72="متأخرة",TODAY()-$I72,"")</f>
        <v/>
      </c>
      <c r="M72" s="10">
        <f>IF($A72="","",IF(COUNTIFS($A$5:$A$204,$A72,$D$5:$D$204,'القوائم'!$A$10)&gt;0,"رابحة",IF(COUNTIFS($A$5:$A$204,$A72,$D$5:$D$204,'القوائم'!$A$11)&gt;0,"خاسرة","مفتوحة")))</f>
        <v/>
      </c>
      <c r="N72" s="5" t="n"/>
    </row>
    <row r="73">
      <c r="A73" s="4" t="n"/>
      <c r="B73" s="5" t="n"/>
      <c r="C73" s="6" t="n"/>
      <c r="D73" s="5" t="n"/>
      <c r="E73" s="5" t="n"/>
      <c r="F73" s="7" t="n"/>
      <c r="G73" s="6" t="n"/>
      <c r="H73" s="5" t="n"/>
      <c r="I73" s="7" t="n"/>
      <c r="J73" s="7" t="n"/>
      <c r="K73" s="8">
        <f>IF(OR($A73="",$F73=""),"",IF($J73&lt;&gt;"","منجزة",IF(OR($H73="",$I73=""),IF($M73="مفتوحة","بلا خطوة تالية بتاريخ",""),IF(TODAY()&gt;$I73,"متأخرة",IF(TODAY()=$I73,"مستحقة اليوم","لم يحن موعدها")))))</f>
        <v/>
      </c>
      <c r="L73" s="9">
        <f>IF($K73="متأخرة",TODAY()-$I73,"")</f>
        <v/>
      </c>
      <c r="M73" s="10">
        <f>IF($A73="","",IF(COUNTIFS($A$5:$A$204,$A73,$D$5:$D$204,'القوائم'!$A$10)&gt;0,"رابحة",IF(COUNTIFS($A$5:$A$204,$A73,$D$5:$D$204,'القوائم'!$A$11)&gt;0,"خاسرة","مفتوحة")))</f>
        <v/>
      </c>
      <c r="N73" s="5" t="n"/>
    </row>
    <row r="74">
      <c r="A74" s="4" t="n"/>
      <c r="B74" s="5" t="n"/>
      <c r="C74" s="6" t="n"/>
      <c r="D74" s="5" t="n"/>
      <c r="E74" s="5" t="n"/>
      <c r="F74" s="7" t="n"/>
      <c r="G74" s="6" t="n"/>
      <c r="H74" s="5" t="n"/>
      <c r="I74" s="7" t="n"/>
      <c r="J74" s="7" t="n"/>
      <c r="K74" s="8">
        <f>IF(OR($A74="",$F74=""),"",IF($J74&lt;&gt;"","منجزة",IF(OR($H74="",$I74=""),IF($M74="مفتوحة","بلا خطوة تالية بتاريخ",""),IF(TODAY()&gt;$I74,"متأخرة",IF(TODAY()=$I74,"مستحقة اليوم","لم يحن موعدها")))))</f>
        <v/>
      </c>
      <c r="L74" s="9">
        <f>IF($K74="متأخرة",TODAY()-$I74,"")</f>
        <v/>
      </c>
      <c r="M74" s="10">
        <f>IF($A74="","",IF(COUNTIFS($A$5:$A$204,$A74,$D$5:$D$204,'القوائم'!$A$10)&gt;0,"رابحة",IF(COUNTIFS($A$5:$A$204,$A74,$D$5:$D$204,'القوائم'!$A$11)&gt;0,"خاسرة","مفتوحة")))</f>
        <v/>
      </c>
      <c r="N74" s="5" t="n"/>
    </row>
    <row r="75">
      <c r="A75" s="4" t="n"/>
      <c r="B75" s="5" t="n"/>
      <c r="C75" s="6" t="n"/>
      <c r="D75" s="5" t="n"/>
      <c r="E75" s="5" t="n"/>
      <c r="F75" s="7" t="n"/>
      <c r="G75" s="6" t="n"/>
      <c r="H75" s="5" t="n"/>
      <c r="I75" s="7" t="n"/>
      <c r="J75" s="7" t="n"/>
      <c r="K75" s="8">
        <f>IF(OR($A75="",$F75=""),"",IF($J75&lt;&gt;"","منجزة",IF(OR($H75="",$I75=""),IF($M75="مفتوحة","بلا خطوة تالية بتاريخ",""),IF(TODAY()&gt;$I75,"متأخرة",IF(TODAY()=$I75,"مستحقة اليوم","لم يحن موعدها")))))</f>
        <v/>
      </c>
      <c r="L75" s="9">
        <f>IF($K75="متأخرة",TODAY()-$I75,"")</f>
        <v/>
      </c>
      <c r="M75" s="10">
        <f>IF($A75="","",IF(COUNTIFS($A$5:$A$204,$A75,$D$5:$D$204,'القوائم'!$A$10)&gt;0,"رابحة",IF(COUNTIFS($A$5:$A$204,$A75,$D$5:$D$204,'القوائم'!$A$11)&gt;0,"خاسرة","مفتوحة")))</f>
        <v/>
      </c>
      <c r="N75" s="5" t="n"/>
    </row>
    <row r="76">
      <c r="A76" s="4" t="n"/>
      <c r="B76" s="5" t="n"/>
      <c r="C76" s="6" t="n"/>
      <c r="D76" s="5" t="n"/>
      <c r="E76" s="5" t="n"/>
      <c r="F76" s="7" t="n"/>
      <c r="G76" s="6" t="n"/>
      <c r="H76" s="5" t="n"/>
      <c r="I76" s="7" t="n"/>
      <c r="J76" s="7" t="n"/>
      <c r="K76" s="8">
        <f>IF(OR($A76="",$F76=""),"",IF($J76&lt;&gt;"","منجزة",IF(OR($H76="",$I76=""),IF($M76="مفتوحة","بلا خطوة تالية بتاريخ",""),IF(TODAY()&gt;$I76,"متأخرة",IF(TODAY()=$I76,"مستحقة اليوم","لم يحن موعدها")))))</f>
        <v/>
      </c>
      <c r="L76" s="9">
        <f>IF($K76="متأخرة",TODAY()-$I76,"")</f>
        <v/>
      </c>
      <c r="M76" s="10">
        <f>IF($A76="","",IF(COUNTIFS($A$5:$A$204,$A76,$D$5:$D$204,'القوائم'!$A$10)&gt;0,"رابحة",IF(COUNTIFS($A$5:$A$204,$A76,$D$5:$D$204,'القوائم'!$A$11)&gt;0,"خاسرة","مفتوحة")))</f>
        <v/>
      </c>
      <c r="N76" s="5" t="n"/>
    </row>
    <row r="77">
      <c r="A77" s="4" t="n"/>
      <c r="B77" s="5" t="n"/>
      <c r="C77" s="6" t="n"/>
      <c r="D77" s="5" t="n"/>
      <c r="E77" s="5" t="n"/>
      <c r="F77" s="7" t="n"/>
      <c r="G77" s="6" t="n"/>
      <c r="H77" s="5" t="n"/>
      <c r="I77" s="7" t="n"/>
      <c r="J77" s="7" t="n"/>
      <c r="K77" s="8">
        <f>IF(OR($A77="",$F77=""),"",IF($J77&lt;&gt;"","منجزة",IF(OR($H77="",$I77=""),IF($M77="مفتوحة","بلا خطوة تالية بتاريخ",""),IF(TODAY()&gt;$I77,"متأخرة",IF(TODAY()=$I77,"مستحقة اليوم","لم يحن موعدها")))))</f>
        <v/>
      </c>
      <c r="L77" s="9">
        <f>IF($K77="متأخرة",TODAY()-$I77,"")</f>
        <v/>
      </c>
      <c r="M77" s="10">
        <f>IF($A77="","",IF(COUNTIFS($A$5:$A$204,$A77,$D$5:$D$204,'القوائم'!$A$10)&gt;0,"رابحة",IF(COUNTIFS($A$5:$A$204,$A77,$D$5:$D$204,'القوائم'!$A$11)&gt;0,"خاسرة","مفتوحة")))</f>
        <v/>
      </c>
      <c r="N77" s="5" t="n"/>
    </row>
    <row r="78">
      <c r="A78" s="4" t="n"/>
      <c r="B78" s="5" t="n"/>
      <c r="C78" s="6" t="n"/>
      <c r="D78" s="5" t="n"/>
      <c r="E78" s="5" t="n"/>
      <c r="F78" s="7" t="n"/>
      <c r="G78" s="6" t="n"/>
      <c r="H78" s="5" t="n"/>
      <c r="I78" s="7" t="n"/>
      <c r="J78" s="7" t="n"/>
      <c r="K78" s="8">
        <f>IF(OR($A78="",$F78=""),"",IF($J78&lt;&gt;"","منجزة",IF(OR($H78="",$I78=""),IF($M78="مفتوحة","بلا خطوة تالية بتاريخ",""),IF(TODAY()&gt;$I78,"متأخرة",IF(TODAY()=$I78,"مستحقة اليوم","لم يحن موعدها")))))</f>
        <v/>
      </c>
      <c r="L78" s="9">
        <f>IF($K78="متأخرة",TODAY()-$I78,"")</f>
        <v/>
      </c>
      <c r="M78" s="10">
        <f>IF($A78="","",IF(COUNTIFS($A$5:$A$204,$A78,$D$5:$D$204,'القوائم'!$A$10)&gt;0,"رابحة",IF(COUNTIFS($A$5:$A$204,$A78,$D$5:$D$204,'القوائم'!$A$11)&gt;0,"خاسرة","مفتوحة")))</f>
        <v/>
      </c>
      <c r="N78" s="5" t="n"/>
    </row>
    <row r="79">
      <c r="A79" s="4" t="n"/>
      <c r="B79" s="5" t="n"/>
      <c r="C79" s="6" t="n"/>
      <c r="D79" s="5" t="n"/>
      <c r="E79" s="5" t="n"/>
      <c r="F79" s="7" t="n"/>
      <c r="G79" s="6" t="n"/>
      <c r="H79" s="5" t="n"/>
      <c r="I79" s="7" t="n"/>
      <c r="J79" s="7" t="n"/>
      <c r="K79" s="8">
        <f>IF(OR($A79="",$F79=""),"",IF($J79&lt;&gt;"","منجزة",IF(OR($H79="",$I79=""),IF($M79="مفتوحة","بلا خطوة تالية بتاريخ",""),IF(TODAY()&gt;$I79,"متأخرة",IF(TODAY()=$I79,"مستحقة اليوم","لم يحن موعدها")))))</f>
        <v/>
      </c>
      <c r="L79" s="9">
        <f>IF($K79="متأخرة",TODAY()-$I79,"")</f>
        <v/>
      </c>
      <c r="M79" s="10">
        <f>IF($A79="","",IF(COUNTIFS($A$5:$A$204,$A79,$D$5:$D$204,'القوائم'!$A$10)&gt;0,"رابحة",IF(COUNTIFS($A$5:$A$204,$A79,$D$5:$D$204,'القوائم'!$A$11)&gt;0,"خاسرة","مفتوحة")))</f>
        <v/>
      </c>
      <c r="N79" s="5" t="n"/>
    </row>
    <row r="80">
      <c r="A80" s="4" t="n"/>
      <c r="B80" s="5" t="n"/>
      <c r="C80" s="6" t="n"/>
      <c r="D80" s="5" t="n"/>
      <c r="E80" s="5" t="n"/>
      <c r="F80" s="7" t="n"/>
      <c r="G80" s="6" t="n"/>
      <c r="H80" s="5" t="n"/>
      <c r="I80" s="7" t="n"/>
      <c r="J80" s="7" t="n"/>
      <c r="K80" s="8">
        <f>IF(OR($A80="",$F80=""),"",IF($J80&lt;&gt;"","منجزة",IF(OR($H80="",$I80=""),IF($M80="مفتوحة","بلا خطوة تالية بتاريخ",""),IF(TODAY()&gt;$I80,"متأخرة",IF(TODAY()=$I80,"مستحقة اليوم","لم يحن موعدها")))))</f>
        <v/>
      </c>
      <c r="L80" s="9">
        <f>IF($K80="متأخرة",TODAY()-$I80,"")</f>
        <v/>
      </c>
      <c r="M80" s="10">
        <f>IF($A80="","",IF(COUNTIFS($A$5:$A$204,$A80,$D$5:$D$204,'القوائم'!$A$10)&gt;0,"رابحة",IF(COUNTIFS($A$5:$A$204,$A80,$D$5:$D$204,'القوائم'!$A$11)&gt;0,"خاسرة","مفتوحة")))</f>
        <v/>
      </c>
      <c r="N80" s="5" t="n"/>
    </row>
    <row r="81">
      <c r="A81" s="4" t="n"/>
      <c r="B81" s="5" t="n"/>
      <c r="C81" s="6" t="n"/>
      <c r="D81" s="5" t="n"/>
      <c r="E81" s="5" t="n"/>
      <c r="F81" s="7" t="n"/>
      <c r="G81" s="6" t="n"/>
      <c r="H81" s="5" t="n"/>
      <c r="I81" s="7" t="n"/>
      <c r="J81" s="7" t="n"/>
      <c r="K81" s="8">
        <f>IF(OR($A81="",$F81=""),"",IF($J81&lt;&gt;"","منجزة",IF(OR($H81="",$I81=""),IF($M81="مفتوحة","بلا خطوة تالية بتاريخ",""),IF(TODAY()&gt;$I81,"متأخرة",IF(TODAY()=$I81,"مستحقة اليوم","لم يحن موعدها")))))</f>
        <v/>
      </c>
      <c r="L81" s="9">
        <f>IF($K81="متأخرة",TODAY()-$I81,"")</f>
        <v/>
      </c>
      <c r="M81" s="10">
        <f>IF($A81="","",IF(COUNTIFS($A$5:$A$204,$A81,$D$5:$D$204,'القوائم'!$A$10)&gt;0,"رابحة",IF(COUNTIFS($A$5:$A$204,$A81,$D$5:$D$204,'القوائم'!$A$11)&gt;0,"خاسرة","مفتوحة")))</f>
        <v/>
      </c>
      <c r="N81" s="5" t="n"/>
    </row>
    <row r="82">
      <c r="A82" s="4" t="n"/>
      <c r="B82" s="5" t="n"/>
      <c r="C82" s="6" t="n"/>
      <c r="D82" s="5" t="n"/>
      <c r="E82" s="5" t="n"/>
      <c r="F82" s="7" t="n"/>
      <c r="G82" s="6" t="n"/>
      <c r="H82" s="5" t="n"/>
      <c r="I82" s="7" t="n"/>
      <c r="J82" s="7" t="n"/>
      <c r="K82" s="8">
        <f>IF(OR($A82="",$F82=""),"",IF($J82&lt;&gt;"","منجزة",IF(OR($H82="",$I82=""),IF($M82="مفتوحة","بلا خطوة تالية بتاريخ",""),IF(TODAY()&gt;$I82,"متأخرة",IF(TODAY()=$I82,"مستحقة اليوم","لم يحن موعدها")))))</f>
        <v/>
      </c>
      <c r="L82" s="9">
        <f>IF($K82="متأخرة",TODAY()-$I82,"")</f>
        <v/>
      </c>
      <c r="M82" s="10">
        <f>IF($A82="","",IF(COUNTIFS($A$5:$A$204,$A82,$D$5:$D$204,'القوائم'!$A$10)&gt;0,"رابحة",IF(COUNTIFS($A$5:$A$204,$A82,$D$5:$D$204,'القوائم'!$A$11)&gt;0,"خاسرة","مفتوحة")))</f>
        <v/>
      </c>
      <c r="N82" s="5" t="n"/>
    </row>
    <row r="83">
      <c r="A83" s="4" t="n"/>
      <c r="B83" s="5" t="n"/>
      <c r="C83" s="6" t="n"/>
      <c r="D83" s="5" t="n"/>
      <c r="E83" s="5" t="n"/>
      <c r="F83" s="7" t="n"/>
      <c r="G83" s="6" t="n"/>
      <c r="H83" s="5" t="n"/>
      <c r="I83" s="7" t="n"/>
      <c r="J83" s="7" t="n"/>
      <c r="K83" s="8">
        <f>IF(OR($A83="",$F83=""),"",IF($J83&lt;&gt;"","منجزة",IF(OR($H83="",$I83=""),IF($M83="مفتوحة","بلا خطوة تالية بتاريخ",""),IF(TODAY()&gt;$I83,"متأخرة",IF(TODAY()=$I83,"مستحقة اليوم","لم يحن موعدها")))))</f>
        <v/>
      </c>
      <c r="L83" s="9">
        <f>IF($K83="متأخرة",TODAY()-$I83,"")</f>
        <v/>
      </c>
      <c r="M83" s="10">
        <f>IF($A83="","",IF(COUNTIFS($A$5:$A$204,$A83,$D$5:$D$204,'القوائم'!$A$10)&gt;0,"رابحة",IF(COUNTIFS($A$5:$A$204,$A83,$D$5:$D$204,'القوائم'!$A$11)&gt;0,"خاسرة","مفتوحة")))</f>
        <v/>
      </c>
      <c r="N83" s="5" t="n"/>
    </row>
    <row r="84">
      <c r="A84" s="4" t="n"/>
      <c r="B84" s="5" t="n"/>
      <c r="C84" s="6" t="n"/>
      <c r="D84" s="5" t="n"/>
      <c r="E84" s="5" t="n"/>
      <c r="F84" s="7" t="n"/>
      <c r="G84" s="6" t="n"/>
      <c r="H84" s="5" t="n"/>
      <c r="I84" s="7" t="n"/>
      <c r="J84" s="7" t="n"/>
      <c r="K84" s="8">
        <f>IF(OR($A84="",$F84=""),"",IF($J84&lt;&gt;"","منجزة",IF(OR($H84="",$I84=""),IF($M84="مفتوحة","بلا خطوة تالية بتاريخ",""),IF(TODAY()&gt;$I84,"متأخرة",IF(TODAY()=$I84,"مستحقة اليوم","لم يحن موعدها")))))</f>
        <v/>
      </c>
      <c r="L84" s="9">
        <f>IF($K84="متأخرة",TODAY()-$I84,"")</f>
        <v/>
      </c>
      <c r="M84" s="10">
        <f>IF($A84="","",IF(COUNTIFS($A$5:$A$204,$A84,$D$5:$D$204,'القوائم'!$A$10)&gt;0,"رابحة",IF(COUNTIFS($A$5:$A$204,$A84,$D$5:$D$204,'القوائم'!$A$11)&gt;0,"خاسرة","مفتوحة")))</f>
        <v/>
      </c>
      <c r="N84" s="5" t="n"/>
    </row>
    <row r="85">
      <c r="A85" s="4" t="n"/>
      <c r="B85" s="5" t="n"/>
      <c r="C85" s="6" t="n"/>
      <c r="D85" s="5" t="n"/>
      <c r="E85" s="5" t="n"/>
      <c r="F85" s="7" t="n"/>
      <c r="G85" s="6" t="n"/>
      <c r="H85" s="5" t="n"/>
      <c r="I85" s="7" t="n"/>
      <c r="J85" s="7" t="n"/>
      <c r="K85" s="8">
        <f>IF(OR($A85="",$F85=""),"",IF($J85&lt;&gt;"","منجزة",IF(OR($H85="",$I85=""),IF($M85="مفتوحة","بلا خطوة تالية بتاريخ",""),IF(TODAY()&gt;$I85,"متأخرة",IF(TODAY()=$I85,"مستحقة اليوم","لم يحن موعدها")))))</f>
        <v/>
      </c>
      <c r="L85" s="9">
        <f>IF($K85="متأخرة",TODAY()-$I85,"")</f>
        <v/>
      </c>
      <c r="M85" s="10">
        <f>IF($A85="","",IF(COUNTIFS($A$5:$A$204,$A85,$D$5:$D$204,'القوائم'!$A$10)&gt;0,"رابحة",IF(COUNTIFS($A$5:$A$204,$A85,$D$5:$D$204,'القوائم'!$A$11)&gt;0,"خاسرة","مفتوحة")))</f>
        <v/>
      </c>
      <c r="N85" s="5" t="n"/>
    </row>
    <row r="86">
      <c r="A86" s="4" t="n"/>
      <c r="B86" s="5" t="n"/>
      <c r="C86" s="6" t="n"/>
      <c r="D86" s="5" t="n"/>
      <c r="E86" s="5" t="n"/>
      <c r="F86" s="7" t="n"/>
      <c r="G86" s="6" t="n"/>
      <c r="H86" s="5" t="n"/>
      <c r="I86" s="7" t="n"/>
      <c r="J86" s="7" t="n"/>
      <c r="K86" s="8">
        <f>IF(OR($A86="",$F86=""),"",IF($J86&lt;&gt;"","منجزة",IF(OR($H86="",$I86=""),IF($M86="مفتوحة","بلا خطوة تالية بتاريخ",""),IF(TODAY()&gt;$I86,"متأخرة",IF(TODAY()=$I86,"مستحقة اليوم","لم يحن موعدها")))))</f>
        <v/>
      </c>
      <c r="L86" s="9">
        <f>IF($K86="متأخرة",TODAY()-$I86,"")</f>
        <v/>
      </c>
      <c r="M86" s="10">
        <f>IF($A86="","",IF(COUNTIFS($A$5:$A$204,$A86,$D$5:$D$204,'القوائم'!$A$10)&gt;0,"رابحة",IF(COUNTIFS($A$5:$A$204,$A86,$D$5:$D$204,'القوائم'!$A$11)&gt;0,"خاسرة","مفتوحة")))</f>
        <v/>
      </c>
      <c r="N86" s="5" t="n"/>
    </row>
    <row r="87">
      <c r="A87" s="4" t="n"/>
      <c r="B87" s="5" t="n"/>
      <c r="C87" s="6" t="n"/>
      <c r="D87" s="5" t="n"/>
      <c r="E87" s="5" t="n"/>
      <c r="F87" s="7" t="n"/>
      <c r="G87" s="6" t="n"/>
      <c r="H87" s="5" t="n"/>
      <c r="I87" s="7" t="n"/>
      <c r="J87" s="7" t="n"/>
      <c r="K87" s="8">
        <f>IF(OR($A87="",$F87=""),"",IF($J87&lt;&gt;"","منجزة",IF(OR($H87="",$I87=""),IF($M87="مفتوحة","بلا خطوة تالية بتاريخ",""),IF(TODAY()&gt;$I87,"متأخرة",IF(TODAY()=$I87,"مستحقة اليوم","لم يحن موعدها")))))</f>
        <v/>
      </c>
      <c r="L87" s="9">
        <f>IF($K87="متأخرة",TODAY()-$I87,"")</f>
        <v/>
      </c>
      <c r="M87" s="10">
        <f>IF($A87="","",IF(COUNTIFS($A$5:$A$204,$A87,$D$5:$D$204,'القوائم'!$A$10)&gt;0,"رابحة",IF(COUNTIFS($A$5:$A$204,$A87,$D$5:$D$204,'القوائم'!$A$11)&gt;0,"خاسرة","مفتوحة")))</f>
        <v/>
      </c>
      <c r="N87" s="5" t="n"/>
    </row>
    <row r="88">
      <c r="A88" s="4" t="n"/>
      <c r="B88" s="5" t="n"/>
      <c r="C88" s="6" t="n"/>
      <c r="D88" s="5" t="n"/>
      <c r="E88" s="5" t="n"/>
      <c r="F88" s="7" t="n"/>
      <c r="G88" s="6" t="n"/>
      <c r="H88" s="5" t="n"/>
      <c r="I88" s="7" t="n"/>
      <c r="J88" s="7" t="n"/>
      <c r="K88" s="8">
        <f>IF(OR($A88="",$F88=""),"",IF($J88&lt;&gt;"","منجزة",IF(OR($H88="",$I88=""),IF($M88="مفتوحة","بلا خطوة تالية بتاريخ",""),IF(TODAY()&gt;$I88,"متأخرة",IF(TODAY()=$I88,"مستحقة اليوم","لم يحن موعدها")))))</f>
        <v/>
      </c>
      <c r="L88" s="9">
        <f>IF($K88="متأخرة",TODAY()-$I88,"")</f>
        <v/>
      </c>
      <c r="M88" s="10">
        <f>IF($A88="","",IF(COUNTIFS($A$5:$A$204,$A88,$D$5:$D$204,'القوائم'!$A$10)&gt;0,"رابحة",IF(COUNTIFS($A$5:$A$204,$A88,$D$5:$D$204,'القوائم'!$A$11)&gt;0,"خاسرة","مفتوحة")))</f>
        <v/>
      </c>
      <c r="N88" s="5" t="n"/>
    </row>
    <row r="89">
      <c r="A89" s="4" t="n"/>
      <c r="B89" s="5" t="n"/>
      <c r="C89" s="6" t="n"/>
      <c r="D89" s="5" t="n"/>
      <c r="E89" s="5" t="n"/>
      <c r="F89" s="7" t="n"/>
      <c r="G89" s="6" t="n"/>
      <c r="H89" s="5" t="n"/>
      <c r="I89" s="7" t="n"/>
      <c r="J89" s="7" t="n"/>
      <c r="K89" s="8">
        <f>IF(OR($A89="",$F89=""),"",IF($J89&lt;&gt;"","منجزة",IF(OR($H89="",$I89=""),IF($M89="مفتوحة","بلا خطوة تالية بتاريخ",""),IF(TODAY()&gt;$I89,"متأخرة",IF(TODAY()=$I89,"مستحقة اليوم","لم يحن موعدها")))))</f>
        <v/>
      </c>
      <c r="L89" s="9">
        <f>IF($K89="متأخرة",TODAY()-$I89,"")</f>
        <v/>
      </c>
      <c r="M89" s="10">
        <f>IF($A89="","",IF(COUNTIFS($A$5:$A$204,$A89,$D$5:$D$204,'القوائم'!$A$10)&gt;0,"رابحة",IF(COUNTIFS($A$5:$A$204,$A89,$D$5:$D$204,'القوائم'!$A$11)&gt;0,"خاسرة","مفتوحة")))</f>
        <v/>
      </c>
      <c r="N89" s="5" t="n"/>
    </row>
    <row r="90">
      <c r="A90" s="4" t="n"/>
      <c r="B90" s="5" t="n"/>
      <c r="C90" s="6" t="n"/>
      <c r="D90" s="5" t="n"/>
      <c r="E90" s="5" t="n"/>
      <c r="F90" s="7" t="n"/>
      <c r="G90" s="6" t="n"/>
      <c r="H90" s="5" t="n"/>
      <c r="I90" s="7" t="n"/>
      <c r="J90" s="7" t="n"/>
      <c r="K90" s="8">
        <f>IF(OR($A90="",$F90=""),"",IF($J90&lt;&gt;"","منجزة",IF(OR($H90="",$I90=""),IF($M90="مفتوحة","بلا خطوة تالية بتاريخ",""),IF(TODAY()&gt;$I90,"متأخرة",IF(TODAY()=$I90,"مستحقة اليوم","لم يحن موعدها")))))</f>
        <v/>
      </c>
      <c r="L90" s="9">
        <f>IF($K90="متأخرة",TODAY()-$I90,"")</f>
        <v/>
      </c>
      <c r="M90" s="10">
        <f>IF($A90="","",IF(COUNTIFS($A$5:$A$204,$A90,$D$5:$D$204,'القوائم'!$A$10)&gt;0,"رابحة",IF(COUNTIFS($A$5:$A$204,$A90,$D$5:$D$204,'القوائم'!$A$11)&gt;0,"خاسرة","مفتوحة")))</f>
        <v/>
      </c>
      <c r="N90" s="5" t="n"/>
    </row>
    <row r="91">
      <c r="A91" s="4" t="n"/>
      <c r="B91" s="5" t="n"/>
      <c r="C91" s="6" t="n"/>
      <c r="D91" s="5" t="n"/>
      <c r="E91" s="5" t="n"/>
      <c r="F91" s="7" t="n"/>
      <c r="G91" s="6" t="n"/>
      <c r="H91" s="5" t="n"/>
      <c r="I91" s="7" t="n"/>
      <c r="J91" s="7" t="n"/>
      <c r="K91" s="8">
        <f>IF(OR($A91="",$F91=""),"",IF($J91&lt;&gt;"","منجزة",IF(OR($H91="",$I91=""),IF($M91="مفتوحة","بلا خطوة تالية بتاريخ",""),IF(TODAY()&gt;$I91,"متأخرة",IF(TODAY()=$I91,"مستحقة اليوم","لم يحن موعدها")))))</f>
        <v/>
      </c>
      <c r="L91" s="9">
        <f>IF($K91="متأخرة",TODAY()-$I91,"")</f>
        <v/>
      </c>
      <c r="M91" s="10">
        <f>IF($A91="","",IF(COUNTIFS($A$5:$A$204,$A91,$D$5:$D$204,'القوائم'!$A$10)&gt;0,"رابحة",IF(COUNTIFS($A$5:$A$204,$A91,$D$5:$D$204,'القوائم'!$A$11)&gt;0,"خاسرة","مفتوحة")))</f>
        <v/>
      </c>
      <c r="N91" s="5" t="n"/>
    </row>
    <row r="92">
      <c r="A92" s="4" t="n"/>
      <c r="B92" s="5" t="n"/>
      <c r="C92" s="6" t="n"/>
      <c r="D92" s="5" t="n"/>
      <c r="E92" s="5" t="n"/>
      <c r="F92" s="7" t="n"/>
      <c r="G92" s="6" t="n"/>
      <c r="H92" s="5" t="n"/>
      <c r="I92" s="7" t="n"/>
      <c r="J92" s="7" t="n"/>
      <c r="K92" s="8">
        <f>IF(OR($A92="",$F92=""),"",IF($J92&lt;&gt;"","منجزة",IF(OR($H92="",$I92=""),IF($M92="مفتوحة","بلا خطوة تالية بتاريخ",""),IF(TODAY()&gt;$I92,"متأخرة",IF(TODAY()=$I92,"مستحقة اليوم","لم يحن موعدها")))))</f>
        <v/>
      </c>
      <c r="L92" s="9">
        <f>IF($K92="متأخرة",TODAY()-$I92,"")</f>
        <v/>
      </c>
      <c r="M92" s="10">
        <f>IF($A92="","",IF(COUNTIFS($A$5:$A$204,$A92,$D$5:$D$204,'القوائم'!$A$10)&gt;0,"رابحة",IF(COUNTIFS($A$5:$A$204,$A92,$D$5:$D$204,'القوائم'!$A$11)&gt;0,"خاسرة","مفتوحة")))</f>
        <v/>
      </c>
      <c r="N92" s="5" t="n"/>
    </row>
    <row r="93">
      <c r="A93" s="4" t="n"/>
      <c r="B93" s="5" t="n"/>
      <c r="C93" s="6" t="n"/>
      <c r="D93" s="5" t="n"/>
      <c r="E93" s="5" t="n"/>
      <c r="F93" s="7" t="n"/>
      <c r="G93" s="6" t="n"/>
      <c r="H93" s="5" t="n"/>
      <c r="I93" s="7" t="n"/>
      <c r="J93" s="7" t="n"/>
      <c r="K93" s="8">
        <f>IF(OR($A93="",$F93=""),"",IF($J93&lt;&gt;"","منجزة",IF(OR($H93="",$I93=""),IF($M93="مفتوحة","بلا خطوة تالية بتاريخ",""),IF(TODAY()&gt;$I93,"متأخرة",IF(TODAY()=$I93,"مستحقة اليوم","لم يحن موعدها")))))</f>
        <v/>
      </c>
      <c r="L93" s="9">
        <f>IF($K93="متأخرة",TODAY()-$I93,"")</f>
        <v/>
      </c>
      <c r="M93" s="10">
        <f>IF($A93="","",IF(COUNTIFS($A$5:$A$204,$A93,$D$5:$D$204,'القوائم'!$A$10)&gt;0,"رابحة",IF(COUNTIFS($A$5:$A$204,$A93,$D$5:$D$204,'القوائم'!$A$11)&gt;0,"خاسرة","مفتوحة")))</f>
        <v/>
      </c>
      <c r="N93" s="5" t="n"/>
    </row>
    <row r="94">
      <c r="A94" s="4" t="n"/>
      <c r="B94" s="5" t="n"/>
      <c r="C94" s="6" t="n"/>
      <c r="D94" s="5" t="n"/>
      <c r="E94" s="5" t="n"/>
      <c r="F94" s="7" t="n"/>
      <c r="G94" s="6" t="n"/>
      <c r="H94" s="5" t="n"/>
      <c r="I94" s="7" t="n"/>
      <c r="J94" s="7" t="n"/>
      <c r="K94" s="8">
        <f>IF(OR($A94="",$F94=""),"",IF($J94&lt;&gt;"","منجزة",IF(OR($H94="",$I94=""),IF($M94="مفتوحة","بلا خطوة تالية بتاريخ",""),IF(TODAY()&gt;$I94,"متأخرة",IF(TODAY()=$I94,"مستحقة اليوم","لم يحن موعدها")))))</f>
        <v/>
      </c>
      <c r="L94" s="9">
        <f>IF($K94="متأخرة",TODAY()-$I94,"")</f>
        <v/>
      </c>
      <c r="M94" s="10">
        <f>IF($A94="","",IF(COUNTIFS($A$5:$A$204,$A94,$D$5:$D$204,'القوائم'!$A$10)&gt;0,"رابحة",IF(COUNTIFS($A$5:$A$204,$A94,$D$5:$D$204,'القوائم'!$A$11)&gt;0,"خاسرة","مفتوحة")))</f>
        <v/>
      </c>
      <c r="N94" s="5" t="n"/>
    </row>
    <row r="95">
      <c r="A95" s="4" t="n"/>
      <c r="B95" s="5" t="n"/>
      <c r="C95" s="6" t="n"/>
      <c r="D95" s="5" t="n"/>
      <c r="E95" s="5" t="n"/>
      <c r="F95" s="7" t="n"/>
      <c r="G95" s="6" t="n"/>
      <c r="H95" s="5" t="n"/>
      <c r="I95" s="7" t="n"/>
      <c r="J95" s="7" t="n"/>
      <c r="K95" s="8">
        <f>IF(OR($A95="",$F95=""),"",IF($J95&lt;&gt;"","منجزة",IF(OR($H95="",$I95=""),IF($M95="مفتوحة","بلا خطوة تالية بتاريخ",""),IF(TODAY()&gt;$I95,"متأخرة",IF(TODAY()=$I95,"مستحقة اليوم","لم يحن موعدها")))))</f>
        <v/>
      </c>
      <c r="L95" s="9">
        <f>IF($K95="متأخرة",TODAY()-$I95,"")</f>
        <v/>
      </c>
      <c r="M95" s="10">
        <f>IF($A95="","",IF(COUNTIFS($A$5:$A$204,$A95,$D$5:$D$204,'القوائم'!$A$10)&gt;0,"رابحة",IF(COUNTIFS($A$5:$A$204,$A95,$D$5:$D$204,'القوائم'!$A$11)&gt;0,"خاسرة","مفتوحة")))</f>
        <v/>
      </c>
      <c r="N95" s="5" t="n"/>
    </row>
    <row r="96">
      <c r="A96" s="4" t="n"/>
      <c r="B96" s="5" t="n"/>
      <c r="C96" s="6" t="n"/>
      <c r="D96" s="5" t="n"/>
      <c r="E96" s="5" t="n"/>
      <c r="F96" s="7" t="n"/>
      <c r="G96" s="6" t="n"/>
      <c r="H96" s="5" t="n"/>
      <c r="I96" s="7" t="n"/>
      <c r="J96" s="7" t="n"/>
      <c r="K96" s="8">
        <f>IF(OR($A96="",$F96=""),"",IF($J96&lt;&gt;"","منجزة",IF(OR($H96="",$I96=""),IF($M96="مفتوحة","بلا خطوة تالية بتاريخ",""),IF(TODAY()&gt;$I96,"متأخرة",IF(TODAY()=$I96,"مستحقة اليوم","لم يحن موعدها")))))</f>
        <v/>
      </c>
      <c r="L96" s="9">
        <f>IF($K96="متأخرة",TODAY()-$I96,"")</f>
        <v/>
      </c>
      <c r="M96" s="10">
        <f>IF($A96="","",IF(COUNTIFS($A$5:$A$204,$A96,$D$5:$D$204,'القوائم'!$A$10)&gt;0,"رابحة",IF(COUNTIFS($A$5:$A$204,$A96,$D$5:$D$204,'القوائم'!$A$11)&gt;0,"خاسرة","مفتوحة")))</f>
        <v/>
      </c>
      <c r="N96" s="5" t="n"/>
    </row>
    <row r="97">
      <c r="A97" s="4" t="n"/>
      <c r="B97" s="5" t="n"/>
      <c r="C97" s="6" t="n"/>
      <c r="D97" s="5" t="n"/>
      <c r="E97" s="5" t="n"/>
      <c r="F97" s="7" t="n"/>
      <c r="G97" s="6" t="n"/>
      <c r="H97" s="5" t="n"/>
      <c r="I97" s="7" t="n"/>
      <c r="J97" s="7" t="n"/>
      <c r="K97" s="8">
        <f>IF(OR($A97="",$F97=""),"",IF($J97&lt;&gt;"","منجزة",IF(OR($H97="",$I97=""),IF($M97="مفتوحة","بلا خطوة تالية بتاريخ",""),IF(TODAY()&gt;$I97,"متأخرة",IF(TODAY()=$I97,"مستحقة اليوم","لم يحن موعدها")))))</f>
        <v/>
      </c>
      <c r="L97" s="9">
        <f>IF($K97="متأخرة",TODAY()-$I97,"")</f>
        <v/>
      </c>
      <c r="M97" s="10">
        <f>IF($A97="","",IF(COUNTIFS($A$5:$A$204,$A97,$D$5:$D$204,'القوائم'!$A$10)&gt;0,"رابحة",IF(COUNTIFS($A$5:$A$204,$A97,$D$5:$D$204,'القوائم'!$A$11)&gt;0,"خاسرة","مفتوحة")))</f>
        <v/>
      </c>
      <c r="N97" s="5" t="n"/>
    </row>
    <row r="98">
      <c r="A98" s="4" t="n"/>
      <c r="B98" s="5" t="n"/>
      <c r="C98" s="6" t="n"/>
      <c r="D98" s="5" t="n"/>
      <c r="E98" s="5" t="n"/>
      <c r="F98" s="7" t="n"/>
      <c r="G98" s="6" t="n"/>
      <c r="H98" s="5" t="n"/>
      <c r="I98" s="7" t="n"/>
      <c r="J98" s="7" t="n"/>
      <c r="K98" s="8">
        <f>IF(OR($A98="",$F98=""),"",IF($J98&lt;&gt;"","منجزة",IF(OR($H98="",$I98=""),IF($M98="مفتوحة","بلا خطوة تالية بتاريخ",""),IF(TODAY()&gt;$I98,"متأخرة",IF(TODAY()=$I98,"مستحقة اليوم","لم يحن موعدها")))))</f>
        <v/>
      </c>
      <c r="L98" s="9">
        <f>IF($K98="متأخرة",TODAY()-$I98,"")</f>
        <v/>
      </c>
      <c r="M98" s="10">
        <f>IF($A98="","",IF(COUNTIFS($A$5:$A$204,$A98,$D$5:$D$204,'القوائم'!$A$10)&gt;0,"رابحة",IF(COUNTIFS($A$5:$A$204,$A98,$D$5:$D$204,'القوائم'!$A$11)&gt;0,"خاسرة","مفتوحة")))</f>
        <v/>
      </c>
      <c r="N98" s="5" t="n"/>
    </row>
    <row r="99">
      <c r="A99" s="4" t="n"/>
      <c r="B99" s="5" t="n"/>
      <c r="C99" s="6" t="n"/>
      <c r="D99" s="5" t="n"/>
      <c r="E99" s="5" t="n"/>
      <c r="F99" s="7" t="n"/>
      <c r="G99" s="6" t="n"/>
      <c r="H99" s="5" t="n"/>
      <c r="I99" s="7" t="n"/>
      <c r="J99" s="7" t="n"/>
      <c r="K99" s="8">
        <f>IF(OR($A99="",$F99=""),"",IF($J99&lt;&gt;"","منجزة",IF(OR($H99="",$I99=""),IF($M99="مفتوحة","بلا خطوة تالية بتاريخ",""),IF(TODAY()&gt;$I99,"متأخرة",IF(TODAY()=$I99,"مستحقة اليوم","لم يحن موعدها")))))</f>
        <v/>
      </c>
      <c r="L99" s="9">
        <f>IF($K99="متأخرة",TODAY()-$I99,"")</f>
        <v/>
      </c>
      <c r="M99" s="10">
        <f>IF($A99="","",IF(COUNTIFS($A$5:$A$204,$A99,$D$5:$D$204,'القوائم'!$A$10)&gt;0,"رابحة",IF(COUNTIFS($A$5:$A$204,$A99,$D$5:$D$204,'القوائم'!$A$11)&gt;0,"خاسرة","مفتوحة")))</f>
        <v/>
      </c>
      <c r="N99" s="5" t="n"/>
    </row>
    <row r="100">
      <c r="A100" s="4" t="n"/>
      <c r="B100" s="5" t="n"/>
      <c r="C100" s="6" t="n"/>
      <c r="D100" s="5" t="n"/>
      <c r="E100" s="5" t="n"/>
      <c r="F100" s="7" t="n"/>
      <c r="G100" s="6" t="n"/>
      <c r="H100" s="5" t="n"/>
      <c r="I100" s="7" t="n"/>
      <c r="J100" s="7" t="n"/>
      <c r="K100" s="8">
        <f>IF(OR($A100="",$F100=""),"",IF($J100&lt;&gt;"","منجزة",IF(OR($H100="",$I100=""),IF($M100="مفتوحة","بلا خطوة تالية بتاريخ",""),IF(TODAY()&gt;$I100,"متأخرة",IF(TODAY()=$I100,"مستحقة اليوم","لم يحن موعدها")))))</f>
        <v/>
      </c>
      <c r="L100" s="9">
        <f>IF($K100="متأخرة",TODAY()-$I100,"")</f>
        <v/>
      </c>
      <c r="M100" s="10">
        <f>IF($A100="","",IF(COUNTIFS($A$5:$A$204,$A100,$D$5:$D$204,'القوائم'!$A$10)&gt;0,"رابحة",IF(COUNTIFS($A$5:$A$204,$A100,$D$5:$D$204,'القوائم'!$A$11)&gt;0,"خاسرة","مفتوحة")))</f>
        <v/>
      </c>
      <c r="N100" s="5" t="n"/>
    </row>
    <row r="101">
      <c r="A101" s="4" t="n"/>
      <c r="B101" s="5" t="n"/>
      <c r="C101" s="6" t="n"/>
      <c r="D101" s="5" t="n"/>
      <c r="E101" s="5" t="n"/>
      <c r="F101" s="7" t="n"/>
      <c r="G101" s="6" t="n"/>
      <c r="H101" s="5" t="n"/>
      <c r="I101" s="7" t="n"/>
      <c r="J101" s="7" t="n"/>
      <c r="K101" s="8">
        <f>IF(OR($A101="",$F101=""),"",IF($J101&lt;&gt;"","منجزة",IF(OR($H101="",$I101=""),IF($M101="مفتوحة","بلا خطوة تالية بتاريخ",""),IF(TODAY()&gt;$I101,"متأخرة",IF(TODAY()=$I101,"مستحقة اليوم","لم يحن موعدها")))))</f>
        <v/>
      </c>
      <c r="L101" s="9">
        <f>IF($K101="متأخرة",TODAY()-$I101,"")</f>
        <v/>
      </c>
      <c r="M101" s="10">
        <f>IF($A101="","",IF(COUNTIFS($A$5:$A$204,$A101,$D$5:$D$204,'القوائم'!$A$10)&gt;0,"رابحة",IF(COUNTIFS($A$5:$A$204,$A101,$D$5:$D$204,'القوائم'!$A$11)&gt;0,"خاسرة","مفتوحة")))</f>
        <v/>
      </c>
      <c r="N101" s="5" t="n"/>
    </row>
    <row r="102">
      <c r="A102" s="4" t="n"/>
      <c r="B102" s="5" t="n"/>
      <c r="C102" s="6" t="n"/>
      <c r="D102" s="5" t="n"/>
      <c r="E102" s="5" t="n"/>
      <c r="F102" s="7" t="n"/>
      <c r="G102" s="6" t="n"/>
      <c r="H102" s="5" t="n"/>
      <c r="I102" s="7" t="n"/>
      <c r="J102" s="7" t="n"/>
      <c r="K102" s="8">
        <f>IF(OR($A102="",$F102=""),"",IF($J102&lt;&gt;"","منجزة",IF(OR($H102="",$I102=""),IF($M102="مفتوحة","بلا خطوة تالية بتاريخ",""),IF(TODAY()&gt;$I102,"متأخرة",IF(TODAY()=$I102,"مستحقة اليوم","لم يحن موعدها")))))</f>
        <v/>
      </c>
      <c r="L102" s="9">
        <f>IF($K102="متأخرة",TODAY()-$I102,"")</f>
        <v/>
      </c>
      <c r="M102" s="10">
        <f>IF($A102="","",IF(COUNTIFS($A$5:$A$204,$A102,$D$5:$D$204,'القوائم'!$A$10)&gt;0,"رابحة",IF(COUNTIFS($A$5:$A$204,$A102,$D$5:$D$204,'القوائم'!$A$11)&gt;0,"خاسرة","مفتوحة")))</f>
        <v/>
      </c>
      <c r="N102" s="5" t="n"/>
    </row>
    <row r="103">
      <c r="A103" s="4" t="n"/>
      <c r="B103" s="5" t="n"/>
      <c r="C103" s="6" t="n"/>
      <c r="D103" s="5" t="n"/>
      <c r="E103" s="5" t="n"/>
      <c r="F103" s="7" t="n"/>
      <c r="G103" s="6" t="n"/>
      <c r="H103" s="5" t="n"/>
      <c r="I103" s="7" t="n"/>
      <c r="J103" s="7" t="n"/>
      <c r="K103" s="8">
        <f>IF(OR($A103="",$F103=""),"",IF($J103&lt;&gt;"","منجزة",IF(OR($H103="",$I103=""),IF($M103="مفتوحة","بلا خطوة تالية بتاريخ",""),IF(TODAY()&gt;$I103,"متأخرة",IF(TODAY()=$I103,"مستحقة اليوم","لم يحن موعدها")))))</f>
        <v/>
      </c>
      <c r="L103" s="9">
        <f>IF($K103="متأخرة",TODAY()-$I103,"")</f>
        <v/>
      </c>
      <c r="M103" s="10">
        <f>IF($A103="","",IF(COUNTIFS($A$5:$A$204,$A103,$D$5:$D$204,'القوائم'!$A$10)&gt;0,"رابحة",IF(COUNTIFS($A$5:$A$204,$A103,$D$5:$D$204,'القوائم'!$A$11)&gt;0,"خاسرة","مفتوحة")))</f>
        <v/>
      </c>
      <c r="N103" s="5" t="n"/>
    </row>
    <row r="104">
      <c r="A104" s="4" t="n"/>
      <c r="B104" s="5" t="n"/>
      <c r="C104" s="6" t="n"/>
      <c r="D104" s="5" t="n"/>
      <c r="E104" s="5" t="n"/>
      <c r="F104" s="7" t="n"/>
      <c r="G104" s="6" t="n"/>
      <c r="H104" s="5" t="n"/>
      <c r="I104" s="7" t="n"/>
      <c r="J104" s="7" t="n"/>
      <c r="K104" s="8">
        <f>IF(OR($A104="",$F104=""),"",IF($J104&lt;&gt;"","منجزة",IF(OR($H104="",$I104=""),IF($M104="مفتوحة","بلا خطوة تالية بتاريخ",""),IF(TODAY()&gt;$I104,"متأخرة",IF(TODAY()=$I104,"مستحقة اليوم","لم يحن موعدها")))))</f>
        <v/>
      </c>
      <c r="L104" s="9">
        <f>IF($K104="متأخرة",TODAY()-$I104,"")</f>
        <v/>
      </c>
      <c r="M104" s="10">
        <f>IF($A104="","",IF(COUNTIFS($A$5:$A$204,$A104,$D$5:$D$204,'القوائم'!$A$10)&gt;0,"رابحة",IF(COUNTIFS($A$5:$A$204,$A104,$D$5:$D$204,'القوائم'!$A$11)&gt;0,"خاسرة","مفتوحة")))</f>
        <v/>
      </c>
      <c r="N104" s="5" t="n"/>
    </row>
    <row r="105">
      <c r="A105" s="4" t="n"/>
      <c r="B105" s="5" t="n"/>
      <c r="C105" s="6" t="n"/>
      <c r="D105" s="5" t="n"/>
      <c r="E105" s="5" t="n"/>
      <c r="F105" s="7" t="n"/>
      <c r="G105" s="6" t="n"/>
      <c r="H105" s="5" t="n"/>
      <c r="I105" s="7" t="n"/>
      <c r="J105" s="7" t="n"/>
      <c r="K105" s="8">
        <f>IF(OR($A105="",$F105=""),"",IF($J105&lt;&gt;"","منجزة",IF(OR($H105="",$I105=""),IF($M105="مفتوحة","بلا خطوة تالية بتاريخ",""),IF(TODAY()&gt;$I105,"متأخرة",IF(TODAY()=$I105,"مستحقة اليوم","لم يحن موعدها")))))</f>
        <v/>
      </c>
      <c r="L105" s="9">
        <f>IF($K105="متأخرة",TODAY()-$I105,"")</f>
        <v/>
      </c>
      <c r="M105" s="10">
        <f>IF($A105="","",IF(COUNTIFS($A$5:$A$204,$A105,$D$5:$D$204,'القوائم'!$A$10)&gt;0,"رابحة",IF(COUNTIFS($A$5:$A$204,$A105,$D$5:$D$204,'القوائم'!$A$11)&gt;0,"خاسرة","مفتوحة")))</f>
        <v/>
      </c>
      <c r="N105" s="5" t="n"/>
    </row>
    <row r="106">
      <c r="A106" s="4" t="n"/>
      <c r="B106" s="5" t="n"/>
      <c r="C106" s="6" t="n"/>
      <c r="D106" s="5" t="n"/>
      <c r="E106" s="5" t="n"/>
      <c r="F106" s="7" t="n"/>
      <c r="G106" s="6" t="n"/>
      <c r="H106" s="5" t="n"/>
      <c r="I106" s="7" t="n"/>
      <c r="J106" s="7" t="n"/>
      <c r="K106" s="8">
        <f>IF(OR($A106="",$F106=""),"",IF($J106&lt;&gt;"","منجزة",IF(OR($H106="",$I106=""),IF($M106="مفتوحة","بلا خطوة تالية بتاريخ",""),IF(TODAY()&gt;$I106,"متأخرة",IF(TODAY()=$I106,"مستحقة اليوم","لم يحن موعدها")))))</f>
        <v/>
      </c>
      <c r="L106" s="9">
        <f>IF($K106="متأخرة",TODAY()-$I106,"")</f>
        <v/>
      </c>
      <c r="M106" s="10">
        <f>IF($A106="","",IF(COUNTIFS($A$5:$A$204,$A106,$D$5:$D$204,'القوائم'!$A$10)&gt;0,"رابحة",IF(COUNTIFS($A$5:$A$204,$A106,$D$5:$D$204,'القوائم'!$A$11)&gt;0,"خاسرة","مفتوحة")))</f>
        <v/>
      </c>
      <c r="N106" s="5" t="n"/>
    </row>
    <row r="107">
      <c r="A107" s="4" t="n"/>
      <c r="B107" s="5" t="n"/>
      <c r="C107" s="6" t="n"/>
      <c r="D107" s="5" t="n"/>
      <c r="E107" s="5" t="n"/>
      <c r="F107" s="7" t="n"/>
      <c r="G107" s="6" t="n"/>
      <c r="H107" s="5" t="n"/>
      <c r="I107" s="7" t="n"/>
      <c r="J107" s="7" t="n"/>
      <c r="K107" s="8">
        <f>IF(OR($A107="",$F107=""),"",IF($J107&lt;&gt;"","منجزة",IF(OR($H107="",$I107=""),IF($M107="مفتوحة","بلا خطوة تالية بتاريخ",""),IF(TODAY()&gt;$I107,"متأخرة",IF(TODAY()=$I107,"مستحقة اليوم","لم يحن موعدها")))))</f>
        <v/>
      </c>
      <c r="L107" s="9">
        <f>IF($K107="متأخرة",TODAY()-$I107,"")</f>
        <v/>
      </c>
      <c r="M107" s="10">
        <f>IF($A107="","",IF(COUNTIFS($A$5:$A$204,$A107,$D$5:$D$204,'القوائم'!$A$10)&gt;0,"رابحة",IF(COUNTIFS($A$5:$A$204,$A107,$D$5:$D$204,'القوائم'!$A$11)&gt;0,"خاسرة","مفتوحة")))</f>
        <v/>
      </c>
      <c r="N107" s="5" t="n"/>
    </row>
    <row r="108">
      <c r="A108" s="4" t="n"/>
      <c r="B108" s="5" t="n"/>
      <c r="C108" s="6" t="n"/>
      <c r="D108" s="5" t="n"/>
      <c r="E108" s="5" t="n"/>
      <c r="F108" s="7" t="n"/>
      <c r="G108" s="6" t="n"/>
      <c r="H108" s="5" t="n"/>
      <c r="I108" s="7" t="n"/>
      <c r="J108" s="7" t="n"/>
      <c r="K108" s="8">
        <f>IF(OR($A108="",$F108=""),"",IF($J108&lt;&gt;"","منجزة",IF(OR($H108="",$I108=""),IF($M108="مفتوحة","بلا خطوة تالية بتاريخ",""),IF(TODAY()&gt;$I108,"متأخرة",IF(TODAY()=$I108,"مستحقة اليوم","لم يحن موعدها")))))</f>
        <v/>
      </c>
      <c r="L108" s="9">
        <f>IF($K108="متأخرة",TODAY()-$I108,"")</f>
        <v/>
      </c>
      <c r="M108" s="10">
        <f>IF($A108="","",IF(COUNTIFS($A$5:$A$204,$A108,$D$5:$D$204,'القوائم'!$A$10)&gt;0,"رابحة",IF(COUNTIFS($A$5:$A$204,$A108,$D$5:$D$204,'القوائم'!$A$11)&gt;0,"خاسرة","مفتوحة")))</f>
        <v/>
      </c>
      <c r="N108" s="5" t="n"/>
    </row>
    <row r="109">
      <c r="A109" s="4" t="n"/>
      <c r="B109" s="5" t="n"/>
      <c r="C109" s="6" t="n"/>
      <c r="D109" s="5" t="n"/>
      <c r="E109" s="5" t="n"/>
      <c r="F109" s="7" t="n"/>
      <c r="G109" s="6" t="n"/>
      <c r="H109" s="5" t="n"/>
      <c r="I109" s="7" t="n"/>
      <c r="J109" s="7" t="n"/>
      <c r="K109" s="8">
        <f>IF(OR($A109="",$F109=""),"",IF($J109&lt;&gt;"","منجزة",IF(OR($H109="",$I109=""),IF($M109="مفتوحة","بلا خطوة تالية بتاريخ",""),IF(TODAY()&gt;$I109,"متأخرة",IF(TODAY()=$I109,"مستحقة اليوم","لم يحن موعدها")))))</f>
        <v/>
      </c>
      <c r="L109" s="9">
        <f>IF($K109="متأخرة",TODAY()-$I109,"")</f>
        <v/>
      </c>
      <c r="M109" s="10">
        <f>IF($A109="","",IF(COUNTIFS($A$5:$A$204,$A109,$D$5:$D$204,'القوائم'!$A$10)&gt;0,"رابحة",IF(COUNTIFS($A$5:$A$204,$A109,$D$5:$D$204,'القوائم'!$A$11)&gt;0,"خاسرة","مفتوحة")))</f>
        <v/>
      </c>
      <c r="N109" s="5" t="n"/>
    </row>
    <row r="110">
      <c r="A110" s="4" t="n"/>
      <c r="B110" s="5" t="n"/>
      <c r="C110" s="6" t="n"/>
      <c r="D110" s="5" t="n"/>
      <c r="E110" s="5" t="n"/>
      <c r="F110" s="7" t="n"/>
      <c r="G110" s="6" t="n"/>
      <c r="H110" s="5" t="n"/>
      <c r="I110" s="7" t="n"/>
      <c r="J110" s="7" t="n"/>
      <c r="K110" s="8">
        <f>IF(OR($A110="",$F110=""),"",IF($J110&lt;&gt;"","منجزة",IF(OR($H110="",$I110=""),IF($M110="مفتوحة","بلا خطوة تالية بتاريخ",""),IF(TODAY()&gt;$I110,"متأخرة",IF(TODAY()=$I110,"مستحقة اليوم","لم يحن موعدها")))))</f>
        <v/>
      </c>
      <c r="L110" s="9">
        <f>IF($K110="متأخرة",TODAY()-$I110,"")</f>
        <v/>
      </c>
      <c r="M110" s="10">
        <f>IF($A110="","",IF(COUNTIFS($A$5:$A$204,$A110,$D$5:$D$204,'القوائم'!$A$10)&gt;0,"رابحة",IF(COUNTIFS($A$5:$A$204,$A110,$D$5:$D$204,'القوائم'!$A$11)&gt;0,"خاسرة","مفتوحة")))</f>
        <v/>
      </c>
      <c r="N110" s="5" t="n"/>
    </row>
    <row r="111">
      <c r="A111" s="4" t="n"/>
      <c r="B111" s="5" t="n"/>
      <c r="C111" s="6" t="n"/>
      <c r="D111" s="5" t="n"/>
      <c r="E111" s="5" t="n"/>
      <c r="F111" s="7" t="n"/>
      <c r="G111" s="6" t="n"/>
      <c r="H111" s="5" t="n"/>
      <c r="I111" s="7" t="n"/>
      <c r="J111" s="7" t="n"/>
      <c r="K111" s="8">
        <f>IF(OR($A111="",$F111=""),"",IF($J111&lt;&gt;"","منجزة",IF(OR($H111="",$I111=""),IF($M111="مفتوحة","بلا خطوة تالية بتاريخ",""),IF(TODAY()&gt;$I111,"متأخرة",IF(TODAY()=$I111,"مستحقة اليوم","لم يحن موعدها")))))</f>
        <v/>
      </c>
      <c r="L111" s="9">
        <f>IF($K111="متأخرة",TODAY()-$I111,"")</f>
        <v/>
      </c>
      <c r="M111" s="10">
        <f>IF($A111="","",IF(COUNTIFS($A$5:$A$204,$A111,$D$5:$D$204,'القوائم'!$A$10)&gt;0,"رابحة",IF(COUNTIFS($A$5:$A$204,$A111,$D$5:$D$204,'القوائم'!$A$11)&gt;0,"خاسرة","مفتوحة")))</f>
        <v/>
      </c>
      <c r="N111" s="5" t="n"/>
    </row>
    <row r="112">
      <c r="A112" s="4" t="n"/>
      <c r="B112" s="5" t="n"/>
      <c r="C112" s="6" t="n"/>
      <c r="D112" s="5" t="n"/>
      <c r="E112" s="5" t="n"/>
      <c r="F112" s="7" t="n"/>
      <c r="G112" s="6" t="n"/>
      <c r="H112" s="5" t="n"/>
      <c r="I112" s="7" t="n"/>
      <c r="J112" s="7" t="n"/>
      <c r="K112" s="8">
        <f>IF(OR($A112="",$F112=""),"",IF($J112&lt;&gt;"","منجزة",IF(OR($H112="",$I112=""),IF($M112="مفتوحة","بلا خطوة تالية بتاريخ",""),IF(TODAY()&gt;$I112,"متأخرة",IF(TODAY()=$I112,"مستحقة اليوم","لم يحن موعدها")))))</f>
        <v/>
      </c>
      <c r="L112" s="9">
        <f>IF($K112="متأخرة",TODAY()-$I112,"")</f>
        <v/>
      </c>
      <c r="M112" s="10">
        <f>IF($A112="","",IF(COUNTIFS($A$5:$A$204,$A112,$D$5:$D$204,'القوائم'!$A$10)&gt;0,"رابحة",IF(COUNTIFS($A$5:$A$204,$A112,$D$5:$D$204,'القوائم'!$A$11)&gt;0,"خاسرة","مفتوحة")))</f>
        <v/>
      </c>
      <c r="N112" s="5" t="n"/>
    </row>
    <row r="113">
      <c r="A113" s="4" t="n"/>
      <c r="B113" s="5" t="n"/>
      <c r="C113" s="6" t="n"/>
      <c r="D113" s="5" t="n"/>
      <c r="E113" s="5" t="n"/>
      <c r="F113" s="7" t="n"/>
      <c r="G113" s="6" t="n"/>
      <c r="H113" s="5" t="n"/>
      <c r="I113" s="7" t="n"/>
      <c r="J113" s="7" t="n"/>
      <c r="K113" s="8">
        <f>IF(OR($A113="",$F113=""),"",IF($J113&lt;&gt;"","منجزة",IF(OR($H113="",$I113=""),IF($M113="مفتوحة","بلا خطوة تالية بتاريخ",""),IF(TODAY()&gt;$I113,"متأخرة",IF(TODAY()=$I113,"مستحقة اليوم","لم يحن موعدها")))))</f>
        <v/>
      </c>
      <c r="L113" s="9">
        <f>IF($K113="متأخرة",TODAY()-$I113,"")</f>
        <v/>
      </c>
      <c r="M113" s="10">
        <f>IF($A113="","",IF(COUNTIFS($A$5:$A$204,$A113,$D$5:$D$204,'القوائم'!$A$10)&gt;0,"رابحة",IF(COUNTIFS($A$5:$A$204,$A113,$D$5:$D$204,'القوائم'!$A$11)&gt;0,"خاسرة","مفتوحة")))</f>
        <v/>
      </c>
      <c r="N113" s="5" t="n"/>
    </row>
    <row r="114">
      <c r="A114" s="4" t="n"/>
      <c r="B114" s="5" t="n"/>
      <c r="C114" s="6" t="n"/>
      <c r="D114" s="5" t="n"/>
      <c r="E114" s="5" t="n"/>
      <c r="F114" s="7" t="n"/>
      <c r="G114" s="6" t="n"/>
      <c r="H114" s="5" t="n"/>
      <c r="I114" s="7" t="n"/>
      <c r="J114" s="7" t="n"/>
      <c r="K114" s="8">
        <f>IF(OR($A114="",$F114=""),"",IF($J114&lt;&gt;"","منجزة",IF(OR($H114="",$I114=""),IF($M114="مفتوحة","بلا خطوة تالية بتاريخ",""),IF(TODAY()&gt;$I114,"متأخرة",IF(TODAY()=$I114,"مستحقة اليوم","لم يحن موعدها")))))</f>
        <v/>
      </c>
      <c r="L114" s="9">
        <f>IF($K114="متأخرة",TODAY()-$I114,"")</f>
        <v/>
      </c>
      <c r="M114" s="10">
        <f>IF($A114="","",IF(COUNTIFS($A$5:$A$204,$A114,$D$5:$D$204,'القوائم'!$A$10)&gt;0,"رابحة",IF(COUNTIFS($A$5:$A$204,$A114,$D$5:$D$204,'القوائم'!$A$11)&gt;0,"خاسرة","مفتوحة")))</f>
        <v/>
      </c>
      <c r="N114" s="5" t="n"/>
    </row>
    <row r="115">
      <c r="A115" s="4" t="n"/>
      <c r="B115" s="5" t="n"/>
      <c r="C115" s="6" t="n"/>
      <c r="D115" s="5" t="n"/>
      <c r="E115" s="5" t="n"/>
      <c r="F115" s="7" t="n"/>
      <c r="G115" s="6" t="n"/>
      <c r="H115" s="5" t="n"/>
      <c r="I115" s="7" t="n"/>
      <c r="J115" s="7" t="n"/>
      <c r="K115" s="8">
        <f>IF(OR($A115="",$F115=""),"",IF($J115&lt;&gt;"","منجزة",IF(OR($H115="",$I115=""),IF($M115="مفتوحة","بلا خطوة تالية بتاريخ",""),IF(TODAY()&gt;$I115,"متأخرة",IF(TODAY()=$I115,"مستحقة اليوم","لم يحن موعدها")))))</f>
        <v/>
      </c>
      <c r="L115" s="9">
        <f>IF($K115="متأخرة",TODAY()-$I115,"")</f>
        <v/>
      </c>
      <c r="M115" s="10">
        <f>IF($A115="","",IF(COUNTIFS($A$5:$A$204,$A115,$D$5:$D$204,'القوائم'!$A$10)&gt;0,"رابحة",IF(COUNTIFS($A$5:$A$204,$A115,$D$5:$D$204,'القوائم'!$A$11)&gt;0,"خاسرة","مفتوحة")))</f>
        <v/>
      </c>
      <c r="N115" s="5" t="n"/>
    </row>
    <row r="116">
      <c r="A116" s="4" t="n"/>
      <c r="B116" s="5" t="n"/>
      <c r="C116" s="6" t="n"/>
      <c r="D116" s="5" t="n"/>
      <c r="E116" s="5" t="n"/>
      <c r="F116" s="7" t="n"/>
      <c r="G116" s="6" t="n"/>
      <c r="H116" s="5" t="n"/>
      <c r="I116" s="7" t="n"/>
      <c r="J116" s="7" t="n"/>
      <c r="K116" s="8">
        <f>IF(OR($A116="",$F116=""),"",IF($J116&lt;&gt;"","منجزة",IF(OR($H116="",$I116=""),IF($M116="مفتوحة","بلا خطوة تالية بتاريخ",""),IF(TODAY()&gt;$I116,"متأخرة",IF(TODAY()=$I116,"مستحقة اليوم","لم يحن موعدها")))))</f>
        <v/>
      </c>
      <c r="L116" s="9">
        <f>IF($K116="متأخرة",TODAY()-$I116,"")</f>
        <v/>
      </c>
      <c r="M116" s="10">
        <f>IF($A116="","",IF(COUNTIFS($A$5:$A$204,$A116,$D$5:$D$204,'القوائم'!$A$10)&gt;0,"رابحة",IF(COUNTIFS($A$5:$A$204,$A116,$D$5:$D$204,'القوائم'!$A$11)&gt;0,"خاسرة","مفتوحة")))</f>
        <v/>
      </c>
      <c r="N116" s="5" t="n"/>
    </row>
    <row r="117">
      <c r="A117" s="4" t="n"/>
      <c r="B117" s="5" t="n"/>
      <c r="C117" s="6" t="n"/>
      <c r="D117" s="5" t="n"/>
      <c r="E117" s="5" t="n"/>
      <c r="F117" s="7" t="n"/>
      <c r="G117" s="6" t="n"/>
      <c r="H117" s="5" t="n"/>
      <c r="I117" s="7" t="n"/>
      <c r="J117" s="7" t="n"/>
      <c r="K117" s="8">
        <f>IF(OR($A117="",$F117=""),"",IF($J117&lt;&gt;"","منجزة",IF(OR($H117="",$I117=""),IF($M117="مفتوحة","بلا خطوة تالية بتاريخ",""),IF(TODAY()&gt;$I117,"متأخرة",IF(TODAY()=$I117,"مستحقة اليوم","لم يحن موعدها")))))</f>
        <v/>
      </c>
      <c r="L117" s="9">
        <f>IF($K117="متأخرة",TODAY()-$I117,"")</f>
        <v/>
      </c>
      <c r="M117" s="10">
        <f>IF($A117="","",IF(COUNTIFS($A$5:$A$204,$A117,$D$5:$D$204,'القوائم'!$A$10)&gt;0,"رابحة",IF(COUNTIFS($A$5:$A$204,$A117,$D$5:$D$204,'القوائم'!$A$11)&gt;0,"خاسرة","مفتوحة")))</f>
        <v/>
      </c>
      <c r="N117" s="5" t="n"/>
    </row>
    <row r="118">
      <c r="A118" s="4" t="n"/>
      <c r="B118" s="5" t="n"/>
      <c r="C118" s="6" t="n"/>
      <c r="D118" s="5" t="n"/>
      <c r="E118" s="5" t="n"/>
      <c r="F118" s="7" t="n"/>
      <c r="G118" s="6" t="n"/>
      <c r="H118" s="5" t="n"/>
      <c r="I118" s="7" t="n"/>
      <c r="J118" s="7" t="n"/>
      <c r="K118" s="8">
        <f>IF(OR($A118="",$F118=""),"",IF($J118&lt;&gt;"","منجزة",IF(OR($H118="",$I118=""),IF($M118="مفتوحة","بلا خطوة تالية بتاريخ",""),IF(TODAY()&gt;$I118,"متأخرة",IF(TODAY()=$I118,"مستحقة اليوم","لم يحن موعدها")))))</f>
        <v/>
      </c>
      <c r="L118" s="9">
        <f>IF($K118="متأخرة",TODAY()-$I118,"")</f>
        <v/>
      </c>
      <c r="M118" s="10">
        <f>IF($A118="","",IF(COUNTIFS($A$5:$A$204,$A118,$D$5:$D$204,'القوائم'!$A$10)&gt;0,"رابحة",IF(COUNTIFS($A$5:$A$204,$A118,$D$5:$D$204,'القوائم'!$A$11)&gt;0,"خاسرة","مفتوحة")))</f>
        <v/>
      </c>
      <c r="N118" s="5" t="n"/>
    </row>
    <row r="119">
      <c r="A119" s="4" t="n"/>
      <c r="B119" s="5" t="n"/>
      <c r="C119" s="6" t="n"/>
      <c r="D119" s="5" t="n"/>
      <c r="E119" s="5" t="n"/>
      <c r="F119" s="7" t="n"/>
      <c r="G119" s="6" t="n"/>
      <c r="H119" s="5" t="n"/>
      <c r="I119" s="7" t="n"/>
      <c r="J119" s="7" t="n"/>
      <c r="K119" s="8">
        <f>IF(OR($A119="",$F119=""),"",IF($J119&lt;&gt;"","منجزة",IF(OR($H119="",$I119=""),IF($M119="مفتوحة","بلا خطوة تالية بتاريخ",""),IF(TODAY()&gt;$I119,"متأخرة",IF(TODAY()=$I119,"مستحقة اليوم","لم يحن موعدها")))))</f>
        <v/>
      </c>
      <c r="L119" s="9">
        <f>IF($K119="متأخرة",TODAY()-$I119,"")</f>
        <v/>
      </c>
      <c r="M119" s="10">
        <f>IF($A119="","",IF(COUNTIFS($A$5:$A$204,$A119,$D$5:$D$204,'القوائم'!$A$10)&gt;0,"رابحة",IF(COUNTIFS($A$5:$A$204,$A119,$D$5:$D$204,'القوائم'!$A$11)&gt;0,"خاسرة","مفتوحة")))</f>
        <v/>
      </c>
      <c r="N119" s="5" t="n"/>
    </row>
    <row r="120">
      <c r="A120" s="4" t="n"/>
      <c r="B120" s="5" t="n"/>
      <c r="C120" s="6" t="n"/>
      <c r="D120" s="5" t="n"/>
      <c r="E120" s="5" t="n"/>
      <c r="F120" s="7" t="n"/>
      <c r="G120" s="6" t="n"/>
      <c r="H120" s="5" t="n"/>
      <c r="I120" s="7" t="n"/>
      <c r="J120" s="7" t="n"/>
      <c r="K120" s="8">
        <f>IF(OR($A120="",$F120=""),"",IF($J120&lt;&gt;"","منجزة",IF(OR($H120="",$I120=""),IF($M120="مفتوحة","بلا خطوة تالية بتاريخ",""),IF(TODAY()&gt;$I120,"متأخرة",IF(TODAY()=$I120,"مستحقة اليوم","لم يحن موعدها")))))</f>
        <v/>
      </c>
      <c r="L120" s="9">
        <f>IF($K120="متأخرة",TODAY()-$I120,"")</f>
        <v/>
      </c>
      <c r="M120" s="10">
        <f>IF($A120="","",IF(COUNTIFS($A$5:$A$204,$A120,$D$5:$D$204,'القوائم'!$A$10)&gt;0,"رابحة",IF(COUNTIFS($A$5:$A$204,$A120,$D$5:$D$204,'القوائم'!$A$11)&gt;0,"خاسرة","مفتوحة")))</f>
        <v/>
      </c>
      <c r="N120" s="5" t="n"/>
    </row>
    <row r="121">
      <c r="A121" s="4" t="n"/>
      <c r="B121" s="5" t="n"/>
      <c r="C121" s="6" t="n"/>
      <c r="D121" s="5" t="n"/>
      <c r="E121" s="5" t="n"/>
      <c r="F121" s="7" t="n"/>
      <c r="G121" s="6" t="n"/>
      <c r="H121" s="5" t="n"/>
      <c r="I121" s="7" t="n"/>
      <c r="J121" s="7" t="n"/>
      <c r="K121" s="8">
        <f>IF(OR($A121="",$F121=""),"",IF($J121&lt;&gt;"","منجزة",IF(OR($H121="",$I121=""),IF($M121="مفتوحة","بلا خطوة تالية بتاريخ",""),IF(TODAY()&gt;$I121,"متأخرة",IF(TODAY()=$I121,"مستحقة اليوم","لم يحن موعدها")))))</f>
        <v/>
      </c>
      <c r="L121" s="9">
        <f>IF($K121="متأخرة",TODAY()-$I121,"")</f>
        <v/>
      </c>
      <c r="M121" s="10">
        <f>IF($A121="","",IF(COUNTIFS($A$5:$A$204,$A121,$D$5:$D$204,'القوائم'!$A$10)&gt;0,"رابحة",IF(COUNTIFS($A$5:$A$204,$A121,$D$5:$D$204,'القوائم'!$A$11)&gt;0,"خاسرة","مفتوحة")))</f>
        <v/>
      </c>
      <c r="N121" s="5" t="n"/>
    </row>
    <row r="122">
      <c r="A122" s="4" t="n"/>
      <c r="B122" s="5" t="n"/>
      <c r="C122" s="6" t="n"/>
      <c r="D122" s="5" t="n"/>
      <c r="E122" s="5" t="n"/>
      <c r="F122" s="7" t="n"/>
      <c r="G122" s="6" t="n"/>
      <c r="H122" s="5" t="n"/>
      <c r="I122" s="7" t="n"/>
      <c r="J122" s="7" t="n"/>
      <c r="K122" s="8">
        <f>IF(OR($A122="",$F122=""),"",IF($J122&lt;&gt;"","منجزة",IF(OR($H122="",$I122=""),IF($M122="مفتوحة","بلا خطوة تالية بتاريخ",""),IF(TODAY()&gt;$I122,"متأخرة",IF(TODAY()=$I122,"مستحقة اليوم","لم يحن موعدها")))))</f>
        <v/>
      </c>
      <c r="L122" s="9">
        <f>IF($K122="متأخرة",TODAY()-$I122,"")</f>
        <v/>
      </c>
      <c r="M122" s="10">
        <f>IF($A122="","",IF(COUNTIFS($A$5:$A$204,$A122,$D$5:$D$204,'القوائم'!$A$10)&gt;0,"رابحة",IF(COUNTIFS($A$5:$A$204,$A122,$D$5:$D$204,'القوائم'!$A$11)&gt;0,"خاسرة","مفتوحة")))</f>
        <v/>
      </c>
      <c r="N122" s="5" t="n"/>
    </row>
    <row r="123">
      <c r="A123" s="4" t="n"/>
      <c r="B123" s="5" t="n"/>
      <c r="C123" s="6" t="n"/>
      <c r="D123" s="5" t="n"/>
      <c r="E123" s="5" t="n"/>
      <c r="F123" s="7" t="n"/>
      <c r="G123" s="6" t="n"/>
      <c r="H123" s="5" t="n"/>
      <c r="I123" s="7" t="n"/>
      <c r="J123" s="7" t="n"/>
      <c r="K123" s="8">
        <f>IF(OR($A123="",$F123=""),"",IF($J123&lt;&gt;"","منجزة",IF(OR($H123="",$I123=""),IF($M123="مفتوحة","بلا خطوة تالية بتاريخ",""),IF(TODAY()&gt;$I123,"متأخرة",IF(TODAY()=$I123,"مستحقة اليوم","لم يحن موعدها")))))</f>
        <v/>
      </c>
      <c r="L123" s="9">
        <f>IF($K123="متأخرة",TODAY()-$I123,"")</f>
        <v/>
      </c>
      <c r="M123" s="10">
        <f>IF($A123="","",IF(COUNTIFS($A$5:$A$204,$A123,$D$5:$D$204,'القوائم'!$A$10)&gt;0,"رابحة",IF(COUNTIFS($A$5:$A$204,$A123,$D$5:$D$204,'القوائم'!$A$11)&gt;0,"خاسرة","مفتوحة")))</f>
        <v/>
      </c>
      <c r="N123" s="5" t="n"/>
    </row>
    <row r="124">
      <c r="A124" s="4" t="n"/>
      <c r="B124" s="5" t="n"/>
      <c r="C124" s="6" t="n"/>
      <c r="D124" s="5" t="n"/>
      <c r="E124" s="5" t="n"/>
      <c r="F124" s="7" t="n"/>
      <c r="G124" s="6" t="n"/>
      <c r="H124" s="5" t="n"/>
      <c r="I124" s="7" t="n"/>
      <c r="J124" s="7" t="n"/>
      <c r="K124" s="8">
        <f>IF(OR($A124="",$F124=""),"",IF($J124&lt;&gt;"","منجزة",IF(OR($H124="",$I124=""),IF($M124="مفتوحة","بلا خطوة تالية بتاريخ",""),IF(TODAY()&gt;$I124,"متأخرة",IF(TODAY()=$I124,"مستحقة اليوم","لم يحن موعدها")))))</f>
        <v/>
      </c>
      <c r="L124" s="9">
        <f>IF($K124="متأخرة",TODAY()-$I124,"")</f>
        <v/>
      </c>
      <c r="M124" s="10">
        <f>IF($A124="","",IF(COUNTIFS($A$5:$A$204,$A124,$D$5:$D$204,'القوائم'!$A$10)&gt;0,"رابحة",IF(COUNTIFS($A$5:$A$204,$A124,$D$5:$D$204,'القوائم'!$A$11)&gt;0,"خاسرة","مفتوحة")))</f>
        <v/>
      </c>
      <c r="N124" s="5" t="n"/>
    </row>
    <row r="125">
      <c r="A125" s="4" t="n"/>
      <c r="B125" s="5" t="n"/>
      <c r="C125" s="6" t="n"/>
      <c r="D125" s="5" t="n"/>
      <c r="E125" s="5" t="n"/>
      <c r="F125" s="7" t="n"/>
      <c r="G125" s="6" t="n"/>
      <c r="H125" s="5" t="n"/>
      <c r="I125" s="7" t="n"/>
      <c r="J125" s="7" t="n"/>
      <c r="K125" s="8">
        <f>IF(OR($A125="",$F125=""),"",IF($J125&lt;&gt;"","منجزة",IF(OR($H125="",$I125=""),IF($M125="مفتوحة","بلا خطوة تالية بتاريخ",""),IF(TODAY()&gt;$I125,"متأخرة",IF(TODAY()=$I125,"مستحقة اليوم","لم يحن موعدها")))))</f>
        <v/>
      </c>
      <c r="L125" s="9">
        <f>IF($K125="متأخرة",TODAY()-$I125,"")</f>
        <v/>
      </c>
      <c r="M125" s="10">
        <f>IF($A125="","",IF(COUNTIFS($A$5:$A$204,$A125,$D$5:$D$204,'القوائم'!$A$10)&gt;0,"رابحة",IF(COUNTIFS($A$5:$A$204,$A125,$D$5:$D$204,'القوائم'!$A$11)&gt;0,"خاسرة","مفتوحة")))</f>
        <v/>
      </c>
      <c r="N125" s="5" t="n"/>
    </row>
    <row r="126">
      <c r="A126" s="4" t="n"/>
      <c r="B126" s="5" t="n"/>
      <c r="C126" s="6" t="n"/>
      <c r="D126" s="5" t="n"/>
      <c r="E126" s="5" t="n"/>
      <c r="F126" s="7" t="n"/>
      <c r="G126" s="6" t="n"/>
      <c r="H126" s="5" t="n"/>
      <c r="I126" s="7" t="n"/>
      <c r="J126" s="7" t="n"/>
      <c r="K126" s="8">
        <f>IF(OR($A126="",$F126=""),"",IF($J126&lt;&gt;"","منجزة",IF(OR($H126="",$I126=""),IF($M126="مفتوحة","بلا خطوة تالية بتاريخ",""),IF(TODAY()&gt;$I126,"متأخرة",IF(TODAY()=$I126,"مستحقة اليوم","لم يحن موعدها")))))</f>
        <v/>
      </c>
      <c r="L126" s="9">
        <f>IF($K126="متأخرة",TODAY()-$I126,"")</f>
        <v/>
      </c>
      <c r="M126" s="10">
        <f>IF($A126="","",IF(COUNTIFS($A$5:$A$204,$A126,$D$5:$D$204,'القوائم'!$A$10)&gt;0,"رابحة",IF(COUNTIFS($A$5:$A$204,$A126,$D$5:$D$204,'القوائم'!$A$11)&gt;0,"خاسرة","مفتوحة")))</f>
        <v/>
      </c>
      <c r="N126" s="5" t="n"/>
    </row>
    <row r="127">
      <c r="A127" s="4" t="n"/>
      <c r="B127" s="5" t="n"/>
      <c r="C127" s="6" t="n"/>
      <c r="D127" s="5" t="n"/>
      <c r="E127" s="5" t="n"/>
      <c r="F127" s="7" t="n"/>
      <c r="G127" s="6" t="n"/>
      <c r="H127" s="5" t="n"/>
      <c r="I127" s="7" t="n"/>
      <c r="J127" s="7" t="n"/>
      <c r="K127" s="8">
        <f>IF(OR($A127="",$F127=""),"",IF($J127&lt;&gt;"","منجزة",IF(OR($H127="",$I127=""),IF($M127="مفتوحة","بلا خطوة تالية بتاريخ",""),IF(TODAY()&gt;$I127,"متأخرة",IF(TODAY()=$I127,"مستحقة اليوم","لم يحن موعدها")))))</f>
        <v/>
      </c>
      <c r="L127" s="9">
        <f>IF($K127="متأخرة",TODAY()-$I127,"")</f>
        <v/>
      </c>
      <c r="M127" s="10">
        <f>IF($A127="","",IF(COUNTIFS($A$5:$A$204,$A127,$D$5:$D$204,'القوائم'!$A$10)&gt;0,"رابحة",IF(COUNTIFS($A$5:$A$204,$A127,$D$5:$D$204,'القوائم'!$A$11)&gt;0,"خاسرة","مفتوحة")))</f>
        <v/>
      </c>
      <c r="N127" s="5" t="n"/>
    </row>
    <row r="128">
      <c r="A128" s="4" t="n"/>
      <c r="B128" s="5" t="n"/>
      <c r="C128" s="6" t="n"/>
      <c r="D128" s="5" t="n"/>
      <c r="E128" s="5" t="n"/>
      <c r="F128" s="7" t="n"/>
      <c r="G128" s="6" t="n"/>
      <c r="H128" s="5" t="n"/>
      <c r="I128" s="7" t="n"/>
      <c r="J128" s="7" t="n"/>
      <c r="K128" s="8">
        <f>IF(OR($A128="",$F128=""),"",IF($J128&lt;&gt;"","منجزة",IF(OR($H128="",$I128=""),IF($M128="مفتوحة","بلا خطوة تالية بتاريخ",""),IF(TODAY()&gt;$I128,"متأخرة",IF(TODAY()=$I128,"مستحقة اليوم","لم يحن موعدها")))))</f>
        <v/>
      </c>
      <c r="L128" s="9">
        <f>IF($K128="متأخرة",TODAY()-$I128,"")</f>
        <v/>
      </c>
      <c r="M128" s="10">
        <f>IF($A128="","",IF(COUNTIFS($A$5:$A$204,$A128,$D$5:$D$204,'القوائم'!$A$10)&gt;0,"رابحة",IF(COUNTIFS($A$5:$A$204,$A128,$D$5:$D$204,'القوائم'!$A$11)&gt;0,"خاسرة","مفتوحة")))</f>
        <v/>
      </c>
      <c r="N128" s="5" t="n"/>
    </row>
    <row r="129">
      <c r="A129" s="4" t="n"/>
      <c r="B129" s="5" t="n"/>
      <c r="C129" s="6" t="n"/>
      <c r="D129" s="5" t="n"/>
      <c r="E129" s="5" t="n"/>
      <c r="F129" s="7" t="n"/>
      <c r="G129" s="6" t="n"/>
      <c r="H129" s="5" t="n"/>
      <c r="I129" s="7" t="n"/>
      <c r="J129" s="7" t="n"/>
      <c r="K129" s="8">
        <f>IF(OR($A129="",$F129=""),"",IF($J129&lt;&gt;"","منجزة",IF(OR($H129="",$I129=""),IF($M129="مفتوحة","بلا خطوة تالية بتاريخ",""),IF(TODAY()&gt;$I129,"متأخرة",IF(TODAY()=$I129,"مستحقة اليوم","لم يحن موعدها")))))</f>
        <v/>
      </c>
      <c r="L129" s="9">
        <f>IF($K129="متأخرة",TODAY()-$I129,"")</f>
        <v/>
      </c>
      <c r="M129" s="10">
        <f>IF($A129="","",IF(COUNTIFS($A$5:$A$204,$A129,$D$5:$D$204,'القوائم'!$A$10)&gt;0,"رابحة",IF(COUNTIFS($A$5:$A$204,$A129,$D$5:$D$204,'القوائم'!$A$11)&gt;0,"خاسرة","مفتوحة")))</f>
        <v/>
      </c>
      <c r="N129" s="5" t="n"/>
    </row>
    <row r="130">
      <c r="A130" s="4" t="n"/>
      <c r="B130" s="5" t="n"/>
      <c r="C130" s="6" t="n"/>
      <c r="D130" s="5" t="n"/>
      <c r="E130" s="5" t="n"/>
      <c r="F130" s="7" t="n"/>
      <c r="G130" s="6" t="n"/>
      <c r="H130" s="5" t="n"/>
      <c r="I130" s="7" t="n"/>
      <c r="J130" s="7" t="n"/>
      <c r="K130" s="8">
        <f>IF(OR($A130="",$F130=""),"",IF($J130&lt;&gt;"","منجزة",IF(OR($H130="",$I130=""),IF($M130="مفتوحة","بلا خطوة تالية بتاريخ",""),IF(TODAY()&gt;$I130,"متأخرة",IF(TODAY()=$I130,"مستحقة اليوم","لم يحن موعدها")))))</f>
        <v/>
      </c>
      <c r="L130" s="9">
        <f>IF($K130="متأخرة",TODAY()-$I130,"")</f>
        <v/>
      </c>
      <c r="M130" s="10">
        <f>IF($A130="","",IF(COUNTIFS($A$5:$A$204,$A130,$D$5:$D$204,'القوائم'!$A$10)&gt;0,"رابحة",IF(COUNTIFS($A$5:$A$204,$A130,$D$5:$D$204,'القوائم'!$A$11)&gt;0,"خاسرة","مفتوحة")))</f>
        <v/>
      </c>
      <c r="N130" s="5" t="n"/>
    </row>
    <row r="131">
      <c r="A131" s="4" t="n"/>
      <c r="B131" s="5" t="n"/>
      <c r="C131" s="6" t="n"/>
      <c r="D131" s="5" t="n"/>
      <c r="E131" s="5" t="n"/>
      <c r="F131" s="7" t="n"/>
      <c r="G131" s="6" t="n"/>
      <c r="H131" s="5" t="n"/>
      <c r="I131" s="7" t="n"/>
      <c r="J131" s="7" t="n"/>
      <c r="K131" s="8">
        <f>IF(OR($A131="",$F131=""),"",IF($J131&lt;&gt;"","منجزة",IF(OR($H131="",$I131=""),IF($M131="مفتوحة","بلا خطوة تالية بتاريخ",""),IF(TODAY()&gt;$I131,"متأخرة",IF(TODAY()=$I131,"مستحقة اليوم","لم يحن موعدها")))))</f>
        <v/>
      </c>
      <c r="L131" s="9">
        <f>IF($K131="متأخرة",TODAY()-$I131,"")</f>
        <v/>
      </c>
      <c r="M131" s="10">
        <f>IF($A131="","",IF(COUNTIFS($A$5:$A$204,$A131,$D$5:$D$204,'القوائم'!$A$10)&gt;0,"رابحة",IF(COUNTIFS($A$5:$A$204,$A131,$D$5:$D$204,'القوائم'!$A$11)&gt;0,"خاسرة","مفتوحة")))</f>
        <v/>
      </c>
      <c r="N131" s="5" t="n"/>
    </row>
    <row r="132">
      <c r="A132" s="4" t="n"/>
      <c r="B132" s="5" t="n"/>
      <c r="C132" s="6" t="n"/>
      <c r="D132" s="5" t="n"/>
      <c r="E132" s="5" t="n"/>
      <c r="F132" s="7" t="n"/>
      <c r="G132" s="6" t="n"/>
      <c r="H132" s="5" t="n"/>
      <c r="I132" s="7" t="n"/>
      <c r="J132" s="7" t="n"/>
      <c r="K132" s="8">
        <f>IF(OR($A132="",$F132=""),"",IF($J132&lt;&gt;"","منجزة",IF(OR($H132="",$I132=""),IF($M132="مفتوحة","بلا خطوة تالية بتاريخ",""),IF(TODAY()&gt;$I132,"متأخرة",IF(TODAY()=$I132,"مستحقة اليوم","لم يحن موعدها")))))</f>
        <v/>
      </c>
      <c r="L132" s="9">
        <f>IF($K132="متأخرة",TODAY()-$I132,"")</f>
        <v/>
      </c>
      <c r="M132" s="10">
        <f>IF($A132="","",IF(COUNTIFS($A$5:$A$204,$A132,$D$5:$D$204,'القوائم'!$A$10)&gt;0,"رابحة",IF(COUNTIFS($A$5:$A$204,$A132,$D$5:$D$204,'القوائم'!$A$11)&gt;0,"خاسرة","مفتوحة")))</f>
        <v/>
      </c>
      <c r="N132" s="5" t="n"/>
    </row>
    <row r="133">
      <c r="A133" s="4" t="n"/>
      <c r="B133" s="5" t="n"/>
      <c r="C133" s="6" t="n"/>
      <c r="D133" s="5" t="n"/>
      <c r="E133" s="5" t="n"/>
      <c r="F133" s="7" t="n"/>
      <c r="G133" s="6" t="n"/>
      <c r="H133" s="5" t="n"/>
      <c r="I133" s="7" t="n"/>
      <c r="J133" s="7" t="n"/>
      <c r="K133" s="8">
        <f>IF(OR($A133="",$F133=""),"",IF($J133&lt;&gt;"","منجزة",IF(OR($H133="",$I133=""),IF($M133="مفتوحة","بلا خطوة تالية بتاريخ",""),IF(TODAY()&gt;$I133,"متأخرة",IF(TODAY()=$I133,"مستحقة اليوم","لم يحن موعدها")))))</f>
        <v/>
      </c>
      <c r="L133" s="9">
        <f>IF($K133="متأخرة",TODAY()-$I133,"")</f>
        <v/>
      </c>
      <c r="M133" s="10">
        <f>IF($A133="","",IF(COUNTIFS($A$5:$A$204,$A133,$D$5:$D$204,'القوائم'!$A$10)&gt;0,"رابحة",IF(COUNTIFS($A$5:$A$204,$A133,$D$5:$D$204,'القوائم'!$A$11)&gt;0,"خاسرة","مفتوحة")))</f>
        <v/>
      </c>
      <c r="N133" s="5" t="n"/>
    </row>
    <row r="134">
      <c r="A134" s="4" t="n"/>
      <c r="B134" s="5" t="n"/>
      <c r="C134" s="6" t="n"/>
      <c r="D134" s="5" t="n"/>
      <c r="E134" s="5" t="n"/>
      <c r="F134" s="7" t="n"/>
      <c r="G134" s="6" t="n"/>
      <c r="H134" s="5" t="n"/>
      <c r="I134" s="7" t="n"/>
      <c r="J134" s="7" t="n"/>
      <c r="K134" s="8">
        <f>IF(OR($A134="",$F134=""),"",IF($J134&lt;&gt;"","منجزة",IF(OR($H134="",$I134=""),IF($M134="مفتوحة","بلا خطوة تالية بتاريخ",""),IF(TODAY()&gt;$I134,"متأخرة",IF(TODAY()=$I134,"مستحقة اليوم","لم يحن موعدها")))))</f>
        <v/>
      </c>
      <c r="L134" s="9">
        <f>IF($K134="متأخرة",TODAY()-$I134,"")</f>
        <v/>
      </c>
      <c r="M134" s="10">
        <f>IF($A134="","",IF(COUNTIFS($A$5:$A$204,$A134,$D$5:$D$204,'القوائم'!$A$10)&gt;0,"رابحة",IF(COUNTIFS($A$5:$A$204,$A134,$D$5:$D$204,'القوائم'!$A$11)&gt;0,"خاسرة","مفتوحة")))</f>
        <v/>
      </c>
      <c r="N134" s="5" t="n"/>
    </row>
    <row r="135">
      <c r="A135" s="4" t="n"/>
      <c r="B135" s="5" t="n"/>
      <c r="C135" s="6" t="n"/>
      <c r="D135" s="5" t="n"/>
      <c r="E135" s="5" t="n"/>
      <c r="F135" s="7" t="n"/>
      <c r="G135" s="6" t="n"/>
      <c r="H135" s="5" t="n"/>
      <c r="I135" s="7" t="n"/>
      <c r="J135" s="7" t="n"/>
      <c r="K135" s="8">
        <f>IF(OR($A135="",$F135=""),"",IF($J135&lt;&gt;"","منجزة",IF(OR($H135="",$I135=""),IF($M135="مفتوحة","بلا خطوة تالية بتاريخ",""),IF(TODAY()&gt;$I135,"متأخرة",IF(TODAY()=$I135,"مستحقة اليوم","لم يحن موعدها")))))</f>
        <v/>
      </c>
      <c r="L135" s="9">
        <f>IF($K135="متأخرة",TODAY()-$I135,"")</f>
        <v/>
      </c>
      <c r="M135" s="10">
        <f>IF($A135="","",IF(COUNTIFS($A$5:$A$204,$A135,$D$5:$D$204,'القوائم'!$A$10)&gt;0,"رابحة",IF(COUNTIFS($A$5:$A$204,$A135,$D$5:$D$204,'القوائم'!$A$11)&gt;0,"خاسرة","مفتوحة")))</f>
        <v/>
      </c>
      <c r="N135" s="5" t="n"/>
    </row>
    <row r="136">
      <c r="A136" s="4" t="n"/>
      <c r="B136" s="5" t="n"/>
      <c r="C136" s="6" t="n"/>
      <c r="D136" s="5" t="n"/>
      <c r="E136" s="5" t="n"/>
      <c r="F136" s="7" t="n"/>
      <c r="G136" s="6" t="n"/>
      <c r="H136" s="5" t="n"/>
      <c r="I136" s="7" t="n"/>
      <c r="J136" s="7" t="n"/>
      <c r="K136" s="8">
        <f>IF(OR($A136="",$F136=""),"",IF($J136&lt;&gt;"","منجزة",IF(OR($H136="",$I136=""),IF($M136="مفتوحة","بلا خطوة تالية بتاريخ",""),IF(TODAY()&gt;$I136,"متأخرة",IF(TODAY()=$I136,"مستحقة اليوم","لم يحن موعدها")))))</f>
        <v/>
      </c>
      <c r="L136" s="9">
        <f>IF($K136="متأخرة",TODAY()-$I136,"")</f>
        <v/>
      </c>
      <c r="M136" s="10">
        <f>IF($A136="","",IF(COUNTIFS($A$5:$A$204,$A136,$D$5:$D$204,'القوائم'!$A$10)&gt;0,"رابحة",IF(COUNTIFS($A$5:$A$204,$A136,$D$5:$D$204,'القوائم'!$A$11)&gt;0,"خاسرة","مفتوحة")))</f>
        <v/>
      </c>
      <c r="N136" s="5" t="n"/>
    </row>
    <row r="137">
      <c r="A137" s="4" t="n"/>
      <c r="B137" s="5" t="n"/>
      <c r="C137" s="6" t="n"/>
      <c r="D137" s="5" t="n"/>
      <c r="E137" s="5" t="n"/>
      <c r="F137" s="7" t="n"/>
      <c r="G137" s="6" t="n"/>
      <c r="H137" s="5" t="n"/>
      <c r="I137" s="7" t="n"/>
      <c r="J137" s="7" t="n"/>
      <c r="K137" s="8">
        <f>IF(OR($A137="",$F137=""),"",IF($J137&lt;&gt;"","منجزة",IF(OR($H137="",$I137=""),IF($M137="مفتوحة","بلا خطوة تالية بتاريخ",""),IF(TODAY()&gt;$I137,"متأخرة",IF(TODAY()=$I137,"مستحقة اليوم","لم يحن موعدها")))))</f>
        <v/>
      </c>
      <c r="L137" s="9">
        <f>IF($K137="متأخرة",TODAY()-$I137,"")</f>
        <v/>
      </c>
      <c r="M137" s="10">
        <f>IF($A137="","",IF(COUNTIFS($A$5:$A$204,$A137,$D$5:$D$204,'القوائم'!$A$10)&gt;0,"رابحة",IF(COUNTIFS($A$5:$A$204,$A137,$D$5:$D$204,'القوائم'!$A$11)&gt;0,"خاسرة","مفتوحة")))</f>
        <v/>
      </c>
      <c r="N137" s="5" t="n"/>
    </row>
    <row r="138">
      <c r="A138" s="4" t="n"/>
      <c r="B138" s="5" t="n"/>
      <c r="C138" s="6" t="n"/>
      <c r="D138" s="5" t="n"/>
      <c r="E138" s="5" t="n"/>
      <c r="F138" s="7" t="n"/>
      <c r="G138" s="6" t="n"/>
      <c r="H138" s="5" t="n"/>
      <c r="I138" s="7" t="n"/>
      <c r="J138" s="7" t="n"/>
      <c r="K138" s="8">
        <f>IF(OR($A138="",$F138=""),"",IF($J138&lt;&gt;"","منجزة",IF(OR($H138="",$I138=""),IF($M138="مفتوحة","بلا خطوة تالية بتاريخ",""),IF(TODAY()&gt;$I138,"متأخرة",IF(TODAY()=$I138,"مستحقة اليوم","لم يحن موعدها")))))</f>
        <v/>
      </c>
      <c r="L138" s="9">
        <f>IF($K138="متأخرة",TODAY()-$I138,"")</f>
        <v/>
      </c>
      <c r="M138" s="10">
        <f>IF($A138="","",IF(COUNTIFS($A$5:$A$204,$A138,$D$5:$D$204,'القوائم'!$A$10)&gt;0,"رابحة",IF(COUNTIFS($A$5:$A$204,$A138,$D$5:$D$204,'القوائم'!$A$11)&gt;0,"خاسرة","مفتوحة")))</f>
        <v/>
      </c>
      <c r="N138" s="5" t="n"/>
    </row>
    <row r="139">
      <c r="A139" s="4" t="n"/>
      <c r="B139" s="5" t="n"/>
      <c r="C139" s="6" t="n"/>
      <c r="D139" s="5" t="n"/>
      <c r="E139" s="5" t="n"/>
      <c r="F139" s="7" t="n"/>
      <c r="G139" s="6" t="n"/>
      <c r="H139" s="5" t="n"/>
      <c r="I139" s="7" t="n"/>
      <c r="J139" s="7" t="n"/>
      <c r="K139" s="8">
        <f>IF(OR($A139="",$F139=""),"",IF($J139&lt;&gt;"","منجزة",IF(OR($H139="",$I139=""),IF($M139="مفتوحة","بلا خطوة تالية بتاريخ",""),IF(TODAY()&gt;$I139,"متأخرة",IF(TODAY()=$I139,"مستحقة اليوم","لم يحن موعدها")))))</f>
        <v/>
      </c>
      <c r="L139" s="9">
        <f>IF($K139="متأخرة",TODAY()-$I139,"")</f>
        <v/>
      </c>
      <c r="M139" s="10">
        <f>IF($A139="","",IF(COUNTIFS($A$5:$A$204,$A139,$D$5:$D$204,'القوائم'!$A$10)&gt;0,"رابحة",IF(COUNTIFS($A$5:$A$204,$A139,$D$5:$D$204,'القوائم'!$A$11)&gt;0,"خاسرة","مفتوحة")))</f>
        <v/>
      </c>
      <c r="N139" s="5" t="n"/>
    </row>
    <row r="140">
      <c r="A140" s="4" t="n"/>
      <c r="B140" s="5" t="n"/>
      <c r="C140" s="6" t="n"/>
      <c r="D140" s="5" t="n"/>
      <c r="E140" s="5" t="n"/>
      <c r="F140" s="7" t="n"/>
      <c r="G140" s="6" t="n"/>
      <c r="H140" s="5" t="n"/>
      <c r="I140" s="7" t="n"/>
      <c r="J140" s="7" t="n"/>
      <c r="K140" s="8">
        <f>IF(OR($A140="",$F140=""),"",IF($J140&lt;&gt;"","منجزة",IF(OR($H140="",$I140=""),IF($M140="مفتوحة","بلا خطوة تالية بتاريخ",""),IF(TODAY()&gt;$I140,"متأخرة",IF(TODAY()=$I140,"مستحقة اليوم","لم يحن موعدها")))))</f>
        <v/>
      </c>
      <c r="L140" s="9">
        <f>IF($K140="متأخرة",TODAY()-$I140,"")</f>
        <v/>
      </c>
      <c r="M140" s="10">
        <f>IF($A140="","",IF(COUNTIFS($A$5:$A$204,$A140,$D$5:$D$204,'القوائم'!$A$10)&gt;0,"رابحة",IF(COUNTIFS($A$5:$A$204,$A140,$D$5:$D$204,'القوائم'!$A$11)&gt;0,"خاسرة","مفتوحة")))</f>
        <v/>
      </c>
      <c r="N140" s="5" t="n"/>
    </row>
    <row r="141">
      <c r="A141" s="4" t="n"/>
      <c r="B141" s="5" t="n"/>
      <c r="C141" s="6" t="n"/>
      <c r="D141" s="5" t="n"/>
      <c r="E141" s="5" t="n"/>
      <c r="F141" s="7" t="n"/>
      <c r="G141" s="6" t="n"/>
      <c r="H141" s="5" t="n"/>
      <c r="I141" s="7" t="n"/>
      <c r="J141" s="7" t="n"/>
      <c r="K141" s="8">
        <f>IF(OR($A141="",$F141=""),"",IF($J141&lt;&gt;"","منجزة",IF(OR($H141="",$I141=""),IF($M141="مفتوحة","بلا خطوة تالية بتاريخ",""),IF(TODAY()&gt;$I141,"متأخرة",IF(TODAY()=$I141,"مستحقة اليوم","لم يحن موعدها")))))</f>
        <v/>
      </c>
      <c r="L141" s="9">
        <f>IF($K141="متأخرة",TODAY()-$I141,"")</f>
        <v/>
      </c>
      <c r="M141" s="10">
        <f>IF($A141="","",IF(COUNTIFS($A$5:$A$204,$A141,$D$5:$D$204,'القوائم'!$A$10)&gt;0,"رابحة",IF(COUNTIFS($A$5:$A$204,$A141,$D$5:$D$204,'القوائم'!$A$11)&gt;0,"خاسرة","مفتوحة")))</f>
        <v/>
      </c>
      <c r="N141" s="5" t="n"/>
    </row>
    <row r="142">
      <c r="A142" s="4" t="n"/>
      <c r="B142" s="5" t="n"/>
      <c r="C142" s="6" t="n"/>
      <c r="D142" s="5" t="n"/>
      <c r="E142" s="5" t="n"/>
      <c r="F142" s="7" t="n"/>
      <c r="G142" s="6" t="n"/>
      <c r="H142" s="5" t="n"/>
      <c r="I142" s="7" t="n"/>
      <c r="J142" s="7" t="n"/>
      <c r="K142" s="8">
        <f>IF(OR($A142="",$F142=""),"",IF($J142&lt;&gt;"","منجزة",IF(OR($H142="",$I142=""),IF($M142="مفتوحة","بلا خطوة تالية بتاريخ",""),IF(TODAY()&gt;$I142,"متأخرة",IF(TODAY()=$I142,"مستحقة اليوم","لم يحن موعدها")))))</f>
        <v/>
      </c>
      <c r="L142" s="9">
        <f>IF($K142="متأخرة",TODAY()-$I142,"")</f>
        <v/>
      </c>
      <c r="M142" s="10">
        <f>IF($A142="","",IF(COUNTIFS($A$5:$A$204,$A142,$D$5:$D$204,'القوائم'!$A$10)&gt;0,"رابحة",IF(COUNTIFS($A$5:$A$204,$A142,$D$5:$D$204,'القوائم'!$A$11)&gt;0,"خاسرة","مفتوحة")))</f>
        <v/>
      </c>
      <c r="N142" s="5" t="n"/>
    </row>
    <row r="143">
      <c r="A143" s="4" t="n"/>
      <c r="B143" s="5" t="n"/>
      <c r="C143" s="6" t="n"/>
      <c r="D143" s="5" t="n"/>
      <c r="E143" s="5" t="n"/>
      <c r="F143" s="7" t="n"/>
      <c r="G143" s="6" t="n"/>
      <c r="H143" s="5" t="n"/>
      <c r="I143" s="7" t="n"/>
      <c r="J143" s="7" t="n"/>
      <c r="K143" s="8">
        <f>IF(OR($A143="",$F143=""),"",IF($J143&lt;&gt;"","منجزة",IF(OR($H143="",$I143=""),IF($M143="مفتوحة","بلا خطوة تالية بتاريخ",""),IF(TODAY()&gt;$I143,"متأخرة",IF(TODAY()=$I143,"مستحقة اليوم","لم يحن موعدها")))))</f>
        <v/>
      </c>
      <c r="L143" s="9">
        <f>IF($K143="متأخرة",TODAY()-$I143,"")</f>
        <v/>
      </c>
      <c r="M143" s="10">
        <f>IF($A143="","",IF(COUNTIFS($A$5:$A$204,$A143,$D$5:$D$204,'القوائم'!$A$10)&gt;0,"رابحة",IF(COUNTIFS($A$5:$A$204,$A143,$D$5:$D$204,'القوائم'!$A$11)&gt;0,"خاسرة","مفتوحة")))</f>
        <v/>
      </c>
      <c r="N143" s="5" t="n"/>
    </row>
    <row r="144">
      <c r="A144" s="4" t="n"/>
      <c r="B144" s="5" t="n"/>
      <c r="C144" s="6" t="n"/>
      <c r="D144" s="5" t="n"/>
      <c r="E144" s="5" t="n"/>
      <c r="F144" s="7" t="n"/>
      <c r="G144" s="6" t="n"/>
      <c r="H144" s="5" t="n"/>
      <c r="I144" s="7" t="n"/>
      <c r="J144" s="7" t="n"/>
      <c r="K144" s="8">
        <f>IF(OR($A144="",$F144=""),"",IF($J144&lt;&gt;"","منجزة",IF(OR($H144="",$I144=""),IF($M144="مفتوحة","بلا خطوة تالية بتاريخ",""),IF(TODAY()&gt;$I144,"متأخرة",IF(TODAY()=$I144,"مستحقة اليوم","لم يحن موعدها")))))</f>
        <v/>
      </c>
      <c r="L144" s="9">
        <f>IF($K144="متأخرة",TODAY()-$I144,"")</f>
        <v/>
      </c>
      <c r="M144" s="10">
        <f>IF($A144="","",IF(COUNTIFS($A$5:$A$204,$A144,$D$5:$D$204,'القوائم'!$A$10)&gt;0,"رابحة",IF(COUNTIFS($A$5:$A$204,$A144,$D$5:$D$204,'القوائم'!$A$11)&gt;0,"خاسرة","مفتوحة")))</f>
        <v/>
      </c>
      <c r="N144" s="5" t="n"/>
    </row>
    <row r="145">
      <c r="A145" s="4" t="n"/>
      <c r="B145" s="5" t="n"/>
      <c r="C145" s="6" t="n"/>
      <c r="D145" s="5" t="n"/>
      <c r="E145" s="5" t="n"/>
      <c r="F145" s="7" t="n"/>
      <c r="G145" s="6" t="n"/>
      <c r="H145" s="5" t="n"/>
      <c r="I145" s="7" t="n"/>
      <c r="J145" s="7" t="n"/>
      <c r="K145" s="8">
        <f>IF(OR($A145="",$F145=""),"",IF($J145&lt;&gt;"","منجزة",IF(OR($H145="",$I145=""),IF($M145="مفتوحة","بلا خطوة تالية بتاريخ",""),IF(TODAY()&gt;$I145,"متأخرة",IF(TODAY()=$I145,"مستحقة اليوم","لم يحن موعدها")))))</f>
        <v/>
      </c>
      <c r="L145" s="9">
        <f>IF($K145="متأخرة",TODAY()-$I145,"")</f>
        <v/>
      </c>
      <c r="M145" s="10">
        <f>IF($A145="","",IF(COUNTIFS($A$5:$A$204,$A145,$D$5:$D$204,'القوائم'!$A$10)&gt;0,"رابحة",IF(COUNTIFS($A$5:$A$204,$A145,$D$5:$D$204,'القوائم'!$A$11)&gt;0,"خاسرة","مفتوحة")))</f>
        <v/>
      </c>
      <c r="N145" s="5" t="n"/>
    </row>
    <row r="146">
      <c r="A146" s="4" t="n"/>
      <c r="B146" s="5" t="n"/>
      <c r="C146" s="6" t="n"/>
      <c r="D146" s="5" t="n"/>
      <c r="E146" s="5" t="n"/>
      <c r="F146" s="7" t="n"/>
      <c r="G146" s="6" t="n"/>
      <c r="H146" s="5" t="n"/>
      <c r="I146" s="7" t="n"/>
      <c r="J146" s="7" t="n"/>
      <c r="K146" s="8">
        <f>IF(OR($A146="",$F146=""),"",IF($J146&lt;&gt;"","منجزة",IF(OR($H146="",$I146=""),IF($M146="مفتوحة","بلا خطوة تالية بتاريخ",""),IF(TODAY()&gt;$I146,"متأخرة",IF(TODAY()=$I146,"مستحقة اليوم","لم يحن موعدها")))))</f>
        <v/>
      </c>
      <c r="L146" s="9">
        <f>IF($K146="متأخرة",TODAY()-$I146,"")</f>
        <v/>
      </c>
      <c r="M146" s="10">
        <f>IF($A146="","",IF(COUNTIFS($A$5:$A$204,$A146,$D$5:$D$204,'القوائم'!$A$10)&gt;0,"رابحة",IF(COUNTIFS($A$5:$A$204,$A146,$D$5:$D$204,'القوائم'!$A$11)&gt;0,"خاسرة","مفتوحة")))</f>
        <v/>
      </c>
      <c r="N146" s="5" t="n"/>
    </row>
    <row r="147">
      <c r="A147" s="4" t="n"/>
      <c r="B147" s="5" t="n"/>
      <c r="C147" s="6" t="n"/>
      <c r="D147" s="5" t="n"/>
      <c r="E147" s="5" t="n"/>
      <c r="F147" s="7" t="n"/>
      <c r="G147" s="6" t="n"/>
      <c r="H147" s="5" t="n"/>
      <c r="I147" s="7" t="n"/>
      <c r="J147" s="7" t="n"/>
      <c r="K147" s="8">
        <f>IF(OR($A147="",$F147=""),"",IF($J147&lt;&gt;"","منجزة",IF(OR($H147="",$I147=""),IF($M147="مفتوحة","بلا خطوة تالية بتاريخ",""),IF(TODAY()&gt;$I147,"متأخرة",IF(TODAY()=$I147,"مستحقة اليوم","لم يحن موعدها")))))</f>
        <v/>
      </c>
      <c r="L147" s="9">
        <f>IF($K147="متأخرة",TODAY()-$I147,"")</f>
        <v/>
      </c>
      <c r="M147" s="10">
        <f>IF($A147="","",IF(COUNTIFS($A$5:$A$204,$A147,$D$5:$D$204,'القوائم'!$A$10)&gt;0,"رابحة",IF(COUNTIFS($A$5:$A$204,$A147,$D$5:$D$204,'القوائم'!$A$11)&gt;0,"خاسرة","مفتوحة")))</f>
        <v/>
      </c>
      <c r="N147" s="5" t="n"/>
    </row>
    <row r="148">
      <c r="A148" s="4" t="n"/>
      <c r="B148" s="5" t="n"/>
      <c r="C148" s="6" t="n"/>
      <c r="D148" s="5" t="n"/>
      <c r="E148" s="5" t="n"/>
      <c r="F148" s="7" t="n"/>
      <c r="G148" s="6" t="n"/>
      <c r="H148" s="5" t="n"/>
      <c r="I148" s="7" t="n"/>
      <c r="J148" s="7" t="n"/>
      <c r="K148" s="8">
        <f>IF(OR($A148="",$F148=""),"",IF($J148&lt;&gt;"","منجزة",IF(OR($H148="",$I148=""),IF($M148="مفتوحة","بلا خطوة تالية بتاريخ",""),IF(TODAY()&gt;$I148,"متأخرة",IF(TODAY()=$I148,"مستحقة اليوم","لم يحن موعدها")))))</f>
        <v/>
      </c>
      <c r="L148" s="9">
        <f>IF($K148="متأخرة",TODAY()-$I148,"")</f>
        <v/>
      </c>
      <c r="M148" s="10">
        <f>IF($A148="","",IF(COUNTIFS($A$5:$A$204,$A148,$D$5:$D$204,'القوائم'!$A$10)&gt;0,"رابحة",IF(COUNTIFS($A$5:$A$204,$A148,$D$5:$D$204,'القوائم'!$A$11)&gt;0,"خاسرة","مفتوحة")))</f>
        <v/>
      </c>
      <c r="N148" s="5" t="n"/>
    </row>
    <row r="149">
      <c r="A149" s="4" t="n"/>
      <c r="B149" s="5" t="n"/>
      <c r="C149" s="6" t="n"/>
      <c r="D149" s="5" t="n"/>
      <c r="E149" s="5" t="n"/>
      <c r="F149" s="7" t="n"/>
      <c r="G149" s="6" t="n"/>
      <c r="H149" s="5" t="n"/>
      <c r="I149" s="7" t="n"/>
      <c r="J149" s="7" t="n"/>
      <c r="K149" s="8">
        <f>IF(OR($A149="",$F149=""),"",IF($J149&lt;&gt;"","منجزة",IF(OR($H149="",$I149=""),IF($M149="مفتوحة","بلا خطوة تالية بتاريخ",""),IF(TODAY()&gt;$I149,"متأخرة",IF(TODAY()=$I149,"مستحقة اليوم","لم يحن موعدها")))))</f>
        <v/>
      </c>
      <c r="L149" s="9">
        <f>IF($K149="متأخرة",TODAY()-$I149,"")</f>
        <v/>
      </c>
      <c r="M149" s="10">
        <f>IF($A149="","",IF(COUNTIFS($A$5:$A$204,$A149,$D$5:$D$204,'القوائم'!$A$10)&gt;0,"رابحة",IF(COUNTIFS($A$5:$A$204,$A149,$D$5:$D$204,'القوائم'!$A$11)&gt;0,"خاسرة","مفتوحة")))</f>
        <v/>
      </c>
      <c r="N149" s="5" t="n"/>
    </row>
    <row r="150">
      <c r="A150" s="4" t="n"/>
      <c r="B150" s="5" t="n"/>
      <c r="C150" s="6" t="n"/>
      <c r="D150" s="5" t="n"/>
      <c r="E150" s="5" t="n"/>
      <c r="F150" s="7" t="n"/>
      <c r="G150" s="6" t="n"/>
      <c r="H150" s="5" t="n"/>
      <c r="I150" s="7" t="n"/>
      <c r="J150" s="7" t="n"/>
      <c r="K150" s="8">
        <f>IF(OR($A150="",$F150=""),"",IF($J150&lt;&gt;"","منجزة",IF(OR($H150="",$I150=""),IF($M150="مفتوحة","بلا خطوة تالية بتاريخ",""),IF(TODAY()&gt;$I150,"متأخرة",IF(TODAY()=$I150,"مستحقة اليوم","لم يحن موعدها")))))</f>
        <v/>
      </c>
      <c r="L150" s="9">
        <f>IF($K150="متأخرة",TODAY()-$I150,"")</f>
        <v/>
      </c>
      <c r="M150" s="10">
        <f>IF($A150="","",IF(COUNTIFS($A$5:$A$204,$A150,$D$5:$D$204,'القوائم'!$A$10)&gt;0,"رابحة",IF(COUNTIFS($A$5:$A$204,$A150,$D$5:$D$204,'القوائم'!$A$11)&gt;0,"خاسرة","مفتوحة")))</f>
        <v/>
      </c>
      <c r="N150" s="5" t="n"/>
    </row>
    <row r="151">
      <c r="A151" s="4" t="n"/>
      <c r="B151" s="5" t="n"/>
      <c r="C151" s="6" t="n"/>
      <c r="D151" s="5" t="n"/>
      <c r="E151" s="5" t="n"/>
      <c r="F151" s="7" t="n"/>
      <c r="G151" s="6" t="n"/>
      <c r="H151" s="5" t="n"/>
      <c r="I151" s="7" t="n"/>
      <c r="J151" s="7" t="n"/>
      <c r="K151" s="8">
        <f>IF(OR($A151="",$F151=""),"",IF($J151&lt;&gt;"","منجزة",IF(OR($H151="",$I151=""),IF($M151="مفتوحة","بلا خطوة تالية بتاريخ",""),IF(TODAY()&gt;$I151,"متأخرة",IF(TODAY()=$I151,"مستحقة اليوم","لم يحن موعدها")))))</f>
        <v/>
      </c>
      <c r="L151" s="9">
        <f>IF($K151="متأخرة",TODAY()-$I151,"")</f>
        <v/>
      </c>
      <c r="M151" s="10">
        <f>IF($A151="","",IF(COUNTIFS($A$5:$A$204,$A151,$D$5:$D$204,'القوائم'!$A$10)&gt;0,"رابحة",IF(COUNTIFS($A$5:$A$204,$A151,$D$5:$D$204,'القوائم'!$A$11)&gt;0,"خاسرة","مفتوحة")))</f>
        <v/>
      </c>
      <c r="N151" s="5" t="n"/>
    </row>
    <row r="152">
      <c r="A152" s="4" t="n"/>
      <c r="B152" s="5" t="n"/>
      <c r="C152" s="6" t="n"/>
      <c r="D152" s="5" t="n"/>
      <c r="E152" s="5" t="n"/>
      <c r="F152" s="7" t="n"/>
      <c r="G152" s="6" t="n"/>
      <c r="H152" s="5" t="n"/>
      <c r="I152" s="7" t="n"/>
      <c r="J152" s="7" t="n"/>
      <c r="K152" s="8">
        <f>IF(OR($A152="",$F152=""),"",IF($J152&lt;&gt;"","منجزة",IF(OR($H152="",$I152=""),IF($M152="مفتوحة","بلا خطوة تالية بتاريخ",""),IF(TODAY()&gt;$I152,"متأخرة",IF(TODAY()=$I152,"مستحقة اليوم","لم يحن موعدها")))))</f>
        <v/>
      </c>
      <c r="L152" s="9">
        <f>IF($K152="متأخرة",TODAY()-$I152,"")</f>
        <v/>
      </c>
      <c r="M152" s="10">
        <f>IF($A152="","",IF(COUNTIFS($A$5:$A$204,$A152,$D$5:$D$204,'القوائم'!$A$10)&gt;0,"رابحة",IF(COUNTIFS($A$5:$A$204,$A152,$D$5:$D$204,'القوائم'!$A$11)&gt;0,"خاسرة","مفتوحة")))</f>
        <v/>
      </c>
      <c r="N152" s="5" t="n"/>
    </row>
    <row r="153">
      <c r="A153" s="4" t="n"/>
      <c r="B153" s="5" t="n"/>
      <c r="C153" s="6" t="n"/>
      <c r="D153" s="5" t="n"/>
      <c r="E153" s="5" t="n"/>
      <c r="F153" s="7" t="n"/>
      <c r="G153" s="6" t="n"/>
      <c r="H153" s="5" t="n"/>
      <c r="I153" s="7" t="n"/>
      <c r="J153" s="7" t="n"/>
      <c r="K153" s="8">
        <f>IF(OR($A153="",$F153=""),"",IF($J153&lt;&gt;"","منجزة",IF(OR($H153="",$I153=""),IF($M153="مفتوحة","بلا خطوة تالية بتاريخ",""),IF(TODAY()&gt;$I153,"متأخرة",IF(TODAY()=$I153,"مستحقة اليوم","لم يحن موعدها")))))</f>
        <v/>
      </c>
      <c r="L153" s="9">
        <f>IF($K153="متأخرة",TODAY()-$I153,"")</f>
        <v/>
      </c>
      <c r="M153" s="10">
        <f>IF($A153="","",IF(COUNTIFS($A$5:$A$204,$A153,$D$5:$D$204,'القوائم'!$A$10)&gt;0,"رابحة",IF(COUNTIFS($A$5:$A$204,$A153,$D$5:$D$204,'القوائم'!$A$11)&gt;0,"خاسرة","مفتوحة")))</f>
        <v/>
      </c>
      <c r="N153" s="5" t="n"/>
    </row>
    <row r="154">
      <c r="A154" s="4" t="n"/>
      <c r="B154" s="5" t="n"/>
      <c r="C154" s="6" t="n"/>
      <c r="D154" s="5" t="n"/>
      <c r="E154" s="5" t="n"/>
      <c r="F154" s="7" t="n"/>
      <c r="G154" s="6" t="n"/>
      <c r="H154" s="5" t="n"/>
      <c r="I154" s="7" t="n"/>
      <c r="J154" s="7" t="n"/>
      <c r="K154" s="8">
        <f>IF(OR($A154="",$F154=""),"",IF($J154&lt;&gt;"","منجزة",IF(OR($H154="",$I154=""),IF($M154="مفتوحة","بلا خطوة تالية بتاريخ",""),IF(TODAY()&gt;$I154,"متأخرة",IF(TODAY()=$I154,"مستحقة اليوم","لم يحن موعدها")))))</f>
        <v/>
      </c>
      <c r="L154" s="9">
        <f>IF($K154="متأخرة",TODAY()-$I154,"")</f>
        <v/>
      </c>
      <c r="M154" s="10">
        <f>IF($A154="","",IF(COUNTIFS($A$5:$A$204,$A154,$D$5:$D$204,'القوائم'!$A$10)&gt;0,"رابحة",IF(COUNTIFS($A$5:$A$204,$A154,$D$5:$D$204,'القوائم'!$A$11)&gt;0,"خاسرة","مفتوحة")))</f>
        <v/>
      </c>
      <c r="N154" s="5" t="n"/>
    </row>
    <row r="155">
      <c r="A155" s="4" t="n"/>
      <c r="B155" s="5" t="n"/>
      <c r="C155" s="6" t="n"/>
      <c r="D155" s="5" t="n"/>
      <c r="E155" s="5" t="n"/>
      <c r="F155" s="7" t="n"/>
      <c r="G155" s="6" t="n"/>
      <c r="H155" s="5" t="n"/>
      <c r="I155" s="7" t="n"/>
      <c r="J155" s="7" t="n"/>
      <c r="K155" s="8">
        <f>IF(OR($A155="",$F155=""),"",IF($J155&lt;&gt;"","منجزة",IF(OR($H155="",$I155=""),IF($M155="مفتوحة","بلا خطوة تالية بتاريخ",""),IF(TODAY()&gt;$I155,"متأخرة",IF(TODAY()=$I155,"مستحقة اليوم","لم يحن موعدها")))))</f>
        <v/>
      </c>
      <c r="L155" s="9">
        <f>IF($K155="متأخرة",TODAY()-$I155,"")</f>
        <v/>
      </c>
      <c r="M155" s="10">
        <f>IF($A155="","",IF(COUNTIFS($A$5:$A$204,$A155,$D$5:$D$204,'القوائم'!$A$10)&gt;0,"رابحة",IF(COUNTIFS($A$5:$A$204,$A155,$D$5:$D$204,'القوائم'!$A$11)&gt;0,"خاسرة","مفتوحة")))</f>
        <v/>
      </c>
      <c r="N155" s="5" t="n"/>
    </row>
    <row r="156">
      <c r="A156" s="4" t="n"/>
      <c r="B156" s="5" t="n"/>
      <c r="C156" s="6" t="n"/>
      <c r="D156" s="5" t="n"/>
      <c r="E156" s="5" t="n"/>
      <c r="F156" s="7" t="n"/>
      <c r="G156" s="6" t="n"/>
      <c r="H156" s="5" t="n"/>
      <c r="I156" s="7" t="n"/>
      <c r="J156" s="7" t="n"/>
      <c r="K156" s="8">
        <f>IF(OR($A156="",$F156=""),"",IF($J156&lt;&gt;"","منجزة",IF(OR($H156="",$I156=""),IF($M156="مفتوحة","بلا خطوة تالية بتاريخ",""),IF(TODAY()&gt;$I156,"متأخرة",IF(TODAY()=$I156,"مستحقة اليوم","لم يحن موعدها")))))</f>
        <v/>
      </c>
      <c r="L156" s="9">
        <f>IF($K156="متأخرة",TODAY()-$I156,"")</f>
        <v/>
      </c>
      <c r="M156" s="10">
        <f>IF($A156="","",IF(COUNTIFS($A$5:$A$204,$A156,$D$5:$D$204,'القوائم'!$A$10)&gt;0,"رابحة",IF(COUNTIFS($A$5:$A$204,$A156,$D$5:$D$204,'القوائم'!$A$11)&gt;0,"خاسرة","مفتوحة")))</f>
        <v/>
      </c>
      <c r="N156" s="5" t="n"/>
    </row>
    <row r="157">
      <c r="A157" s="4" t="n"/>
      <c r="B157" s="5" t="n"/>
      <c r="C157" s="6" t="n"/>
      <c r="D157" s="5" t="n"/>
      <c r="E157" s="5" t="n"/>
      <c r="F157" s="7" t="n"/>
      <c r="G157" s="6" t="n"/>
      <c r="H157" s="5" t="n"/>
      <c r="I157" s="7" t="n"/>
      <c r="J157" s="7" t="n"/>
      <c r="K157" s="8">
        <f>IF(OR($A157="",$F157=""),"",IF($J157&lt;&gt;"","منجزة",IF(OR($H157="",$I157=""),IF($M157="مفتوحة","بلا خطوة تالية بتاريخ",""),IF(TODAY()&gt;$I157,"متأخرة",IF(TODAY()=$I157,"مستحقة اليوم","لم يحن موعدها")))))</f>
        <v/>
      </c>
      <c r="L157" s="9">
        <f>IF($K157="متأخرة",TODAY()-$I157,"")</f>
        <v/>
      </c>
      <c r="M157" s="10">
        <f>IF($A157="","",IF(COUNTIFS($A$5:$A$204,$A157,$D$5:$D$204,'القوائم'!$A$10)&gt;0,"رابحة",IF(COUNTIFS($A$5:$A$204,$A157,$D$5:$D$204,'القوائم'!$A$11)&gt;0,"خاسرة","مفتوحة")))</f>
        <v/>
      </c>
      <c r="N157" s="5" t="n"/>
    </row>
    <row r="158">
      <c r="A158" s="4" t="n"/>
      <c r="B158" s="5" t="n"/>
      <c r="C158" s="6" t="n"/>
      <c r="D158" s="5" t="n"/>
      <c r="E158" s="5" t="n"/>
      <c r="F158" s="7" t="n"/>
      <c r="G158" s="6" t="n"/>
      <c r="H158" s="5" t="n"/>
      <c r="I158" s="7" t="n"/>
      <c r="J158" s="7" t="n"/>
      <c r="K158" s="8">
        <f>IF(OR($A158="",$F158=""),"",IF($J158&lt;&gt;"","منجزة",IF(OR($H158="",$I158=""),IF($M158="مفتوحة","بلا خطوة تالية بتاريخ",""),IF(TODAY()&gt;$I158,"متأخرة",IF(TODAY()=$I158,"مستحقة اليوم","لم يحن موعدها")))))</f>
        <v/>
      </c>
      <c r="L158" s="9">
        <f>IF($K158="متأخرة",TODAY()-$I158,"")</f>
        <v/>
      </c>
      <c r="M158" s="10">
        <f>IF($A158="","",IF(COUNTIFS($A$5:$A$204,$A158,$D$5:$D$204,'القوائم'!$A$10)&gt;0,"رابحة",IF(COUNTIFS($A$5:$A$204,$A158,$D$5:$D$204,'القوائم'!$A$11)&gt;0,"خاسرة","مفتوحة")))</f>
        <v/>
      </c>
      <c r="N158" s="5" t="n"/>
    </row>
    <row r="159">
      <c r="A159" s="4" t="n"/>
      <c r="B159" s="5" t="n"/>
      <c r="C159" s="6" t="n"/>
      <c r="D159" s="5" t="n"/>
      <c r="E159" s="5" t="n"/>
      <c r="F159" s="7" t="n"/>
      <c r="G159" s="6" t="n"/>
      <c r="H159" s="5" t="n"/>
      <c r="I159" s="7" t="n"/>
      <c r="J159" s="7" t="n"/>
      <c r="K159" s="8">
        <f>IF(OR($A159="",$F159=""),"",IF($J159&lt;&gt;"","منجزة",IF(OR($H159="",$I159=""),IF($M159="مفتوحة","بلا خطوة تالية بتاريخ",""),IF(TODAY()&gt;$I159,"متأخرة",IF(TODAY()=$I159,"مستحقة اليوم","لم يحن موعدها")))))</f>
        <v/>
      </c>
      <c r="L159" s="9">
        <f>IF($K159="متأخرة",TODAY()-$I159,"")</f>
        <v/>
      </c>
      <c r="M159" s="10">
        <f>IF($A159="","",IF(COUNTIFS($A$5:$A$204,$A159,$D$5:$D$204,'القوائم'!$A$10)&gt;0,"رابحة",IF(COUNTIFS($A$5:$A$204,$A159,$D$5:$D$204,'القوائم'!$A$11)&gt;0,"خاسرة","مفتوحة")))</f>
        <v/>
      </c>
      <c r="N159" s="5" t="n"/>
    </row>
    <row r="160">
      <c r="A160" s="4" t="n"/>
      <c r="B160" s="5" t="n"/>
      <c r="C160" s="6" t="n"/>
      <c r="D160" s="5" t="n"/>
      <c r="E160" s="5" t="n"/>
      <c r="F160" s="7" t="n"/>
      <c r="G160" s="6" t="n"/>
      <c r="H160" s="5" t="n"/>
      <c r="I160" s="7" t="n"/>
      <c r="J160" s="7" t="n"/>
      <c r="K160" s="8">
        <f>IF(OR($A160="",$F160=""),"",IF($J160&lt;&gt;"","منجزة",IF(OR($H160="",$I160=""),IF($M160="مفتوحة","بلا خطوة تالية بتاريخ",""),IF(TODAY()&gt;$I160,"متأخرة",IF(TODAY()=$I160,"مستحقة اليوم","لم يحن موعدها")))))</f>
        <v/>
      </c>
      <c r="L160" s="9">
        <f>IF($K160="متأخرة",TODAY()-$I160,"")</f>
        <v/>
      </c>
      <c r="M160" s="10">
        <f>IF($A160="","",IF(COUNTIFS($A$5:$A$204,$A160,$D$5:$D$204,'القوائم'!$A$10)&gt;0,"رابحة",IF(COUNTIFS($A$5:$A$204,$A160,$D$5:$D$204,'القوائم'!$A$11)&gt;0,"خاسرة","مفتوحة")))</f>
        <v/>
      </c>
      <c r="N160" s="5" t="n"/>
    </row>
    <row r="161">
      <c r="A161" s="4" t="n"/>
      <c r="B161" s="5" t="n"/>
      <c r="C161" s="6" t="n"/>
      <c r="D161" s="5" t="n"/>
      <c r="E161" s="5" t="n"/>
      <c r="F161" s="7" t="n"/>
      <c r="G161" s="6" t="n"/>
      <c r="H161" s="5" t="n"/>
      <c r="I161" s="7" t="n"/>
      <c r="J161" s="7" t="n"/>
      <c r="K161" s="8">
        <f>IF(OR($A161="",$F161=""),"",IF($J161&lt;&gt;"","منجزة",IF(OR($H161="",$I161=""),IF($M161="مفتوحة","بلا خطوة تالية بتاريخ",""),IF(TODAY()&gt;$I161,"متأخرة",IF(TODAY()=$I161,"مستحقة اليوم","لم يحن موعدها")))))</f>
        <v/>
      </c>
      <c r="L161" s="9">
        <f>IF($K161="متأخرة",TODAY()-$I161,"")</f>
        <v/>
      </c>
      <c r="M161" s="10">
        <f>IF($A161="","",IF(COUNTIFS($A$5:$A$204,$A161,$D$5:$D$204,'القوائم'!$A$10)&gt;0,"رابحة",IF(COUNTIFS($A$5:$A$204,$A161,$D$5:$D$204,'القوائم'!$A$11)&gt;0,"خاسرة","مفتوحة")))</f>
        <v/>
      </c>
      <c r="N161" s="5" t="n"/>
    </row>
    <row r="162">
      <c r="A162" s="4" t="n"/>
      <c r="B162" s="5" t="n"/>
      <c r="C162" s="6" t="n"/>
      <c r="D162" s="5" t="n"/>
      <c r="E162" s="5" t="n"/>
      <c r="F162" s="7" t="n"/>
      <c r="G162" s="6" t="n"/>
      <c r="H162" s="5" t="n"/>
      <c r="I162" s="7" t="n"/>
      <c r="J162" s="7" t="n"/>
      <c r="K162" s="8">
        <f>IF(OR($A162="",$F162=""),"",IF($J162&lt;&gt;"","منجزة",IF(OR($H162="",$I162=""),IF($M162="مفتوحة","بلا خطوة تالية بتاريخ",""),IF(TODAY()&gt;$I162,"متأخرة",IF(TODAY()=$I162,"مستحقة اليوم","لم يحن موعدها")))))</f>
        <v/>
      </c>
      <c r="L162" s="9">
        <f>IF($K162="متأخرة",TODAY()-$I162,"")</f>
        <v/>
      </c>
      <c r="M162" s="10">
        <f>IF($A162="","",IF(COUNTIFS($A$5:$A$204,$A162,$D$5:$D$204,'القوائم'!$A$10)&gt;0,"رابحة",IF(COUNTIFS($A$5:$A$204,$A162,$D$5:$D$204,'القوائم'!$A$11)&gt;0,"خاسرة","مفتوحة")))</f>
        <v/>
      </c>
      <c r="N162" s="5" t="n"/>
    </row>
    <row r="163">
      <c r="A163" s="4" t="n"/>
      <c r="B163" s="5" t="n"/>
      <c r="C163" s="6" t="n"/>
      <c r="D163" s="5" t="n"/>
      <c r="E163" s="5" t="n"/>
      <c r="F163" s="7" t="n"/>
      <c r="G163" s="6" t="n"/>
      <c r="H163" s="5" t="n"/>
      <c r="I163" s="7" t="n"/>
      <c r="J163" s="7" t="n"/>
      <c r="K163" s="8">
        <f>IF(OR($A163="",$F163=""),"",IF($J163&lt;&gt;"","منجزة",IF(OR($H163="",$I163=""),IF($M163="مفتوحة","بلا خطوة تالية بتاريخ",""),IF(TODAY()&gt;$I163,"متأخرة",IF(TODAY()=$I163,"مستحقة اليوم","لم يحن موعدها")))))</f>
        <v/>
      </c>
      <c r="L163" s="9">
        <f>IF($K163="متأخرة",TODAY()-$I163,"")</f>
        <v/>
      </c>
      <c r="M163" s="10">
        <f>IF($A163="","",IF(COUNTIFS($A$5:$A$204,$A163,$D$5:$D$204,'القوائم'!$A$10)&gt;0,"رابحة",IF(COUNTIFS($A$5:$A$204,$A163,$D$5:$D$204,'القوائم'!$A$11)&gt;0,"خاسرة","مفتوحة")))</f>
        <v/>
      </c>
      <c r="N163" s="5" t="n"/>
    </row>
    <row r="164">
      <c r="A164" s="4" t="n"/>
      <c r="B164" s="5" t="n"/>
      <c r="C164" s="6" t="n"/>
      <c r="D164" s="5" t="n"/>
      <c r="E164" s="5" t="n"/>
      <c r="F164" s="7" t="n"/>
      <c r="G164" s="6" t="n"/>
      <c r="H164" s="5" t="n"/>
      <c r="I164" s="7" t="n"/>
      <c r="J164" s="7" t="n"/>
      <c r="K164" s="8">
        <f>IF(OR($A164="",$F164=""),"",IF($J164&lt;&gt;"","منجزة",IF(OR($H164="",$I164=""),IF($M164="مفتوحة","بلا خطوة تالية بتاريخ",""),IF(TODAY()&gt;$I164,"متأخرة",IF(TODAY()=$I164,"مستحقة اليوم","لم يحن موعدها")))))</f>
        <v/>
      </c>
      <c r="L164" s="9">
        <f>IF($K164="متأخرة",TODAY()-$I164,"")</f>
        <v/>
      </c>
      <c r="M164" s="10">
        <f>IF($A164="","",IF(COUNTIFS($A$5:$A$204,$A164,$D$5:$D$204,'القوائم'!$A$10)&gt;0,"رابحة",IF(COUNTIFS($A$5:$A$204,$A164,$D$5:$D$204,'القوائم'!$A$11)&gt;0,"خاسرة","مفتوحة")))</f>
        <v/>
      </c>
      <c r="N164" s="5" t="n"/>
    </row>
    <row r="165">
      <c r="A165" s="4" t="n"/>
      <c r="B165" s="5" t="n"/>
      <c r="C165" s="6" t="n"/>
      <c r="D165" s="5" t="n"/>
      <c r="E165" s="5" t="n"/>
      <c r="F165" s="7" t="n"/>
      <c r="G165" s="6" t="n"/>
      <c r="H165" s="5" t="n"/>
      <c r="I165" s="7" t="n"/>
      <c r="J165" s="7" t="n"/>
      <c r="K165" s="8">
        <f>IF(OR($A165="",$F165=""),"",IF($J165&lt;&gt;"","منجزة",IF(OR($H165="",$I165=""),IF($M165="مفتوحة","بلا خطوة تالية بتاريخ",""),IF(TODAY()&gt;$I165,"متأخرة",IF(TODAY()=$I165,"مستحقة اليوم","لم يحن موعدها")))))</f>
        <v/>
      </c>
      <c r="L165" s="9">
        <f>IF($K165="متأخرة",TODAY()-$I165,"")</f>
        <v/>
      </c>
      <c r="M165" s="10">
        <f>IF($A165="","",IF(COUNTIFS($A$5:$A$204,$A165,$D$5:$D$204,'القوائم'!$A$10)&gt;0,"رابحة",IF(COUNTIFS($A$5:$A$204,$A165,$D$5:$D$204,'القوائم'!$A$11)&gt;0,"خاسرة","مفتوحة")))</f>
        <v/>
      </c>
      <c r="N165" s="5" t="n"/>
    </row>
    <row r="166">
      <c r="A166" s="4" t="n"/>
      <c r="B166" s="5" t="n"/>
      <c r="C166" s="6" t="n"/>
      <c r="D166" s="5" t="n"/>
      <c r="E166" s="5" t="n"/>
      <c r="F166" s="7" t="n"/>
      <c r="G166" s="6" t="n"/>
      <c r="H166" s="5" t="n"/>
      <c r="I166" s="7" t="n"/>
      <c r="J166" s="7" t="n"/>
      <c r="K166" s="8">
        <f>IF(OR($A166="",$F166=""),"",IF($J166&lt;&gt;"","منجزة",IF(OR($H166="",$I166=""),IF($M166="مفتوحة","بلا خطوة تالية بتاريخ",""),IF(TODAY()&gt;$I166,"متأخرة",IF(TODAY()=$I166,"مستحقة اليوم","لم يحن موعدها")))))</f>
        <v/>
      </c>
      <c r="L166" s="9">
        <f>IF($K166="متأخرة",TODAY()-$I166,"")</f>
        <v/>
      </c>
      <c r="M166" s="10">
        <f>IF($A166="","",IF(COUNTIFS($A$5:$A$204,$A166,$D$5:$D$204,'القوائم'!$A$10)&gt;0,"رابحة",IF(COUNTIFS($A$5:$A$204,$A166,$D$5:$D$204,'القوائم'!$A$11)&gt;0,"خاسرة","مفتوحة")))</f>
        <v/>
      </c>
      <c r="N166" s="5" t="n"/>
    </row>
    <row r="167">
      <c r="A167" s="4" t="n"/>
      <c r="B167" s="5" t="n"/>
      <c r="C167" s="6" t="n"/>
      <c r="D167" s="5" t="n"/>
      <c r="E167" s="5" t="n"/>
      <c r="F167" s="7" t="n"/>
      <c r="G167" s="6" t="n"/>
      <c r="H167" s="5" t="n"/>
      <c r="I167" s="7" t="n"/>
      <c r="J167" s="7" t="n"/>
      <c r="K167" s="8">
        <f>IF(OR($A167="",$F167=""),"",IF($J167&lt;&gt;"","منجزة",IF(OR($H167="",$I167=""),IF($M167="مفتوحة","بلا خطوة تالية بتاريخ",""),IF(TODAY()&gt;$I167,"متأخرة",IF(TODAY()=$I167,"مستحقة اليوم","لم يحن موعدها")))))</f>
        <v/>
      </c>
      <c r="L167" s="9">
        <f>IF($K167="متأخرة",TODAY()-$I167,"")</f>
        <v/>
      </c>
      <c r="M167" s="10">
        <f>IF($A167="","",IF(COUNTIFS($A$5:$A$204,$A167,$D$5:$D$204,'القوائم'!$A$10)&gt;0,"رابحة",IF(COUNTIFS($A$5:$A$204,$A167,$D$5:$D$204,'القوائم'!$A$11)&gt;0,"خاسرة","مفتوحة")))</f>
        <v/>
      </c>
      <c r="N167" s="5" t="n"/>
    </row>
    <row r="168">
      <c r="A168" s="4" t="n"/>
      <c r="B168" s="5" t="n"/>
      <c r="C168" s="6" t="n"/>
      <c r="D168" s="5" t="n"/>
      <c r="E168" s="5" t="n"/>
      <c r="F168" s="7" t="n"/>
      <c r="G168" s="6" t="n"/>
      <c r="H168" s="5" t="n"/>
      <c r="I168" s="7" t="n"/>
      <c r="J168" s="7" t="n"/>
      <c r="K168" s="8">
        <f>IF(OR($A168="",$F168=""),"",IF($J168&lt;&gt;"","منجزة",IF(OR($H168="",$I168=""),IF($M168="مفتوحة","بلا خطوة تالية بتاريخ",""),IF(TODAY()&gt;$I168,"متأخرة",IF(TODAY()=$I168,"مستحقة اليوم","لم يحن موعدها")))))</f>
        <v/>
      </c>
      <c r="L168" s="9">
        <f>IF($K168="متأخرة",TODAY()-$I168,"")</f>
        <v/>
      </c>
      <c r="M168" s="10">
        <f>IF($A168="","",IF(COUNTIFS($A$5:$A$204,$A168,$D$5:$D$204,'القوائم'!$A$10)&gt;0,"رابحة",IF(COUNTIFS($A$5:$A$204,$A168,$D$5:$D$204,'القوائم'!$A$11)&gt;0,"خاسرة","مفتوحة")))</f>
        <v/>
      </c>
      <c r="N168" s="5" t="n"/>
    </row>
    <row r="169">
      <c r="A169" s="4" t="n"/>
      <c r="B169" s="5" t="n"/>
      <c r="C169" s="6" t="n"/>
      <c r="D169" s="5" t="n"/>
      <c r="E169" s="5" t="n"/>
      <c r="F169" s="7" t="n"/>
      <c r="G169" s="6" t="n"/>
      <c r="H169" s="5" t="n"/>
      <c r="I169" s="7" t="n"/>
      <c r="J169" s="7" t="n"/>
      <c r="K169" s="8">
        <f>IF(OR($A169="",$F169=""),"",IF($J169&lt;&gt;"","منجزة",IF(OR($H169="",$I169=""),IF($M169="مفتوحة","بلا خطوة تالية بتاريخ",""),IF(TODAY()&gt;$I169,"متأخرة",IF(TODAY()=$I169,"مستحقة اليوم","لم يحن موعدها")))))</f>
        <v/>
      </c>
      <c r="L169" s="9">
        <f>IF($K169="متأخرة",TODAY()-$I169,"")</f>
        <v/>
      </c>
      <c r="M169" s="10">
        <f>IF($A169="","",IF(COUNTIFS($A$5:$A$204,$A169,$D$5:$D$204,'القوائم'!$A$10)&gt;0,"رابحة",IF(COUNTIFS($A$5:$A$204,$A169,$D$5:$D$204,'القوائم'!$A$11)&gt;0,"خاسرة","مفتوحة")))</f>
        <v/>
      </c>
      <c r="N169" s="5" t="n"/>
    </row>
    <row r="170">
      <c r="A170" s="4" t="n"/>
      <c r="B170" s="5" t="n"/>
      <c r="C170" s="6" t="n"/>
      <c r="D170" s="5" t="n"/>
      <c r="E170" s="5" t="n"/>
      <c r="F170" s="7" t="n"/>
      <c r="G170" s="6" t="n"/>
      <c r="H170" s="5" t="n"/>
      <c r="I170" s="7" t="n"/>
      <c r="J170" s="7" t="n"/>
      <c r="K170" s="8">
        <f>IF(OR($A170="",$F170=""),"",IF($J170&lt;&gt;"","منجزة",IF(OR($H170="",$I170=""),IF($M170="مفتوحة","بلا خطوة تالية بتاريخ",""),IF(TODAY()&gt;$I170,"متأخرة",IF(TODAY()=$I170,"مستحقة اليوم","لم يحن موعدها")))))</f>
        <v/>
      </c>
      <c r="L170" s="9">
        <f>IF($K170="متأخرة",TODAY()-$I170,"")</f>
        <v/>
      </c>
      <c r="M170" s="10">
        <f>IF($A170="","",IF(COUNTIFS($A$5:$A$204,$A170,$D$5:$D$204,'القوائم'!$A$10)&gt;0,"رابحة",IF(COUNTIFS($A$5:$A$204,$A170,$D$5:$D$204,'القوائم'!$A$11)&gt;0,"خاسرة","مفتوحة")))</f>
        <v/>
      </c>
      <c r="N170" s="5" t="n"/>
    </row>
    <row r="171">
      <c r="A171" s="4" t="n"/>
      <c r="B171" s="5" t="n"/>
      <c r="C171" s="6" t="n"/>
      <c r="D171" s="5" t="n"/>
      <c r="E171" s="5" t="n"/>
      <c r="F171" s="7" t="n"/>
      <c r="G171" s="6" t="n"/>
      <c r="H171" s="5" t="n"/>
      <c r="I171" s="7" t="n"/>
      <c r="J171" s="7" t="n"/>
      <c r="K171" s="8">
        <f>IF(OR($A171="",$F171=""),"",IF($J171&lt;&gt;"","منجزة",IF(OR($H171="",$I171=""),IF($M171="مفتوحة","بلا خطوة تالية بتاريخ",""),IF(TODAY()&gt;$I171,"متأخرة",IF(TODAY()=$I171,"مستحقة اليوم","لم يحن موعدها")))))</f>
        <v/>
      </c>
      <c r="L171" s="9">
        <f>IF($K171="متأخرة",TODAY()-$I171,"")</f>
        <v/>
      </c>
      <c r="M171" s="10">
        <f>IF($A171="","",IF(COUNTIFS($A$5:$A$204,$A171,$D$5:$D$204,'القوائم'!$A$10)&gt;0,"رابحة",IF(COUNTIFS($A$5:$A$204,$A171,$D$5:$D$204,'القوائم'!$A$11)&gt;0,"خاسرة","مفتوحة")))</f>
        <v/>
      </c>
      <c r="N171" s="5" t="n"/>
    </row>
    <row r="172">
      <c r="A172" s="4" t="n"/>
      <c r="B172" s="5" t="n"/>
      <c r="C172" s="6" t="n"/>
      <c r="D172" s="5" t="n"/>
      <c r="E172" s="5" t="n"/>
      <c r="F172" s="7" t="n"/>
      <c r="G172" s="6" t="n"/>
      <c r="H172" s="5" t="n"/>
      <c r="I172" s="7" t="n"/>
      <c r="J172" s="7" t="n"/>
      <c r="K172" s="8">
        <f>IF(OR($A172="",$F172=""),"",IF($J172&lt;&gt;"","منجزة",IF(OR($H172="",$I172=""),IF($M172="مفتوحة","بلا خطوة تالية بتاريخ",""),IF(TODAY()&gt;$I172,"متأخرة",IF(TODAY()=$I172,"مستحقة اليوم","لم يحن موعدها")))))</f>
        <v/>
      </c>
      <c r="L172" s="9">
        <f>IF($K172="متأخرة",TODAY()-$I172,"")</f>
        <v/>
      </c>
      <c r="M172" s="10">
        <f>IF($A172="","",IF(COUNTIFS($A$5:$A$204,$A172,$D$5:$D$204,'القوائم'!$A$10)&gt;0,"رابحة",IF(COUNTIFS($A$5:$A$204,$A172,$D$5:$D$204,'القوائم'!$A$11)&gt;0,"خاسرة","مفتوحة")))</f>
        <v/>
      </c>
      <c r="N172" s="5" t="n"/>
    </row>
    <row r="173">
      <c r="A173" s="4" t="n"/>
      <c r="B173" s="5" t="n"/>
      <c r="C173" s="6" t="n"/>
      <c r="D173" s="5" t="n"/>
      <c r="E173" s="5" t="n"/>
      <c r="F173" s="7" t="n"/>
      <c r="G173" s="6" t="n"/>
      <c r="H173" s="5" t="n"/>
      <c r="I173" s="7" t="n"/>
      <c r="J173" s="7" t="n"/>
      <c r="K173" s="8">
        <f>IF(OR($A173="",$F173=""),"",IF($J173&lt;&gt;"","منجزة",IF(OR($H173="",$I173=""),IF($M173="مفتوحة","بلا خطوة تالية بتاريخ",""),IF(TODAY()&gt;$I173,"متأخرة",IF(TODAY()=$I173,"مستحقة اليوم","لم يحن موعدها")))))</f>
        <v/>
      </c>
      <c r="L173" s="9">
        <f>IF($K173="متأخرة",TODAY()-$I173,"")</f>
        <v/>
      </c>
      <c r="M173" s="10">
        <f>IF($A173="","",IF(COUNTIFS($A$5:$A$204,$A173,$D$5:$D$204,'القوائم'!$A$10)&gt;0,"رابحة",IF(COUNTIFS($A$5:$A$204,$A173,$D$5:$D$204,'القوائم'!$A$11)&gt;0,"خاسرة","مفتوحة")))</f>
        <v/>
      </c>
      <c r="N173" s="5" t="n"/>
    </row>
    <row r="174">
      <c r="A174" s="4" t="n"/>
      <c r="B174" s="5" t="n"/>
      <c r="C174" s="6" t="n"/>
      <c r="D174" s="5" t="n"/>
      <c r="E174" s="5" t="n"/>
      <c r="F174" s="7" t="n"/>
      <c r="G174" s="6" t="n"/>
      <c r="H174" s="5" t="n"/>
      <c r="I174" s="7" t="n"/>
      <c r="J174" s="7" t="n"/>
      <c r="K174" s="8">
        <f>IF(OR($A174="",$F174=""),"",IF($J174&lt;&gt;"","منجزة",IF(OR($H174="",$I174=""),IF($M174="مفتوحة","بلا خطوة تالية بتاريخ",""),IF(TODAY()&gt;$I174,"متأخرة",IF(TODAY()=$I174,"مستحقة اليوم","لم يحن موعدها")))))</f>
        <v/>
      </c>
      <c r="L174" s="9">
        <f>IF($K174="متأخرة",TODAY()-$I174,"")</f>
        <v/>
      </c>
      <c r="M174" s="10">
        <f>IF($A174="","",IF(COUNTIFS($A$5:$A$204,$A174,$D$5:$D$204,'القوائم'!$A$10)&gt;0,"رابحة",IF(COUNTIFS($A$5:$A$204,$A174,$D$5:$D$204,'القوائم'!$A$11)&gt;0,"خاسرة","مفتوحة")))</f>
        <v/>
      </c>
      <c r="N174" s="5" t="n"/>
    </row>
    <row r="175">
      <c r="A175" s="4" t="n"/>
      <c r="B175" s="5" t="n"/>
      <c r="C175" s="6" t="n"/>
      <c r="D175" s="5" t="n"/>
      <c r="E175" s="5" t="n"/>
      <c r="F175" s="7" t="n"/>
      <c r="G175" s="6" t="n"/>
      <c r="H175" s="5" t="n"/>
      <c r="I175" s="7" t="n"/>
      <c r="J175" s="7" t="n"/>
      <c r="K175" s="8">
        <f>IF(OR($A175="",$F175=""),"",IF($J175&lt;&gt;"","منجزة",IF(OR($H175="",$I175=""),IF($M175="مفتوحة","بلا خطوة تالية بتاريخ",""),IF(TODAY()&gt;$I175,"متأخرة",IF(TODAY()=$I175,"مستحقة اليوم","لم يحن موعدها")))))</f>
        <v/>
      </c>
      <c r="L175" s="9">
        <f>IF($K175="متأخرة",TODAY()-$I175,"")</f>
        <v/>
      </c>
      <c r="M175" s="10">
        <f>IF($A175="","",IF(COUNTIFS($A$5:$A$204,$A175,$D$5:$D$204,'القوائم'!$A$10)&gt;0,"رابحة",IF(COUNTIFS($A$5:$A$204,$A175,$D$5:$D$204,'القوائم'!$A$11)&gt;0,"خاسرة","مفتوحة")))</f>
        <v/>
      </c>
      <c r="N175" s="5" t="n"/>
    </row>
    <row r="176">
      <c r="A176" s="4" t="n"/>
      <c r="B176" s="5" t="n"/>
      <c r="C176" s="6" t="n"/>
      <c r="D176" s="5" t="n"/>
      <c r="E176" s="5" t="n"/>
      <c r="F176" s="7" t="n"/>
      <c r="G176" s="6" t="n"/>
      <c r="H176" s="5" t="n"/>
      <c r="I176" s="7" t="n"/>
      <c r="J176" s="7" t="n"/>
      <c r="K176" s="8">
        <f>IF(OR($A176="",$F176=""),"",IF($J176&lt;&gt;"","منجزة",IF(OR($H176="",$I176=""),IF($M176="مفتوحة","بلا خطوة تالية بتاريخ",""),IF(TODAY()&gt;$I176,"متأخرة",IF(TODAY()=$I176,"مستحقة اليوم","لم يحن موعدها")))))</f>
        <v/>
      </c>
      <c r="L176" s="9">
        <f>IF($K176="متأخرة",TODAY()-$I176,"")</f>
        <v/>
      </c>
      <c r="M176" s="10">
        <f>IF($A176="","",IF(COUNTIFS($A$5:$A$204,$A176,$D$5:$D$204,'القوائم'!$A$10)&gt;0,"رابحة",IF(COUNTIFS($A$5:$A$204,$A176,$D$5:$D$204,'القوائم'!$A$11)&gt;0,"خاسرة","مفتوحة")))</f>
        <v/>
      </c>
      <c r="N176" s="5" t="n"/>
    </row>
    <row r="177">
      <c r="A177" s="4" t="n"/>
      <c r="B177" s="5" t="n"/>
      <c r="C177" s="6" t="n"/>
      <c r="D177" s="5" t="n"/>
      <c r="E177" s="5" t="n"/>
      <c r="F177" s="7" t="n"/>
      <c r="G177" s="6" t="n"/>
      <c r="H177" s="5" t="n"/>
      <c r="I177" s="7" t="n"/>
      <c r="J177" s="7" t="n"/>
      <c r="K177" s="8">
        <f>IF(OR($A177="",$F177=""),"",IF($J177&lt;&gt;"","منجزة",IF(OR($H177="",$I177=""),IF($M177="مفتوحة","بلا خطوة تالية بتاريخ",""),IF(TODAY()&gt;$I177,"متأخرة",IF(TODAY()=$I177,"مستحقة اليوم","لم يحن موعدها")))))</f>
        <v/>
      </c>
      <c r="L177" s="9">
        <f>IF($K177="متأخرة",TODAY()-$I177,"")</f>
        <v/>
      </c>
      <c r="M177" s="10">
        <f>IF($A177="","",IF(COUNTIFS($A$5:$A$204,$A177,$D$5:$D$204,'القوائم'!$A$10)&gt;0,"رابحة",IF(COUNTIFS($A$5:$A$204,$A177,$D$5:$D$204,'القوائم'!$A$11)&gt;0,"خاسرة","مفتوحة")))</f>
        <v/>
      </c>
      <c r="N177" s="5" t="n"/>
    </row>
    <row r="178">
      <c r="A178" s="4" t="n"/>
      <c r="B178" s="5" t="n"/>
      <c r="C178" s="6" t="n"/>
      <c r="D178" s="5" t="n"/>
      <c r="E178" s="5" t="n"/>
      <c r="F178" s="7" t="n"/>
      <c r="G178" s="6" t="n"/>
      <c r="H178" s="5" t="n"/>
      <c r="I178" s="7" t="n"/>
      <c r="J178" s="7" t="n"/>
      <c r="K178" s="8">
        <f>IF(OR($A178="",$F178=""),"",IF($J178&lt;&gt;"","منجزة",IF(OR($H178="",$I178=""),IF($M178="مفتوحة","بلا خطوة تالية بتاريخ",""),IF(TODAY()&gt;$I178,"متأخرة",IF(TODAY()=$I178,"مستحقة اليوم","لم يحن موعدها")))))</f>
        <v/>
      </c>
      <c r="L178" s="9">
        <f>IF($K178="متأخرة",TODAY()-$I178,"")</f>
        <v/>
      </c>
      <c r="M178" s="10">
        <f>IF($A178="","",IF(COUNTIFS($A$5:$A$204,$A178,$D$5:$D$204,'القوائم'!$A$10)&gt;0,"رابحة",IF(COUNTIFS($A$5:$A$204,$A178,$D$5:$D$204,'القوائم'!$A$11)&gt;0,"خاسرة","مفتوحة")))</f>
        <v/>
      </c>
      <c r="N178" s="5" t="n"/>
    </row>
    <row r="179">
      <c r="A179" s="4" t="n"/>
      <c r="B179" s="5" t="n"/>
      <c r="C179" s="6" t="n"/>
      <c r="D179" s="5" t="n"/>
      <c r="E179" s="5" t="n"/>
      <c r="F179" s="7" t="n"/>
      <c r="G179" s="6" t="n"/>
      <c r="H179" s="5" t="n"/>
      <c r="I179" s="7" t="n"/>
      <c r="J179" s="7" t="n"/>
      <c r="K179" s="8">
        <f>IF(OR($A179="",$F179=""),"",IF($J179&lt;&gt;"","منجزة",IF(OR($H179="",$I179=""),IF($M179="مفتوحة","بلا خطوة تالية بتاريخ",""),IF(TODAY()&gt;$I179,"متأخرة",IF(TODAY()=$I179,"مستحقة اليوم","لم يحن موعدها")))))</f>
        <v/>
      </c>
      <c r="L179" s="9">
        <f>IF($K179="متأخرة",TODAY()-$I179,"")</f>
        <v/>
      </c>
      <c r="M179" s="10">
        <f>IF($A179="","",IF(COUNTIFS($A$5:$A$204,$A179,$D$5:$D$204,'القوائم'!$A$10)&gt;0,"رابحة",IF(COUNTIFS($A$5:$A$204,$A179,$D$5:$D$204,'القوائم'!$A$11)&gt;0,"خاسرة","مفتوحة")))</f>
        <v/>
      </c>
      <c r="N179" s="5" t="n"/>
    </row>
    <row r="180">
      <c r="A180" s="4" t="n"/>
      <c r="B180" s="5" t="n"/>
      <c r="C180" s="6" t="n"/>
      <c r="D180" s="5" t="n"/>
      <c r="E180" s="5" t="n"/>
      <c r="F180" s="7" t="n"/>
      <c r="G180" s="6" t="n"/>
      <c r="H180" s="5" t="n"/>
      <c r="I180" s="7" t="n"/>
      <c r="J180" s="7" t="n"/>
      <c r="K180" s="8">
        <f>IF(OR($A180="",$F180=""),"",IF($J180&lt;&gt;"","منجزة",IF(OR($H180="",$I180=""),IF($M180="مفتوحة","بلا خطوة تالية بتاريخ",""),IF(TODAY()&gt;$I180,"متأخرة",IF(TODAY()=$I180,"مستحقة اليوم","لم يحن موعدها")))))</f>
        <v/>
      </c>
      <c r="L180" s="9">
        <f>IF($K180="متأخرة",TODAY()-$I180,"")</f>
        <v/>
      </c>
      <c r="M180" s="10">
        <f>IF($A180="","",IF(COUNTIFS($A$5:$A$204,$A180,$D$5:$D$204,'القوائم'!$A$10)&gt;0,"رابحة",IF(COUNTIFS($A$5:$A$204,$A180,$D$5:$D$204,'القوائم'!$A$11)&gt;0,"خاسرة","مفتوحة")))</f>
        <v/>
      </c>
      <c r="N180" s="5" t="n"/>
    </row>
    <row r="181">
      <c r="A181" s="4" t="n"/>
      <c r="B181" s="5" t="n"/>
      <c r="C181" s="6" t="n"/>
      <c r="D181" s="5" t="n"/>
      <c r="E181" s="5" t="n"/>
      <c r="F181" s="7" t="n"/>
      <c r="G181" s="6" t="n"/>
      <c r="H181" s="5" t="n"/>
      <c r="I181" s="7" t="n"/>
      <c r="J181" s="7" t="n"/>
      <c r="K181" s="8">
        <f>IF(OR($A181="",$F181=""),"",IF($J181&lt;&gt;"","منجزة",IF(OR($H181="",$I181=""),IF($M181="مفتوحة","بلا خطوة تالية بتاريخ",""),IF(TODAY()&gt;$I181,"متأخرة",IF(TODAY()=$I181,"مستحقة اليوم","لم يحن موعدها")))))</f>
        <v/>
      </c>
      <c r="L181" s="9">
        <f>IF($K181="متأخرة",TODAY()-$I181,"")</f>
        <v/>
      </c>
      <c r="M181" s="10">
        <f>IF($A181="","",IF(COUNTIFS($A$5:$A$204,$A181,$D$5:$D$204,'القوائم'!$A$10)&gt;0,"رابحة",IF(COUNTIFS($A$5:$A$204,$A181,$D$5:$D$204,'القوائم'!$A$11)&gt;0,"خاسرة","مفتوحة")))</f>
        <v/>
      </c>
      <c r="N181" s="5" t="n"/>
    </row>
    <row r="182">
      <c r="A182" s="4" t="n"/>
      <c r="B182" s="5" t="n"/>
      <c r="C182" s="6" t="n"/>
      <c r="D182" s="5" t="n"/>
      <c r="E182" s="5" t="n"/>
      <c r="F182" s="7" t="n"/>
      <c r="G182" s="6" t="n"/>
      <c r="H182" s="5" t="n"/>
      <c r="I182" s="7" t="n"/>
      <c r="J182" s="7" t="n"/>
      <c r="K182" s="8">
        <f>IF(OR($A182="",$F182=""),"",IF($J182&lt;&gt;"","منجزة",IF(OR($H182="",$I182=""),IF($M182="مفتوحة","بلا خطوة تالية بتاريخ",""),IF(TODAY()&gt;$I182,"متأخرة",IF(TODAY()=$I182,"مستحقة اليوم","لم يحن موعدها")))))</f>
        <v/>
      </c>
      <c r="L182" s="9">
        <f>IF($K182="متأخرة",TODAY()-$I182,"")</f>
        <v/>
      </c>
      <c r="M182" s="10">
        <f>IF($A182="","",IF(COUNTIFS($A$5:$A$204,$A182,$D$5:$D$204,'القوائم'!$A$10)&gt;0,"رابحة",IF(COUNTIFS($A$5:$A$204,$A182,$D$5:$D$204,'القوائم'!$A$11)&gt;0,"خاسرة","مفتوحة")))</f>
        <v/>
      </c>
      <c r="N182" s="5" t="n"/>
    </row>
    <row r="183">
      <c r="A183" s="4" t="n"/>
      <c r="B183" s="5" t="n"/>
      <c r="C183" s="6" t="n"/>
      <c r="D183" s="5" t="n"/>
      <c r="E183" s="5" t="n"/>
      <c r="F183" s="7" t="n"/>
      <c r="G183" s="6" t="n"/>
      <c r="H183" s="5" t="n"/>
      <c r="I183" s="7" t="n"/>
      <c r="J183" s="7" t="n"/>
      <c r="K183" s="8">
        <f>IF(OR($A183="",$F183=""),"",IF($J183&lt;&gt;"","منجزة",IF(OR($H183="",$I183=""),IF($M183="مفتوحة","بلا خطوة تالية بتاريخ",""),IF(TODAY()&gt;$I183,"متأخرة",IF(TODAY()=$I183,"مستحقة اليوم","لم يحن موعدها")))))</f>
        <v/>
      </c>
      <c r="L183" s="9">
        <f>IF($K183="متأخرة",TODAY()-$I183,"")</f>
        <v/>
      </c>
      <c r="M183" s="10">
        <f>IF($A183="","",IF(COUNTIFS($A$5:$A$204,$A183,$D$5:$D$204,'القوائم'!$A$10)&gt;0,"رابحة",IF(COUNTIFS($A$5:$A$204,$A183,$D$5:$D$204,'القوائم'!$A$11)&gt;0,"خاسرة","مفتوحة")))</f>
        <v/>
      </c>
      <c r="N183" s="5" t="n"/>
    </row>
    <row r="184">
      <c r="A184" s="4" t="n"/>
      <c r="B184" s="5" t="n"/>
      <c r="C184" s="6" t="n"/>
      <c r="D184" s="5" t="n"/>
      <c r="E184" s="5" t="n"/>
      <c r="F184" s="7" t="n"/>
      <c r="G184" s="6" t="n"/>
      <c r="H184" s="5" t="n"/>
      <c r="I184" s="7" t="n"/>
      <c r="J184" s="7" t="n"/>
      <c r="K184" s="8">
        <f>IF(OR($A184="",$F184=""),"",IF($J184&lt;&gt;"","منجزة",IF(OR($H184="",$I184=""),IF($M184="مفتوحة","بلا خطوة تالية بتاريخ",""),IF(TODAY()&gt;$I184,"متأخرة",IF(TODAY()=$I184,"مستحقة اليوم","لم يحن موعدها")))))</f>
        <v/>
      </c>
      <c r="L184" s="9">
        <f>IF($K184="متأخرة",TODAY()-$I184,"")</f>
        <v/>
      </c>
      <c r="M184" s="10">
        <f>IF($A184="","",IF(COUNTIFS($A$5:$A$204,$A184,$D$5:$D$204,'القوائم'!$A$10)&gt;0,"رابحة",IF(COUNTIFS($A$5:$A$204,$A184,$D$5:$D$204,'القوائم'!$A$11)&gt;0,"خاسرة","مفتوحة")))</f>
        <v/>
      </c>
      <c r="N184" s="5" t="n"/>
    </row>
    <row r="185">
      <c r="A185" s="4" t="n"/>
      <c r="B185" s="5" t="n"/>
      <c r="C185" s="6" t="n"/>
      <c r="D185" s="5" t="n"/>
      <c r="E185" s="5" t="n"/>
      <c r="F185" s="7" t="n"/>
      <c r="G185" s="6" t="n"/>
      <c r="H185" s="5" t="n"/>
      <c r="I185" s="7" t="n"/>
      <c r="J185" s="7" t="n"/>
      <c r="K185" s="8">
        <f>IF(OR($A185="",$F185=""),"",IF($J185&lt;&gt;"","منجزة",IF(OR($H185="",$I185=""),IF($M185="مفتوحة","بلا خطوة تالية بتاريخ",""),IF(TODAY()&gt;$I185,"متأخرة",IF(TODAY()=$I185,"مستحقة اليوم","لم يحن موعدها")))))</f>
        <v/>
      </c>
      <c r="L185" s="9">
        <f>IF($K185="متأخرة",TODAY()-$I185,"")</f>
        <v/>
      </c>
      <c r="M185" s="10">
        <f>IF($A185="","",IF(COUNTIFS($A$5:$A$204,$A185,$D$5:$D$204,'القوائم'!$A$10)&gt;0,"رابحة",IF(COUNTIFS($A$5:$A$204,$A185,$D$5:$D$204,'القوائم'!$A$11)&gt;0,"خاسرة","مفتوحة")))</f>
        <v/>
      </c>
      <c r="N185" s="5" t="n"/>
    </row>
    <row r="186">
      <c r="A186" s="4" t="n"/>
      <c r="B186" s="5" t="n"/>
      <c r="C186" s="6" t="n"/>
      <c r="D186" s="5" t="n"/>
      <c r="E186" s="5" t="n"/>
      <c r="F186" s="7" t="n"/>
      <c r="G186" s="6" t="n"/>
      <c r="H186" s="5" t="n"/>
      <c r="I186" s="7" t="n"/>
      <c r="J186" s="7" t="n"/>
      <c r="K186" s="8">
        <f>IF(OR($A186="",$F186=""),"",IF($J186&lt;&gt;"","منجزة",IF(OR($H186="",$I186=""),IF($M186="مفتوحة","بلا خطوة تالية بتاريخ",""),IF(TODAY()&gt;$I186,"متأخرة",IF(TODAY()=$I186,"مستحقة اليوم","لم يحن موعدها")))))</f>
        <v/>
      </c>
      <c r="L186" s="9">
        <f>IF($K186="متأخرة",TODAY()-$I186,"")</f>
        <v/>
      </c>
      <c r="M186" s="10">
        <f>IF($A186="","",IF(COUNTIFS($A$5:$A$204,$A186,$D$5:$D$204,'القوائم'!$A$10)&gt;0,"رابحة",IF(COUNTIFS($A$5:$A$204,$A186,$D$5:$D$204,'القوائم'!$A$11)&gt;0,"خاسرة","مفتوحة")))</f>
        <v/>
      </c>
      <c r="N186" s="5" t="n"/>
    </row>
    <row r="187">
      <c r="A187" s="4" t="n"/>
      <c r="B187" s="5" t="n"/>
      <c r="C187" s="6" t="n"/>
      <c r="D187" s="5" t="n"/>
      <c r="E187" s="5" t="n"/>
      <c r="F187" s="7" t="n"/>
      <c r="G187" s="6" t="n"/>
      <c r="H187" s="5" t="n"/>
      <c r="I187" s="7" t="n"/>
      <c r="J187" s="7" t="n"/>
      <c r="K187" s="8">
        <f>IF(OR($A187="",$F187=""),"",IF($J187&lt;&gt;"","منجزة",IF(OR($H187="",$I187=""),IF($M187="مفتوحة","بلا خطوة تالية بتاريخ",""),IF(TODAY()&gt;$I187,"متأخرة",IF(TODAY()=$I187,"مستحقة اليوم","لم يحن موعدها")))))</f>
        <v/>
      </c>
      <c r="L187" s="9">
        <f>IF($K187="متأخرة",TODAY()-$I187,"")</f>
        <v/>
      </c>
      <c r="M187" s="10">
        <f>IF($A187="","",IF(COUNTIFS($A$5:$A$204,$A187,$D$5:$D$204,'القوائم'!$A$10)&gt;0,"رابحة",IF(COUNTIFS($A$5:$A$204,$A187,$D$5:$D$204,'القوائم'!$A$11)&gt;0,"خاسرة","مفتوحة")))</f>
        <v/>
      </c>
      <c r="N187" s="5" t="n"/>
    </row>
    <row r="188">
      <c r="A188" s="4" t="n"/>
      <c r="B188" s="5" t="n"/>
      <c r="C188" s="6" t="n"/>
      <c r="D188" s="5" t="n"/>
      <c r="E188" s="5" t="n"/>
      <c r="F188" s="7" t="n"/>
      <c r="G188" s="6" t="n"/>
      <c r="H188" s="5" t="n"/>
      <c r="I188" s="7" t="n"/>
      <c r="J188" s="7" t="n"/>
      <c r="K188" s="8">
        <f>IF(OR($A188="",$F188=""),"",IF($J188&lt;&gt;"","منجزة",IF(OR($H188="",$I188=""),IF($M188="مفتوحة","بلا خطوة تالية بتاريخ",""),IF(TODAY()&gt;$I188,"متأخرة",IF(TODAY()=$I188,"مستحقة اليوم","لم يحن موعدها")))))</f>
        <v/>
      </c>
      <c r="L188" s="9">
        <f>IF($K188="متأخرة",TODAY()-$I188,"")</f>
        <v/>
      </c>
      <c r="M188" s="10">
        <f>IF($A188="","",IF(COUNTIFS($A$5:$A$204,$A188,$D$5:$D$204,'القوائم'!$A$10)&gt;0,"رابحة",IF(COUNTIFS($A$5:$A$204,$A188,$D$5:$D$204,'القوائم'!$A$11)&gt;0,"خاسرة","مفتوحة")))</f>
        <v/>
      </c>
      <c r="N188" s="5" t="n"/>
    </row>
    <row r="189">
      <c r="A189" s="4" t="n"/>
      <c r="B189" s="5" t="n"/>
      <c r="C189" s="6" t="n"/>
      <c r="D189" s="5" t="n"/>
      <c r="E189" s="5" t="n"/>
      <c r="F189" s="7" t="n"/>
      <c r="G189" s="6" t="n"/>
      <c r="H189" s="5" t="n"/>
      <c r="I189" s="7" t="n"/>
      <c r="J189" s="7" t="n"/>
      <c r="K189" s="8">
        <f>IF(OR($A189="",$F189=""),"",IF($J189&lt;&gt;"","منجزة",IF(OR($H189="",$I189=""),IF($M189="مفتوحة","بلا خطوة تالية بتاريخ",""),IF(TODAY()&gt;$I189,"متأخرة",IF(TODAY()=$I189,"مستحقة اليوم","لم يحن موعدها")))))</f>
        <v/>
      </c>
      <c r="L189" s="9">
        <f>IF($K189="متأخرة",TODAY()-$I189,"")</f>
        <v/>
      </c>
      <c r="M189" s="10">
        <f>IF($A189="","",IF(COUNTIFS($A$5:$A$204,$A189,$D$5:$D$204,'القوائم'!$A$10)&gt;0,"رابحة",IF(COUNTIFS($A$5:$A$204,$A189,$D$5:$D$204,'القوائم'!$A$11)&gt;0,"خاسرة","مفتوحة")))</f>
        <v/>
      </c>
      <c r="N189" s="5" t="n"/>
    </row>
    <row r="190">
      <c r="A190" s="4" t="n"/>
      <c r="B190" s="5" t="n"/>
      <c r="C190" s="6" t="n"/>
      <c r="D190" s="5" t="n"/>
      <c r="E190" s="5" t="n"/>
      <c r="F190" s="7" t="n"/>
      <c r="G190" s="6" t="n"/>
      <c r="H190" s="5" t="n"/>
      <c r="I190" s="7" t="n"/>
      <c r="J190" s="7" t="n"/>
      <c r="K190" s="8">
        <f>IF(OR($A190="",$F190=""),"",IF($J190&lt;&gt;"","منجزة",IF(OR($H190="",$I190=""),IF($M190="مفتوحة","بلا خطوة تالية بتاريخ",""),IF(TODAY()&gt;$I190,"متأخرة",IF(TODAY()=$I190,"مستحقة اليوم","لم يحن موعدها")))))</f>
        <v/>
      </c>
      <c r="L190" s="9">
        <f>IF($K190="متأخرة",TODAY()-$I190,"")</f>
        <v/>
      </c>
      <c r="M190" s="10">
        <f>IF($A190="","",IF(COUNTIFS($A$5:$A$204,$A190,$D$5:$D$204,'القوائم'!$A$10)&gt;0,"رابحة",IF(COUNTIFS($A$5:$A$204,$A190,$D$5:$D$204,'القوائم'!$A$11)&gt;0,"خاسرة","مفتوحة")))</f>
        <v/>
      </c>
      <c r="N190" s="5" t="n"/>
    </row>
    <row r="191">
      <c r="A191" s="4" t="n"/>
      <c r="B191" s="5" t="n"/>
      <c r="C191" s="6" t="n"/>
      <c r="D191" s="5" t="n"/>
      <c r="E191" s="5" t="n"/>
      <c r="F191" s="7" t="n"/>
      <c r="G191" s="6" t="n"/>
      <c r="H191" s="5" t="n"/>
      <c r="I191" s="7" t="n"/>
      <c r="J191" s="7" t="n"/>
      <c r="K191" s="8">
        <f>IF(OR($A191="",$F191=""),"",IF($J191&lt;&gt;"","منجزة",IF(OR($H191="",$I191=""),IF($M191="مفتوحة","بلا خطوة تالية بتاريخ",""),IF(TODAY()&gt;$I191,"متأخرة",IF(TODAY()=$I191,"مستحقة اليوم","لم يحن موعدها")))))</f>
        <v/>
      </c>
      <c r="L191" s="9">
        <f>IF($K191="متأخرة",TODAY()-$I191,"")</f>
        <v/>
      </c>
      <c r="M191" s="10">
        <f>IF($A191="","",IF(COUNTIFS($A$5:$A$204,$A191,$D$5:$D$204,'القوائم'!$A$10)&gt;0,"رابحة",IF(COUNTIFS($A$5:$A$204,$A191,$D$5:$D$204,'القوائم'!$A$11)&gt;0,"خاسرة","مفتوحة")))</f>
        <v/>
      </c>
      <c r="N191" s="5" t="n"/>
    </row>
    <row r="192">
      <c r="A192" s="4" t="n"/>
      <c r="B192" s="5" t="n"/>
      <c r="C192" s="6" t="n"/>
      <c r="D192" s="5" t="n"/>
      <c r="E192" s="5" t="n"/>
      <c r="F192" s="7" t="n"/>
      <c r="G192" s="6" t="n"/>
      <c r="H192" s="5" t="n"/>
      <c r="I192" s="7" t="n"/>
      <c r="J192" s="7" t="n"/>
      <c r="K192" s="8">
        <f>IF(OR($A192="",$F192=""),"",IF($J192&lt;&gt;"","منجزة",IF(OR($H192="",$I192=""),IF($M192="مفتوحة","بلا خطوة تالية بتاريخ",""),IF(TODAY()&gt;$I192,"متأخرة",IF(TODAY()=$I192,"مستحقة اليوم","لم يحن موعدها")))))</f>
        <v/>
      </c>
      <c r="L192" s="9">
        <f>IF($K192="متأخرة",TODAY()-$I192,"")</f>
        <v/>
      </c>
      <c r="M192" s="10">
        <f>IF($A192="","",IF(COUNTIFS($A$5:$A$204,$A192,$D$5:$D$204,'القوائم'!$A$10)&gt;0,"رابحة",IF(COUNTIFS($A$5:$A$204,$A192,$D$5:$D$204,'القوائم'!$A$11)&gt;0,"خاسرة","مفتوحة")))</f>
        <v/>
      </c>
      <c r="N192" s="5" t="n"/>
    </row>
    <row r="193">
      <c r="A193" s="4" t="n"/>
      <c r="B193" s="5" t="n"/>
      <c r="C193" s="6" t="n"/>
      <c r="D193" s="5" t="n"/>
      <c r="E193" s="5" t="n"/>
      <c r="F193" s="7" t="n"/>
      <c r="G193" s="6" t="n"/>
      <c r="H193" s="5" t="n"/>
      <c r="I193" s="7" t="n"/>
      <c r="J193" s="7" t="n"/>
      <c r="K193" s="8">
        <f>IF(OR($A193="",$F193=""),"",IF($J193&lt;&gt;"","منجزة",IF(OR($H193="",$I193=""),IF($M193="مفتوحة","بلا خطوة تالية بتاريخ",""),IF(TODAY()&gt;$I193,"متأخرة",IF(TODAY()=$I193,"مستحقة اليوم","لم يحن موعدها")))))</f>
        <v/>
      </c>
      <c r="L193" s="9">
        <f>IF($K193="متأخرة",TODAY()-$I193,"")</f>
        <v/>
      </c>
      <c r="M193" s="10">
        <f>IF($A193="","",IF(COUNTIFS($A$5:$A$204,$A193,$D$5:$D$204,'القوائم'!$A$10)&gt;0,"رابحة",IF(COUNTIFS($A$5:$A$204,$A193,$D$5:$D$204,'القوائم'!$A$11)&gt;0,"خاسرة","مفتوحة")))</f>
        <v/>
      </c>
      <c r="N193" s="5" t="n"/>
    </row>
    <row r="194">
      <c r="A194" s="4" t="n"/>
      <c r="B194" s="5" t="n"/>
      <c r="C194" s="6" t="n"/>
      <c r="D194" s="5" t="n"/>
      <c r="E194" s="5" t="n"/>
      <c r="F194" s="7" t="n"/>
      <c r="G194" s="6" t="n"/>
      <c r="H194" s="5" t="n"/>
      <c r="I194" s="7" t="n"/>
      <c r="J194" s="7" t="n"/>
      <c r="K194" s="8">
        <f>IF(OR($A194="",$F194=""),"",IF($J194&lt;&gt;"","منجزة",IF(OR($H194="",$I194=""),IF($M194="مفتوحة","بلا خطوة تالية بتاريخ",""),IF(TODAY()&gt;$I194,"متأخرة",IF(TODAY()=$I194,"مستحقة اليوم","لم يحن موعدها")))))</f>
        <v/>
      </c>
      <c r="L194" s="9">
        <f>IF($K194="متأخرة",TODAY()-$I194,"")</f>
        <v/>
      </c>
      <c r="M194" s="10">
        <f>IF($A194="","",IF(COUNTIFS($A$5:$A$204,$A194,$D$5:$D$204,'القوائم'!$A$10)&gt;0,"رابحة",IF(COUNTIFS($A$5:$A$204,$A194,$D$5:$D$204,'القوائم'!$A$11)&gt;0,"خاسرة","مفتوحة")))</f>
        <v/>
      </c>
      <c r="N194" s="5" t="n"/>
    </row>
    <row r="195">
      <c r="A195" s="4" t="n"/>
      <c r="B195" s="5" t="n"/>
      <c r="C195" s="6" t="n"/>
      <c r="D195" s="5" t="n"/>
      <c r="E195" s="5" t="n"/>
      <c r="F195" s="7" t="n"/>
      <c r="G195" s="6" t="n"/>
      <c r="H195" s="5" t="n"/>
      <c r="I195" s="7" t="n"/>
      <c r="J195" s="7" t="n"/>
      <c r="K195" s="8">
        <f>IF(OR($A195="",$F195=""),"",IF($J195&lt;&gt;"","منجزة",IF(OR($H195="",$I195=""),IF($M195="مفتوحة","بلا خطوة تالية بتاريخ",""),IF(TODAY()&gt;$I195,"متأخرة",IF(TODAY()=$I195,"مستحقة اليوم","لم يحن موعدها")))))</f>
        <v/>
      </c>
      <c r="L195" s="9">
        <f>IF($K195="متأخرة",TODAY()-$I195,"")</f>
        <v/>
      </c>
      <c r="M195" s="10">
        <f>IF($A195="","",IF(COUNTIFS($A$5:$A$204,$A195,$D$5:$D$204,'القوائم'!$A$10)&gt;0,"رابحة",IF(COUNTIFS($A$5:$A$204,$A195,$D$5:$D$204,'القوائم'!$A$11)&gt;0,"خاسرة","مفتوحة")))</f>
        <v/>
      </c>
      <c r="N195" s="5" t="n"/>
    </row>
    <row r="196">
      <c r="A196" s="4" t="n"/>
      <c r="B196" s="5" t="n"/>
      <c r="C196" s="6" t="n"/>
      <c r="D196" s="5" t="n"/>
      <c r="E196" s="5" t="n"/>
      <c r="F196" s="7" t="n"/>
      <c r="G196" s="6" t="n"/>
      <c r="H196" s="5" t="n"/>
      <c r="I196" s="7" t="n"/>
      <c r="J196" s="7" t="n"/>
      <c r="K196" s="8">
        <f>IF(OR($A196="",$F196=""),"",IF($J196&lt;&gt;"","منجزة",IF(OR($H196="",$I196=""),IF($M196="مفتوحة","بلا خطوة تالية بتاريخ",""),IF(TODAY()&gt;$I196,"متأخرة",IF(TODAY()=$I196,"مستحقة اليوم","لم يحن موعدها")))))</f>
        <v/>
      </c>
      <c r="L196" s="9">
        <f>IF($K196="متأخرة",TODAY()-$I196,"")</f>
        <v/>
      </c>
      <c r="M196" s="10">
        <f>IF($A196="","",IF(COUNTIFS($A$5:$A$204,$A196,$D$5:$D$204,'القوائم'!$A$10)&gt;0,"رابحة",IF(COUNTIFS($A$5:$A$204,$A196,$D$5:$D$204,'القوائم'!$A$11)&gt;0,"خاسرة","مفتوحة")))</f>
        <v/>
      </c>
      <c r="N196" s="5" t="n"/>
    </row>
    <row r="197">
      <c r="A197" s="4" t="n"/>
      <c r="B197" s="5" t="n"/>
      <c r="C197" s="6" t="n"/>
      <c r="D197" s="5" t="n"/>
      <c r="E197" s="5" t="n"/>
      <c r="F197" s="7" t="n"/>
      <c r="G197" s="6" t="n"/>
      <c r="H197" s="5" t="n"/>
      <c r="I197" s="7" t="n"/>
      <c r="J197" s="7" t="n"/>
      <c r="K197" s="8">
        <f>IF(OR($A197="",$F197=""),"",IF($J197&lt;&gt;"","منجزة",IF(OR($H197="",$I197=""),IF($M197="مفتوحة","بلا خطوة تالية بتاريخ",""),IF(TODAY()&gt;$I197,"متأخرة",IF(TODAY()=$I197,"مستحقة اليوم","لم يحن موعدها")))))</f>
        <v/>
      </c>
      <c r="L197" s="9">
        <f>IF($K197="متأخرة",TODAY()-$I197,"")</f>
        <v/>
      </c>
      <c r="M197" s="10">
        <f>IF($A197="","",IF(COUNTIFS($A$5:$A$204,$A197,$D$5:$D$204,'القوائم'!$A$10)&gt;0,"رابحة",IF(COUNTIFS($A$5:$A$204,$A197,$D$5:$D$204,'القوائم'!$A$11)&gt;0,"خاسرة","مفتوحة")))</f>
        <v/>
      </c>
      <c r="N197" s="5" t="n"/>
    </row>
    <row r="198">
      <c r="A198" s="4" t="n"/>
      <c r="B198" s="5" t="n"/>
      <c r="C198" s="6" t="n"/>
      <c r="D198" s="5" t="n"/>
      <c r="E198" s="5" t="n"/>
      <c r="F198" s="7" t="n"/>
      <c r="G198" s="6" t="n"/>
      <c r="H198" s="5" t="n"/>
      <c r="I198" s="7" t="n"/>
      <c r="J198" s="7" t="n"/>
      <c r="K198" s="8">
        <f>IF(OR($A198="",$F198=""),"",IF($J198&lt;&gt;"","منجزة",IF(OR($H198="",$I198=""),IF($M198="مفتوحة","بلا خطوة تالية بتاريخ",""),IF(TODAY()&gt;$I198,"متأخرة",IF(TODAY()=$I198,"مستحقة اليوم","لم يحن موعدها")))))</f>
        <v/>
      </c>
      <c r="L198" s="9">
        <f>IF($K198="متأخرة",TODAY()-$I198,"")</f>
        <v/>
      </c>
      <c r="M198" s="10">
        <f>IF($A198="","",IF(COUNTIFS($A$5:$A$204,$A198,$D$5:$D$204,'القوائم'!$A$10)&gt;0,"رابحة",IF(COUNTIFS($A$5:$A$204,$A198,$D$5:$D$204,'القوائم'!$A$11)&gt;0,"خاسرة","مفتوحة")))</f>
        <v/>
      </c>
      <c r="N198" s="5" t="n"/>
    </row>
    <row r="199">
      <c r="A199" s="4" t="n"/>
      <c r="B199" s="5" t="n"/>
      <c r="C199" s="6" t="n"/>
      <c r="D199" s="5" t="n"/>
      <c r="E199" s="5" t="n"/>
      <c r="F199" s="7" t="n"/>
      <c r="G199" s="6" t="n"/>
      <c r="H199" s="5" t="n"/>
      <c r="I199" s="7" t="n"/>
      <c r="J199" s="7" t="n"/>
      <c r="K199" s="8">
        <f>IF(OR($A199="",$F199=""),"",IF($J199&lt;&gt;"","منجزة",IF(OR($H199="",$I199=""),IF($M199="مفتوحة","بلا خطوة تالية بتاريخ",""),IF(TODAY()&gt;$I199,"متأخرة",IF(TODAY()=$I199,"مستحقة اليوم","لم يحن موعدها")))))</f>
        <v/>
      </c>
      <c r="L199" s="9">
        <f>IF($K199="متأخرة",TODAY()-$I199,"")</f>
        <v/>
      </c>
      <c r="M199" s="10">
        <f>IF($A199="","",IF(COUNTIFS($A$5:$A$204,$A199,$D$5:$D$204,'القوائم'!$A$10)&gt;0,"رابحة",IF(COUNTIFS($A$5:$A$204,$A199,$D$5:$D$204,'القوائم'!$A$11)&gt;0,"خاسرة","مفتوحة")))</f>
        <v/>
      </c>
      <c r="N199" s="5" t="n"/>
    </row>
    <row r="200">
      <c r="A200" s="4" t="n"/>
      <c r="B200" s="5" t="n"/>
      <c r="C200" s="6" t="n"/>
      <c r="D200" s="5" t="n"/>
      <c r="E200" s="5" t="n"/>
      <c r="F200" s="7" t="n"/>
      <c r="G200" s="6" t="n"/>
      <c r="H200" s="5" t="n"/>
      <c r="I200" s="7" t="n"/>
      <c r="J200" s="7" t="n"/>
      <c r="K200" s="8">
        <f>IF(OR($A200="",$F200=""),"",IF($J200&lt;&gt;"","منجزة",IF(OR($H200="",$I200=""),IF($M200="مفتوحة","بلا خطوة تالية بتاريخ",""),IF(TODAY()&gt;$I200,"متأخرة",IF(TODAY()=$I200,"مستحقة اليوم","لم يحن موعدها")))))</f>
        <v/>
      </c>
      <c r="L200" s="9">
        <f>IF($K200="متأخرة",TODAY()-$I200,"")</f>
        <v/>
      </c>
      <c r="M200" s="10">
        <f>IF($A200="","",IF(COUNTIFS($A$5:$A$204,$A200,$D$5:$D$204,'القوائم'!$A$10)&gt;0,"رابحة",IF(COUNTIFS($A$5:$A$204,$A200,$D$5:$D$204,'القوائم'!$A$11)&gt;0,"خاسرة","مفتوحة")))</f>
        <v/>
      </c>
      <c r="N200" s="5" t="n"/>
    </row>
    <row r="201">
      <c r="A201" s="4" t="n"/>
      <c r="B201" s="5" t="n"/>
      <c r="C201" s="6" t="n"/>
      <c r="D201" s="5" t="n"/>
      <c r="E201" s="5" t="n"/>
      <c r="F201" s="7" t="n"/>
      <c r="G201" s="6" t="n"/>
      <c r="H201" s="5" t="n"/>
      <c r="I201" s="7" t="n"/>
      <c r="J201" s="7" t="n"/>
      <c r="K201" s="8">
        <f>IF(OR($A201="",$F201=""),"",IF($J201&lt;&gt;"","منجزة",IF(OR($H201="",$I201=""),IF($M201="مفتوحة","بلا خطوة تالية بتاريخ",""),IF(TODAY()&gt;$I201,"متأخرة",IF(TODAY()=$I201,"مستحقة اليوم","لم يحن موعدها")))))</f>
        <v/>
      </c>
      <c r="L201" s="9">
        <f>IF($K201="متأخرة",TODAY()-$I201,"")</f>
        <v/>
      </c>
      <c r="M201" s="10">
        <f>IF($A201="","",IF(COUNTIFS($A$5:$A$204,$A201,$D$5:$D$204,'القوائم'!$A$10)&gt;0,"رابحة",IF(COUNTIFS($A$5:$A$204,$A201,$D$5:$D$204,'القوائم'!$A$11)&gt;0,"خاسرة","مفتوحة")))</f>
        <v/>
      </c>
      <c r="N201" s="5" t="n"/>
    </row>
    <row r="202">
      <c r="A202" s="4" t="n"/>
      <c r="B202" s="5" t="n"/>
      <c r="C202" s="6" t="n"/>
      <c r="D202" s="5" t="n"/>
      <c r="E202" s="5" t="n"/>
      <c r="F202" s="7" t="n"/>
      <c r="G202" s="6" t="n"/>
      <c r="H202" s="5" t="n"/>
      <c r="I202" s="7" t="n"/>
      <c r="J202" s="7" t="n"/>
      <c r="K202" s="8">
        <f>IF(OR($A202="",$F202=""),"",IF($J202&lt;&gt;"","منجزة",IF(OR($H202="",$I202=""),IF($M202="مفتوحة","بلا خطوة تالية بتاريخ",""),IF(TODAY()&gt;$I202,"متأخرة",IF(TODAY()=$I202,"مستحقة اليوم","لم يحن موعدها")))))</f>
        <v/>
      </c>
      <c r="L202" s="9">
        <f>IF($K202="متأخرة",TODAY()-$I202,"")</f>
        <v/>
      </c>
      <c r="M202" s="10">
        <f>IF($A202="","",IF(COUNTIFS($A$5:$A$204,$A202,$D$5:$D$204,'القوائم'!$A$10)&gt;0,"رابحة",IF(COUNTIFS($A$5:$A$204,$A202,$D$5:$D$204,'القوائم'!$A$11)&gt;0,"خاسرة","مفتوحة")))</f>
        <v/>
      </c>
      <c r="N202" s="5" t="n"/>
    </row>
    <row r="203">
      <c r="A203" s="4" t="n"/>
      <c r="B203" s="5" t="n"/>
      <c r="C203" s="6" t="n"/>
      <c r="D203" s="5" t="n"/>
      <c r="E203" s="5" t="n"/>
      <c r="F203" s="7" t="n"/>
      <c r="G203" s="6" t="n"/>
      <c r="H203" s="5" t="n"/>
      <c r="I203" s="7" t="n"/>
      <c r="J203" s="7" t="n"/>
      <c r="K203" s="8">
        <f>IF(OR($A203="",$F203=""),"",IF($J203&lt;&gt;"","منجزة",IF(OR($H203="",$I203=""),IF($M203="مفتوحة","بلا خطوة تالية بتاريخ",""),IF(TODAY()&gt;$I203,"متأخرة",IF(TODAY()=$I203,"مستحقة اليوم","لم يحن موعدها")))))</f>
        <v/>
      </c>
      <c r="L203" s="9">
        <f>IF($K203="متأخرة",TODAY()-$I203,"")</f>
        <v/>
      </c>
      <c r="M203" s="10">
        <f>IF($A203="","",IF(COUNTIFS($A$5:$A$204,$A203,$D$5:$D$204,'القوائم'!$A$10)&gt;0,"رابحة",IF(COUNTIFS($A$5:$A$204,$A203,$D$5:$D$204,'القوائم'!$A$11)&gt;0,"خاسرة","مفتوحة")))</f>
        <v/>
      </c>
      <c r="N203" s="5" t="n"/>
    </row>
    <row r="204">
      <c r="A204" s="4" t="n"/>
      <c r="B204" s="5" t="n"/>
      <c r="C204" s="6" t="n"/>
      <c r="D204" s="5" t="n"/>
      <c r="E204" s="5" t="n"/>
      <c r="F204" s="7" t="n"/>
      <c r="G204" s="6" t="n"/>
      <c r="H204" s="5" t="n"/>
      <c r="I204" s="7" t="n"/>
      <c r="J204" s="7" t="n"/>
      <c r="K204" s="8">
        <f>IF(OR($A204="",$F204=""),"",IF($J204&lt;&gt;"","منجزة",IF(OR($H204="",$I204=""),IF($M204="مفتوحة","بلا خطوة تالية بتاريخ",""),IF(TODAY()&gt;$I204,"متأخرة",IF(TODAY()=$I204,"مستحقة اليوم","لم يحن موعدها")))))</f>
        <v/>
      </c>
      <c r="L204" s="9">
        <f>IF($K204="متأخرة",TODAY()-$I204,"")</f>
        <v/>
      </c>
      <c r="M204" s="10">
        <f>IF($A204="","",IF(COUNTIFS($A$5:$A$204,$A204,$D$5:$D$204,'القوائم'!$A$10)&gt;0,"رابحة",IF(COUNTIFS($A$5:$A$204,$A204,$D$5:$D$204,'القوائم'!$A$11)&gt;0,"خاسرة","مفتوحة")))</f>
        <v/>
      </c>
      <c r="N204" s="5" t="n"/>
    </row>
  </sheetData>
  <autoFilter ref="A4:N204"/>
  <conditionalFormatting sqref="K5:K204">
    <cfRule type="expression" priority="1" dxfId="0">
      <formula>K5="منجزة"</formula>
    </cfRule>
    <cfRule type="expression" priority="2" dxfId="1">
      <formula>K5="لم يحن موعدها"</formula>
    </cfRule>
    <cfRule type="expression" priority="3" dxfId="2">
      <formula>K5="مستحقة اليوم"</formula>
    </cfRule>
    <cfRule type="expression" priority="4" dxfId="3">
      <formula>K5="متأخرة"</formula>
    </cfRule>
    <cfRule type="expression" priority="5" dxfId="2">
      <formula>K5="بلا خطوة تالية بتاريخ"</formula>
    </cfRule>
  </conditionalFormatting>
  <conditionalFormatting sqref="M5:M204">
    <cfRule type="expression" priority="6" dxfId="4">
      <formula>M5="مفتوحة"</formula>
    </cfRule>
    <cfRule type="expression" priority="7" dxfId="0">
      <formula>M5="رابحة"</formula>
    </cfRule>
    <cfRule type="expression" priority="8" dxfId="3">
      <formula>M5="خاسرة"</formula>
    </cfRule>
  </conditionalFormatting>
  <conditionalFormatting sqref="G5:G204">
    <cfRule type="expression" priority="9" dxfId="0">
      <formula>G5="نعم"</formula>
    </cfRule>
  </conditionalFormatting>
  <dataValidations count="3">
    <dataValidation sqref="D5:D204" showDropDown="0" showInputMessage="0" showErrorMessage="0" allowBlank="1" type="list">
      <formula1>='القوائم'!$A$5:$A$12</formula1>
    </dataValidation>
    <dataValidation sqref="C5:C204" showDropDown="0" showInputMessage="0" showErrorMessage="0" allowBlank="1" type="list">
      <formula1>='القوائم'!$B$5:$B$14</formula1>
    </dataValidation>
    <dataValidation sqref="G5:G204" showDropDown="0" showInputMessage="0" showErrorMessage="0" allowBlank="1" type="list">
      <formula1>='القوائم'!$C$5:$C$6</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6"/>
  <sheetViews>
    <sheetView rightToLeft="1" workbookViewId="0">
      <selection activeCell="A1" sqref="A1"/>
    </sheetView>
  </sheetViews>
  <sheetFormatPr baseColWidth="8" defaultRowHeight="15"/>
  <cols>
    <col width="34" customWidth="1" min="1" max="1"/>
    <col width="12" customWidth="1" min="2" max="2"/>
    <col width="12" customWidth="1" min="3" max="3"/>
    <col width="14" customWidth="1" min="4" max="4"/>
    <col width="18" customWidth="1" min="5" max="5"/>
  </cols>
  <sheetData>
    <row r="1">
      <c r="A1" s="1" t="inlineStr">
        <is>
          <t>ملخص رسائل الصفقات</t>
        </is>
      </c>
    </row>
    <row r="2">
      <c r="A2" s="2" t="inlineStr">
        <is>
          <t>مجاميع من ورقة «سجل رسائل الصفقات». تتحدّث عند تغيير أي صف.</t>
        </is>
      </c>
    </row>
    <row r="4" ht="24" customHeight="1">
      <c r="A4" s="3" t="inlineStr">
        <is>
          <t>المقياس</t>
        </is>
      </c>
      <c r="B4" s="3" t="inlineStr">
        <is>
          <t>المجموع</t>
        </is>
      </c>
    </row>
    <row r="5">
      <c r="A5" s="5" t="inlineStr">
        <is>
          <t>الرسائل المسجّلة</t>
        </is>
      </c>
      <c r="B5" s="11">
        <f>COUNTA('سجل رسائل الصفقات'!$A$5:$A$204)</f>
        <v/>
      </c>
    </row>
    <row r="6">
      <c r="A6" s="5" t="inlineStr">
        <is>
          <t>رسائل تلقّت رداً</t>
        </is>
      </c>
      <c r="B6" s="11">
        <f>COUNTIF('سجل رسائل الصفقات'!$G$5:$G$204,"نعم")</f>
        <v/>
      </c>
    </row>
    <row r="7">
      <c r="A7" s="5" t="inlineStr">
        <is>
          <t>نسبة الرد</t>
        </is>
      </c>
      <c r="B7" s="12">
        <f>IF(B5=0,"",B6/B5)</f>
        <v/>
      </c>
    </row>
    <row r="8">
      <c r="A8" s="5" t="inlineStr">
        <is>
          <t>خطوات تالية منجزة</t>
        </is>
      </c>
      <c r="B8" s="11">
        <f>COUNTIF('سجل رسائل الصفقات'!$K$5:$K$204,"منجزة")</f>
        <v/>
      </c>
    </row>
    <row r="9">
      <c r="A9" s="5" t="inlineStr">
        <is>
          <t>لم يحن موعدها</t>
        </is>
      </c>
      <c r="B9" s="11">
        <f>COUNTIF('سجل رسائل الصفقات'!$K$5:$K$204,"لم يحن موعدها")</f>
        <v/>
      </c>
    </row>
    <row r="10">
      <c r="A10" s="5" t="inlineStr">
        <is>
          <t>مستحقة اليوم</t>
        </is>
      </c>
      <c r="B10" s="11">
        <f>COUNTIF('سجل رسائل الصفقات'!$K$5:$K$204,"مستحقة اليوم")</f>
        <v/>
      </c>
    </row>
    <row r="11">
      <c r="A11" s="5" t="inlineStr">
        <is>
          <t>متأخرة</t>
        </is>
      </c>
      <c r="B11" s="11">
        <f>COUNTIF('سجل رسائل الصفقات'!$K$5:$K$204,"متأخرة")</f>
        <v/>
      </c>
    </row>
    <row r="12">
      <c r="A12" s="5" t="inlineStr">
        <is>
          <t>صفوف بلا خطوة تالية بتاريخ</t>
        </is>
      </c>
      <c r="B12" s="11">
        <f>COUNTIF('سجل رسائل الصفقات'!$K$5:$K$204,"بلا خطوة تالية بتاريخ")</f>
        <v/>
      </c>
    </row>
    <row r="14">
      <c r="A14" s="13" t="inlineStr">
        <is>
          <t>الصفقات حسب الحالة</t>
        </is>
      </c>
    </row>
    <row r="15" ht="24" customHeight="1">
      <c r="A15" s="3" t="inlineStr">
        <is>
          <t>حالة الصفقة</t>
        </is>
      </c>
      <c r="B15" s="3" t="inlineStr">
        <is>
          <t>الصفقات</t>
        </is>
      </c>
    </row>
    <row r="16">
      <c r="A16" s="5" t="inlineStr">
        <is>
          <t>مفتوحة</t>
        </is>
      </c>
      <c r="B16" s="11">
        <f>SUMPRODUCT(('سجل رسائل الصفقات'!$M$5:$M$204=A16)/COUNTIF('سجل رسائل الصفقات'!$A$5:$A$204,'سجل رسائل الصفقات'!$A$5:$A$204&amp;""))</f>
        <v/>
      </c>
    </row>
    <row r="17">
      <c r="A17" s="5" t="inlineStr">
        <is>
          <t>رابحة</t>
        </is>
      </c>
      <c r="B17" s="11">
        <f>SUMPRODUCT(('سجل رسائل الصفقات'!$M$5:$M$204=A17)/COUNTIF('سجل رسائل الصفقات'!$A$5:$A$204,'سجل رسائل الصفقات'!$A$5:$A$204&amp;""))</f>
        <v/>
      </c>
    </row>
    <row r="18">
      <c r="A18" s="5" t="inlineStr">
        <is>
          <t>خاسرة</t>
        </is>
      </c>
      <c r="B18" s="11">
        <f>SUMPRODUCT(('سجل رسائل الصفقات'!$M$5:$M$204=A18)/COUNTIF('سجل رسائل الصفقات'!$A$5:$A$204,'سجل رسائل الصفقات'!$A$5:$A$204&amp;""))</f>
        <v/>
      </c>
    </row>
    <row r="19">
      <c r="A19" s="4" t="inlineStr">
        <is>
          <t>كل الصفقات</t>
        </is>
      </c>
      <c r="B19" s="11">
        <f>SUMPRODUCT(('سجل رسائل الصفقات'!$A$5:$A$204&lt;&gt;"")/COUNTIF('سجل رسائل الصفقات'!$A$5:$A$204,'سجل رسائل الصفقات'!$A$5:$A$204&amp;""))</f>
        <v/>
      </c>
    </row>
    <row r="20">
      <c r="A20" s="5" t="inlineStr">
        <is>
          <t>نسبة الفوز (الرابحة من الرابحة والخاسرة)</t>
        </is>
      </c>
      <c r="B20" s="12">
        <f>IF(B17+B18=0,"",B17/(B17+B18))</f>
        <v/>
      </c>
    </row>
    <row r="22">
      <c r="A22" s="13" t="inlineStr">
        <is>
          <t>حسب المرحلة</t>
        </is>
      </c>
    </row>
    <row r="23" ht="24" customHeight="1">
      <c r="A23" s="3" t="inlineStr">
        <is>
          <t>المرحلة</t>
        </is>
      </c>
      <c r="B23" s="3" t="inlineStr">
        <is>
          <t>الرسائل</t>
        </is>
      </c>
      <c r="C23" s="3" t="inlineStr">
        <is>
          <t>الردود</t>
        </is>
      </c>
      <c r="D23" s="3" t="inlineStr">
        <is>
          <t>نسبة الرد</t>
        </is>
      </c>
    </row>
    <row r="24">
      <c r="A24" s="5">
        <f>'القوائم'!$A$5</f>
        <v/>
      </c>
      <c r="B24" s="14">
        <f>COUNTIF('سجل رسائل الصفقات'!$D$5:$D$204,A24)</f>
        <v/>
      </c>
      <c r="C24" s="14">
        <f>COUNTIFS('سجل رسائل الصفقات'!$D$5:$D$204,A24,'سجل رسائل الصفقات'!$G$5:$G$204,"نعم")</f>
        <v/>
      </c>
      <c r="D24" s="15">
        <f>IF(B24=0,"",C24/B24)</f>
        <v/>
      </c>
    </row>
    <row r="25">
      <c r="A25" s="5">
        <f>'القوائم'!$A$6</f>
        <v/>
      </c>
      <c r="B25" s="14">
        <f>COUNTIF('سجل رسائل الصفقات'!$D$5:$D$204,A25)</f>
        <v/>
      </c>
      <c r="C25" s="14">
        <f>COUNTIFS('سجل رسائل الصفقات'!$D$5:$D$204,A25,'سجل رسائل الصفقات'!$G$5:$G$204,"نعم")</f>
        <v/>
      </c>
      <c r="D25" s="15">
        <f>IF(B25=0,"",C25/B25)</f>
        <v/>
      </c>
    </row>
    <row r="26">
      <c r="A26" s="5">
        <f>'القوائم'!$A$7</f>
        <v/>
      </c>
      <c r="B26" s="14">
        <f>COUNTIF('سجل رسائل الصفقات'!$D$5:$D$204,A26)</f>
        <v/>
      </c>
      <c r="C26" s="14">
        <f>COUNTIFS('سجل رسائل الصفقات'!$D$5:$D$204,A26,'سجل رسائل الصفقات'!$G$5:$G$204,"نعم")</f>
        <v/>
      </c>
      <c r="D26" s="15">
        <f>IF(B26=0,"",C26/B26)</f>
        <v/>
      </c>
    </row>
    <row r="27">
      <c r="A27" s="5">
        <f>'القوائم'!$A$8</f>
        <v/>
      </c>
      <c r="B27" s="14">
        <f>COUNTIF('سجل رسائل الصفقات'!$D$5:$D$204,A27)</f>
        <v/>
      </c>
      <c r="C27" s="14">
        <f>COUNTIFS('سجل رسائل الصفقات'!$D$5:$D$204,A27,'سجل رسائل الصفقات'!$G$5:$G$204,"نعم")</f>
        <v/>
      </c>
      <c r="D27" s="15">
        <f>IF(B27=0,"",C27/B27)</f>
        <v/>
      </c>
    </row>
    <row r="28">
      <c r="A28" s="5">
        <f>'القوائم'!$A$9</f>
        <v/>
      </c>
      <c r="B28" s="14">
        <f>COUNTIF('سجل رسائل الصفقات'!$D$5:$D$204,A28)</f>
        <v/>
      </c>
      <c r="C28" s="14">
        <f>COUNTIFS('سجل رسائل الصفقات'!$D$5:$D$204,A28,'سجل رسائل الصفقات'!$G$5:$G$204,"نعم")</f>
        <v/>
      </c>
      <c r="D28" s="15">
        <f>IF(B28=0,"",C28/B28)</f>
        <v/>
      </c>
    </row>
    <row r="29">
      <c r="A29" s="5">
        <f>'القوائم'!$A$10</f>
        <v/>
      </c>
      <c r="B29" s="14">
        <f>COUNTIF('سجل رسائل الصفقات'!$D$5:$D$204,A29)</f>
        <v/>
      </c>
      <c r="C29" s="14">
        <f>COUNTIFS('سجل رسائل الصفقات'!$D$5:$D$204,A29,'سجل رسائل الصفقات'!$G$5:$G$204,"نعم")</f>
        <v/>
      </c>
      <c r="D29" s="15">
        <f>IF(B29=0,"",C29/B29)</f>
        <v/>
      </c>
    </row>
    <row r="30">
      <c r="A30" s="5">
        <f>'القوائم'!$A$11</f>
        <v/>
      </c>
      <c r="B30" s="14">
        <f>COUNTIF('سجل رسائل الصفقات'!$D$5:$D$204,A30)</f>
        <v/>
      </c>
      <c r="C30" s="14">
        <f>COUNTIFS('سجل رسائل الصفقات'!$D$5:$D$204,A30,'سجل رسائل الصفقات'!$G$5:$G$204,"نعم")</f>
        <v/>
      </c>
      <c r="D30" s="15">
        <f>IF(B30=0,"",C30/B30)</f>
        <v/>
      </c>
    </row>
    <row r="31">
      <c r="A31" s="5">
        <f>'القوائم'!$A$12</f>
        <v/>
      </c>
      <c r="B31" s="14">
        <f>COUNTIF('سجل رسائل الصفقات'!$D$5:$D$204,A31)</f>
        <v/>
      </c>
      <c r="C31" s="14">
        <f>COUNTIFS('سجل رسائل الصفقات'!$D$5:$D$204,A31,'سجل رسائل الصفقات'!$G$5:$G$204,"نعم")</f>
        <v/>
      </c>
      <c r="D31" s="15">
        <f>IF(B31=0,"",C31/B31)</f>
        <v/>
      </c>
    </row>
    <row r="33">
      <c r="A33" s="13" t="inlineStr">
        <is>
          <t>العمل المفتوح حسب المسؤول</t>
        </is>
      </c>
    </row>
    <row r="34" ht="24" customHeight="1">
      <c r="A34" s="3" t="inlineStr">
        <is>
          <t>المسؤول</t>
        </is>
      </c>
      <c r="B34" s="3" t="inlineStr">
        <is>
          <t>الرسائل</t>
        </is>
      </c>
      <c r="C34" s="3" t="inlineStr">
        <is>
          <t>مستحقة اليوم</t>
        </is>
      </c>
      <c r="D34" s="3" t="inlineStr">
        <is>
          <t>متأخرة</t>
        </is>
      </c>
      <c r="E34" s="3" t="inlineStr">
        <is>
          <t>بلا خطوة تالية بتاريخ</t>
        </is>
      </c>
    </row>
    <row r="35">
      <c r="A35" s="5">
        <f>IF('القوائم'!$B$5="","",'القوائم'!$B$5)</f>
        <v/>
      </c>
      <c r="B35" s="14">
        <f>IF(A35="","",COUNTIF('سجل رسائل الصفقات'!$C$5:$C$204,A35))</f>
        <v/>
      </c>
      <c r="C35" s="14">
        <f>IF(A35="","",COUNTIFS('سجل رسائل الصفقات'!$C$5:$C$204,A35,'سجل رسائل الصفقات'!$K$5:$K$204,"مستحقة اليوم"))</f>
        <v/>
      </c>
      <c r="D35" s="14">
        <f>IF(A35="","",COUNTIFS('سجل رسائل الصفقات'!$C$5:$C$204,A35,'سجل رسائل الصفقات'!$K$5:$K$204,"متأخرة"))</f>
        <v/>
      </c>
      <c r="E35" s="14">
        <f>IF(A35="","",COUNTIFS('سجل رسائل الصفقات'!$C$5:$C$204,A35,'سجل رسائل الصفقات'!$K$5:$K$204,"بلا خطوة تالية بتاريخ"))</f>
        <v/>
      </c>
    </row>
    <row r="36">
      <c r="A36" s="5">
        <f>IF('القوائم'!$B$6="","",'القوائم'!$B$6)</f>
        <v/>
      </c>
      <c r="B36" s="14">
        <f>IF(A36="","",COUNTIF('سجل رسائل الصفقات'!$C$5:$C$204,A36))</f>
        <v/>
      </c>
      <c r="C36" s="14">
        <f>IF(A36="","",COUNTIFS('سجل رسائل الصفقات'!$C$5:$C$204,A36,'سجل رسائل الصفقات'!$K$5:$K$204,"مستحقة اليوم"))</f>
        <v/>
      </c>
      <c r="D36" s="14">
        <f>IF(A36="","",COUNTIFS('سجل رسائل الصفقات'!$C$5:$C$204,A36,'سجل رسائل الصفقات'!$K$5:$K$204,"متأخرة"))</f>
        <v/>
      </c>
      <c r="E36" s="14">
        <f>IF(A36="","",COUNTIFS('سجل رسائل الصفقات'!$C$5:$C$204,A36,'سجل رسائل الصفقات'!$K$5:$K$204,"بلا خطوة تالية بتاريخ"))</f>
        <v/>
      </c>
    </row>
    <row r="37">
      <c r="A37" s="5">
        <f>IF('القوائم'!$B$7="","",'القوائم'!$B$7)</f>
        <v/>
      </c>
      <c r="B37" s="14">
        <f>IF(A37="","",COUNTIF('سجل رسائل الصفقات'!$C$5:$C$204,A37))</f>
        <v/>
      </c>
      <c r="C37" s="14">
        <f>IF(A37="","",COUNTIFS('سجل رسائل الصفقات'!$C$5:$C$204,A37,'سجل رسائل الصفقات'!$K$5:$K$204,"مستحقة اليوم"))</f>
        <v/>
      </c>
      <c r="D37" s="14">
        <f>IF(A37="","",COUNTIFS('سجل رسائل الصفقات'!$C$5:$C$204,A37,'سجل رسائل الصفقات'!$K$5:$K$204,"متأخرة"))</f>
        <v/>
      </c>
      <c r="E37" s="14">
        <f>IF(A37="","",COUNTIFS('سجل رسائل الصفقات'!$C$5:$C$204,A37,'سجل رسائل الصفقات'!$K$5:$K$204,"بلا خطوة تالية بتاريخ"))</f>
        <v/>
      </c>
    </row>
    <row r="38">
      <c r="A38" s="5">
        <f>IF('القوائم'!$B$8="","",'القوائم'!$B$8)</f>
        <v/>
      </c>
      <c r="B38" s="14">
        <f>IF(A38="","",COUNTIF('سجل رسائل الصفقات'!$C$5:$C$204,A38))</f>
        <v/>
      </c>
      <c r="C38" s="14">
        <f>IF(A38="","",COUNTIFS('سجل رسائل الصفقات'!$C$5:$C$204,A38,'سجل رسائل الصفقات'!$K$5:$K$204,"مستحقة اليوم"))</f>
        <v/>
      </c>
      <c r="D38" s="14">
        <f>IF(A38="","",COUNTIFS('سجل رسائل الصفقات'!$C$5:$C$204,A38,'سجل رسائل الصفقات'!$K$5:$K$204,"متأخرة"))</f>
        <v/>
      </c>
      <c r="E38" s="14">
        <f>IF(A38="","",COUNTIFS('سجل رسائل الصفقات'!$C$5:$C$204,A38,'سجل رسائل الصفقات'!$K$5:$K$204,"بلا خطوة تالية بتاريخ"))</f>
        <v/>
      </c>
    </row>
    <row r="39">
      <c r="A39" s="5">
        <f>IF('القوائم'!$B$9="","",'القوائم'!$B$9)</f>
        <v/>
      </c>
      <c r="B39" s="14">
        <f>IF(A39="","",COUNTIF('سجل رسائل الصفقات'!$C$5:$C$204,A39))</f>
        <v/>
      </c>
      <c r="C39" s="14">
        <f>IF(A39="","",COUNTIFS('سجل رسائل الصفقات'!$C$5:$C$204,A39,'سجل رسائل الصفقات'!$K$5:$K$204,"مستحقة اليوم"))</f>
        <v/>
      </c>
      <c r="D39" s="14">
        <f>IF(A39="","",COUNTIFS('سجل رسائل الصفقات'!$C$5:$C$204,A39,'سجل رسائل الصفقات'!$K$5:$K$204,"متأخرة"))</f>
        <v/>
      </c>
      <c r="E39" s="14">
        <f>IF(A39="","",COUNTIFS('سجل رسائل الصفقات'!$C$5:$C$204,A39,'سجل رسائل الصفقات'!$K$5:$K$204,"بلا خطوة تالية بتاريخ"))</f>
        <v/>
      </c>
    </row>
    <row r="40">
      <c r="A40" s="5">
        <f>IF('القوائم'!$B$10="","",'القوائم'!$B$10)</f>
        <v/>
      </c>
      <c r="B40" s="14">
        <f>IF(A40="","",COUNTIF('سجل رسائل الصفقات'!$C$5:$C$204,A40))</f>
        <v/>
      </c>
      <c r="C40" s="14">
        <f>IF(A40="","",COUNTIFS('سجل رسائل الصفقات'!$C$5:$C$204,A40,'سجل رسائل الصفقات'!$K$5:$K$204,"مستحقة اليوم"))</f>
        <v/>
      </c>
      <c r="D40" s="14">
        <f>IF(A40="","",COUNTIFS('سجل رسائل الصفقات'!$C$5:$C$204,A40,'سجل رسائل الصفقات'!$K$5:$K$204,"متأخرة"))</f>
        <v/>
      </c>
      <c r="E40" s="14">
        <f>IF(A40="","",COUNTIFS('سجل رسائل الصفقات'!$C$5:$C$204,A40,'سجل رسائل الصفقات'!$K$5:$K$204,"بلا خطوة تالية بتاريخ"))</f>
        <v/>
      </c>
    </row>
    <row r="41">
      <c r="A41" s="5">
        <f>IF('القوائم'!$B$11="","",'القوائم'!$B$11)</f>
        <v/>
      </c>
      <c r="B41" s="14">
        <f>IF(A41="","",COUNTIF('سجل رسائل الصفقات'!$C$5:$C$204,A41))</f>
        <v/>
      </c>
      <c r="C41" s="14">
        <f>IF(A41="","",COUNTIFS('سجل رسائل الصفقات'!$C$5:$C$204,A41,'سجل رسائل الصفقات'!$K$5:$K$204,"مستحقة اليوم"))</f>
        <v/>
      </c>
      <c r="D41" s="14">
        <f>IF(A41="","",COUNTIFS('سجل رسائل الصفقات'!$C$5:$C$204,A41,'سجل رسائل الصفقات'!$K$5:$K$204,"متأخرة"))</f>
        <v/>
      </c>
      <c r="E41" s="14">
        <f>IF(A41="","",COUNTIFS('سجل رسائل الصفقات'!$C$5:$C$204,A41,'سجل رسائل الصفقات'!$K$5:$K$204,"بلا خطوة تالية بتاريخ"))</f>
        <v/>
      </c>
    </row>
    <row r="42">
      <c r="A42" s="5">
        <f>IF('القوائم'!$B$12="","",'القوائم'!$B$12)</f>
        <v/>
      </c>
      <c r="B42" s="14">
        <f>IF(A42="","",COUNTIF('سجل رسائل الصفقات'!$C$5:$C$204,A42))</f>
        <v/>
      </c>
      <c r="C42" s="14">
        <f>IF(A42="","",COUNTIFS('سجل رسائل الصفقات'!$C$5:$C$204,A42,'سجل رسائل الصفقات'!$K$5:$K$204,"مستحقة اليوم"))</f>
        <v/>
      </c>
      <c r="D42" s="14">
        <f>IF(A42="","",COUNTIFS('سجل رسائل الصفقات'!$C$5:$C$204,A42,'سجل رسائل الصفقات'!$K$5:$K$204,"متأخرة"))</f>
        <v/>
      </c>
      <c r="E42" s="14">
        <f>IF(A42="","",COUNTIFS('سجل رسائل الصفقات'!$C$5:$C$204,A42,'سجل رسائل الصفقات'!$K$5:$K$204,"بلا خطوة تالية بتاريخ"))</f>
        <v/>
      </c>
    </row>
    <row r="43">
      <c r="A43" s="5">
        <f>IF('القوائم'!$B$13="","",'القوائم'!$B$13)</f>
        <v/>
      </c>
      <c r="B43" s="14">
        <f>IF(A43="","",COUNTIF('سجل رسائل الصفقات'!$C$5:$C$204,A43))</f>
        <v/>
      </c>
      <c r="C43" s="14">
        <f>IF(A43="","",COUNTIFS('سجل رسائل الصفقات'!$C$5:$C$204,A43,'سجل رسائل الصفقات'!$K$5:$K$204,"مستحقة اليوم"))</f>
        <v/>
      </c>
      <c r="D43" s="14">
        <f>IF(A43="","",COUNTIFS('سجل رسائل الصفقات'!$C$5:$C$204,A43,'سجل رسائل الصفقات'!$K$5:$K$204,"متأخرة"))</f>
        <v/>
      </c>
      <c r="E43" s="14">
        <f>IF(A43="","",COUNTIFS('سجل رسائل الصفقات'!$C$5:$C$204,A43,'سجل رسائل الصفقات'!$K$5:$K$204,"بلا خطوة تالية بتاريخ"))</f>
        <v/>
      </c>
    </row>
    <row r="44">
      <c r="A44" s="5">
        <f>IF('القوائم'!$B$14="","",'القوائم'!$B$14)</f>
        <v/>
      </c>
      <c r="B44" s="14">
        <f>IF(A44="","",COUNTIF('سجل رسائل الصفقات'!$C$5:$C$204,A44))</f>
        <v/>
      </c>
      <c r="C44" s="14">
        <f>IF(A44="","",COUNTIFS('سجل رسائل الصفقات'!$C$5:$C$204,A44,'سجل رسائل الصفقات'!$K$5:$K$204,"مستحقة اليوم"))</f>
        <v/>
      </c>
      <c r="D44" s="14">
        <f>IF(A44="","",COUNTIFS('سجل رسائل الصفقات'!$C$5:$C$204,A44,'سجل رسائل الصفقات'!$K$5:$K$204,"متأخرة"))</f>
        <v/>
      </c>
      <c r="E44" s="14">
        <f>IF(A44="","",COUNTIFS('سجل رسائل الصفقات'!$C$5:$C$204,A44,'سجل رسائل الصفقات'!$K$5:$K$204,"بلا خطوة تالية بتاريخ"))</f>
        <v/>
      </c>
    </row>
    <row r="46">
      <c r="A46" s="16" t="inlineStr">
        <is>
          <t>قالب مجاني من CRMsoftware.pro. بيانات المثال خيالية.</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rightToLeft="1" workbookViewId="0">
      <selection activeCell="A1" sqref="A1"/>
    </sheetView>
  </sheetViews>
  <sheetFormatPr baseColWidth="8" defaultRowHeight="15"/>
  <cols>
    <col width="26" customWidth="1" min="1" max="1"/>
    <col width="18" customWidth="1" min="2" max="2"/>
    <col width="12" customWidth="1" min="3" max="3"/>
  </cols>
  <sheetData>
    <row r="1">
      <c r="A1" s="1" t="inlineStr">
        <is>
          <t>القوائم</t>
        </is>
      </c>
    </row>
    <row r="2">
      <c r="A2" s="2" t="inlineStr">
        <is>
          <t>عدّل أسماء المسؤولين هنا. تعتمد القوائم المنسدلة في ورقة «سجل رسائل الصفقات» على هذه القوائم. حافظ على ترتيب المراحل: يبحث عمود «حالة الصفقة» عن المرحلة 6 (رابحة) والمرحلة 7 (خاسرة).</t>
        </is>
      </c>
    </row>
    <row r="4" ht="24" customHeight="1">
      <c r="A4" s="3" t="inlineStr">
        <is>
          <t>المراحل</t>
        </is>
      </c>
      <c r="B4" s="3" t="inlineStr">
        <is>
          <t>المسؤولون</t>
        </is>
      </c>
      <c r="C4" s="3" t="inlineStr">
        <is>
          <t>الرد</t>
        </is>
      </c>
    </row>
    <row r="5">
      <c r="A5" s="5" t="inlineStr">
        <is>
          <t>الرد على عميل محتمل وارد</t>
        </is>
      </c>
      <c r="B5" s="5" t="inlineStr">
        <is>
          <t>جونا</t>
        </is>
      </c>
      <c r="C5" s="5" t="inlineStr">
        <is>
          <t>نعم</t>
        </is>
      </c>
    </row>
    <row r="6">
      <c r="A6" s="5" t="inlineStr">
        <is>
          <t>ملخص مكالمة أو عرض توضيحي</t>
        </is>
      </c>
      <c r="B6" s="5" t="inlineStr">
        <is>
          <t>أستريد</t>
        </is>
      </c>
      <c r="C6" s="5" t="inlineStr">
        <is>
          <t>لا</t>
        </is>
      </c>
    </row>
    <row r="7">
      <c r="A7" s="5" t="inlineStr">
        <is>
          <t>سؤال عن السعر</t>
        </is>
      </c>
      <c r="B7" s="5" t="n"/>
    </row>
    <row r="8">
      <c r="A8" s="5" t="inlineStr">
        <is>
          <t>العرض أو عرض السعر</t>
        </is>
      </c>
      <c r="B8" s="5" t="n"/>
    </row>
    <row r="9">
      <c r="A9" s="5" t="inlineStr">
        <is>
          <t>تنسيق مع فريق الشراء</t>
        </is>
      </c>
      <c r="B9" s="5" t="n"/>
    </row>
    <row r="10">
      <c r="A10" s="5" t="inlineStr">
        <is>
          <t>رابحة: الخطوات التالية</t>
        </is>
      </c>
      <c r="B10" s="5" t="n"/>
    </row>
    <row r="11">
      <c r="A11" s="5" t="inlineStr">
        <is>
          <t>خاسرة: اسأل عن السبب</t>
        </is>
      </c>
      <c r="B11" s="5" t="n"/>
    </row>
    <row r="12">
      <c r="A12" s="5" t="inlineStr">
        <is>
          <t>التجديد أو البيع الإضافي</t>
        </is>
      </c>
      <c r="B12" s="5" t="n"/>
    </row>
    <row r="13">
      <c r="B13" s="5" t="n"/>
    </row>
    <row r="14">
      <c r="B14"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سجل رسائل الصفقات</dc:title>
  <dcterms:created xmlns:dcterms="http://purl.org/dc/terms/" xmlns:xsi="http://www.w3.org/2001/XMLSchema-instance" xsi:type="dcterms:W3CDTF">2026-10-13T14:00:00Z</dcterms:created>
  <dcterms:modified xmlns:dcterms="http://purl.org/dc/terms/" xmlns:xsi="http://www.w3.org/2001/XMLSchema-instance" xsi:type="dcterms:W3CDTF">2026-10-13T14:00:00Z</dcterms:modified>
</cp:coreProperties>
</file>