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سجل الإلغاءات" sheetId="1" state="visible" r:id="rId1"/>
    <sheet xmlns:r="http://schemas.openxmlformats.org/officeDocument/2006/relationships" name="الملخص" sheetId="2" state="visible" r:id="rId2"/>
    <sheet xmlns:r="http://schemas.openxmlformats.org/officeDocument/2006/relationships" name="القوائم" sheetId="3" state="visible" r:id="rId3"/>
  </sheets>
  <definedNames>
    <definedName name="_xlnm._FilterDatabase" localSheetId="0" hidden="1">'سجل الإلغاءات'!$A$4:$R$204</definedName>
  </definedNames>
  <calcPr calcId="124519" fullCalcOnLoad="1"/>
</workbook>
</file>

<file path=xl/styles.xml><?xml version="1.0" encoding="utf-8"?>
<styleSheet xmlns="http://schemas.openxmlformats.org/spreadsheetml/2006/main">
  <numFmts count="2">
    <numFmt numFmtId="164" formatCode="&quot;$&quot;#,##0.00"/>
    <numFmt numFmtId="165" formatCode="yyyy-mm-dd"/>
  </numFmts>
  <fonts count="9">
    <font>
      <name val="Calibri"/>
      <family val="2"/>
      <color theme="1"/>
      <sz val="11"/>
      <scheme val="minor"/>
    </font>
    <font>
      <name val="Arial"/>
      <b val="1"/>
      <sz val="16"/>
    </font>
    <font>
      <name val="Arial"/>
      <color rgb="005D5A70"/>
      <sz val="10"/>
    </font>
    <font>
      <name val="Arial"/>
      <b val="1"/>
      <color rgb="0015131F"/>
    </font>
    <font>
      <name val="Arial"/>
      <sz val="10"/>
    </font>
    <font>
      <name val="Arial"/>
      <b val="1"/>
      <sz val="10"/>
    </font>
    <font>
      <name val="Arial"/>
      <b val="1"/>
      <color rgb="004B22C9"/>
      <sz val="11"/>
    </font>
    <font>
      <name val="Arial"/>
      <b val="1"/>
      <sz val="12"/>
    </font>
    <font>
      <name val="Arial"/>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65" fontId="4" fillId="0" borderId="1" applyAlignment="1" pivotButton="0" quotePrefix="0" xfId="0">
      <alignment vertical="top"/>
    </xf>
    <xf numFmtId="0" fontId="5" fillId="0" borderId="1" applyAlignment="1" pivotButton="0" quotePrefix="0" xfId="0">
      <alignment vertical="top" wrapText="1"/>
    </xf>
    <xf numFmtId="0" fontId="4" fillId="0" borderId="1" applyAlignment="1" pivotButton="0" quotePrefix="0" xfId="0">
      <alignment vertical="top"/>
    </xf>
    <xf numFmtId="164" fontId="4" fillId="0" borderId="1" applyAlignment="1" pivotButton="0" quotePrefix="0" xfId="0">
      <alignment vertical="top"/>
    </xf>
    <xf numFmtId="0" fontId="4" fillId="0" borderId="1" applyAlignment="1" pivotButton="0" quotePrefix="0" xfId="0">
      <alignment vertical="top" wrapText="1"/>
    </xf>
    <xf numFmtId="0" fontId="4" fillId="3" borderId="1" applyAlignment="1" pivotButton="0" quotePrefix="0" xfId="0">
      <alignment horizontal="center" vertical="top"/>
    </xf>
    <xf numFmtId="0" fontId="4" fillId="0" borderId="1" applyAlignment="1" pivotButton="0" quotePrefix="0" xfId="0">
      <alignment horizontal="center" vertical="top"/>
    </xf>
    <xf numFmtId="164" fontId="4" fillId="3" borderId="1" applyAlignment="1" pivotButton="0" quotePrefix="0" xfId="0">
      <alignment vertical="top"/>
    </xf>
    <xf numFmtId="0" fontId="5" fillId="3" borderId="1" applyAlignment="1" pivotButton="0" quotePrefix="0" xfId="0">
      <alignment vertical="top"/>
    </xf>
    <xf numFmtId="1" fontId="6" fillId="0" borderId="1" applyAlignment="1" pivotButton="0" quotePrefix="0" xfId="0">
      <alignment vertical="top" wrapText="1"/>
    </xf>
    <xf numFmtId="9" fontId="6" fillId="0" borderId="1" applyAlignment="1" pivotButton="0" quotePrefix="0" xfId="0">
      <alignment vertical="top" wrapText="1"/>
    </xf>
    <xf numFmtId="164" fontId="6" fillId="0" borderId="1" applyAlignment="1" pivotButton="0" quotePrefix="0" xfId="0">
      <alignment vertical="top" wrapText="1"/>
    </xf>
    <xf numFmtId="0" fontId="6" fillId="0" borderId="1" applyAlignment="1" pivotButton="0" quotePrefix="0" xfId="0">
      <alignment vertical="top" wrapText="1"/>
    </xf>
    <xf numFmtId="0" fontId="7" fillId="0" borderId="0" pivotButton="0" quotePrefix="0" xfId="0"/>
    <xf numFmtId="1" fontId="4" fillId="0" borderId="1" applyAlignment="1" pivotButton="0" quotePrefix="0" xfId="0">
      <alignment vertical="top" wrapText="1"/>
    </xf>
    <xf numFmtId="9" fontId="4" fillId="0" borderId="1" applyAlignment="1" pivotButton="0" quotePrefix="0" xfId="0">
      <alignment vertical="top" wrapText="1"/>
    </xf>
    <xf numFmtId="164" fontId="4" fillId="0" borderId="1" applyAlignment="1" pivotButton="0" quotePrefix="0" xfId="0">
      <alignment vertical="top" wrapText="1"/>
    </xf>
    <xf numFmtId="1" fontId="4" fillId="0" borderId="1" applyAlignment="1" pivotButton="0" quotePrefix="0" xfId="0">
      <alignment horizontal="center" vertical="top" wrapText="1"/>
    </xf>
    <xf numFmtId="0" fontId="8" fillId="0" borderId="0" pivotButton="0" quotePrefix="0" xfId="0"/>
    <xf numFmtId="164" fontId="4" fillId="0" borderId="1" applyAlignment="1" pivotButton="0" quotePrefix="0" xfId="0">
      <alignment horizontal="center" vertical="top" wrapText="1"/>
    </xf>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04"/>
  <sheetViews>
    <sheetView rightToLeft="1"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18" customWidth="1" min="2" max="2"/>
    <col width="12" customWidth="1" min="3" max="3"/>
    <col width="11" customWidth="1" min="4" max="4"/>
    <col width="11" customWidth="1" min="5" max="5"/>
    <col width="22" customWidth="1" min="6" max="6"/>
    <col width="12" customWidth="1" min="7" max="7"/>
    <col width="13" customWidth="1" min="8" max="8"/>
    <col width="12" customWidth="1" min="9" max="9"/>
    <col width="9" customWidth="1" min="10" max="10"/>
    <col width="10" customWidth="1" min="11" max="11"/>
    <col width="12" customWidth="1" min="12" max="12"/>
    <col width="12" customWidth="1" min="13" max="13"/>
    <col width="10" customWidth="1" min="14" max="14"/>
    <col width="13" customWidth="1" min="15" max="15"/>
    <col width="13" customWidth="1" min="16" max="16"/>
    <col width="14" customWidth="1" min="17" max="17"/>
    <col width="48" customWidth="1" min="18" max="18"/>
  </cols>
  <sheetData>
    <row r="1">
      <c r="A1" s="1" t="inlineStr">
        <is>
          <t>سجل الإلغاءات</t>
        </is>
      </c>
    </row>
    <row r="2">
      <c r="A2" s="2" t="inlineStr">
        <is>
          <t>صف واحد لكل طلب إلغاء، يُسجّل قبل أن ترد. املأ الأعمدة البيضاء؛ أما الأعمدة المظللة فتُملأ تلقائياً. اختر «القناة» و«السبب» و«العرض المقدّم» و«النتيجة» و«استُؤنف» من القوائم.</t>
        </is>
      </c>
    </row>
    <row r="3">
      <c r="A3" s="2" t="inlineStr">
        <is>
          <t>يُحتسب الانتقال إلى خطة أصغر إيراداً محفوظاً فوراً، أما الإيقاف المؤقت فلا يُحتسب إلا عندما تكون قيمة «استُؤنف» هي «نعم». تتحول «الحالة» إلى «متأخر» إذا لم تُسجّل نتيجة خلال الهدف المحدد في ورقة «القوائم»، وإلى «تحقق من الاستئناف» في يوم انتهاء الإيقاف المؤقت.</t>
        </is>
      </c>
    </row>
    <row r="4" ht="34" customHeight="1">
      <c r="A4" s="3" t="inlineStr">
        <is>
          <t>تاريخ الطلب</t>
        </is>
      </c>
      <c r="B4" s="3" t="inlineStr">
        <is>
          <t>العميل</t>
        </is>
      </c>
      <c r="C4" s="3" t="inlineStr">
        <is>
          <t>الخطة</t>
        </is>
      </c>
      <c r="D4" s="3" t="inlineStr">
        <is>
          <t>القيمة الشهرية</t>
        </is>
      </c>
      <c r="E4" s="3" t="inlineStr">
        <is>
          <t>القناة</t>
        </is>
      </c>
      <c r="F4" s="3" t="inlineStr">
        <is>
          <t>السبب</t>
        </is>
      </c>
      <c r="G4" s="3" t="inlineStr">
        <is>
          <t>العرض المقدّم</t>
        </is>
      </c>
      <c r="H4" s="3" t="inlineStr">
        <is>
          <t>النتيجة</t>
        </is>
      </c>
      <c r="I4" s="3" t="inlineStr">
        <is>
          <t>تاريخ التنفيذ</t>
        </is>
      </c>
      <c r="J4" s="3" t="inlineStr">
        <is>
          <t>في الموعد</t>
        </is>
      </c>
      <c r="K4" s="3" t="inlineStr">
        <is>
          <t>الاسترداد</t>
        </is>
      </c>
      <c r="L4" s="3" t="inlineStr">
        <is>
          <t>القيمة الشهرية الجديدة</t>
        </is>
      </c>
      <c r="M4" s="3" t="inlineStr">
        <is>
          <t>انتهاء الإيقاف</t>
        </is>
      </c>
      <c r="N4" s="3" t="inlineStr">
        <is>
          <t>استُؤنف</t>
        </is>
      </c>
      <c r="O4" s="3" t="inlineStr">
        <is>
          <t>الإيراد الشهري المحفوظ</t>
        </is>
      </c>
      <c r="P4" s="3" t="inlineStr">
        <is>
          <t>الإيراد الشهري المفقود</t>
        </is>
      </c>
      <c r="Q4" s="3" t="inlineStr">
        <is>
          <t>الحالة</t>
        </is>
      </c>
      <c r="R4" s="3" t="inlineStr">
        <is>
          <t>ملاحظات</t>
        </is>
      </c>
    </row>
    <row r="5">
      <c r="A5" s="4" t="n">
        <v>46267</v>
      </c>
      <c r="B5" s="5" t="inlineStr">
        <is>
          <t>مارتن أوسي</t>
        </is>
      </c>
      <c r="C5" s="6" t="inlineStr">
        <is>
          <t>كيسان</t>
        </is>
      </c>
      <c r="D5" s="7" t="n">
        <v>36</v>
      </c>
      <c r="E5" s="6" t="inlineStr">
        <is>
          <t>البريد الإلكتروني</t>
        </is>
      </c>
      <c r="F5" s="8" t="inlineStr">
        <is>
          <t>السعر مرتفع</t>
        </is>
      </c>
      <c r="G5" s="6" t="inlineStr">
        <is>
          <t>خطة أصغر</t>
        </is>
      </c>
      <c r="H5" s="6" t="inlineStr">
        <is>
          <t>أُلغي</t>
        </is>
      </c>
      <c r="I5" s="4" t="n">
        <v>46267</v>
      </c>
      <c r="J5" s="9">
        <f>IF(OR($A5="",$I5=""),"",IF($I5&lt;=WORKDAY($A5,'القوائم'!$I$5),"نعم","لا"))</f>
        <v/>
      </c>
      <c r="K5" s="7" t="n"/>
      <c r="L5" s="7" t="n"/>
      <c r="M5" s="4" t="n"/>
      <c r="N5" s="10" t="n"/>
      <c r="O5" s="11">
        <f>IF(OR($A5="",$H5=""),"",IF($H5="أُلغي",0,IF($H5="انتقل إلى خطة أصغر",IF($L5="","",$L5),IF($N5="نعم",$D5,IF($N5="لا",0,"")))))</f>
        <v/>
      </c>
      <c r="P5" s="11">
        <f>IF(OR($A5="",$H5=""),"",IF($H5="أُلغي",$D5,IF($H5="انتقل إلى خطة أصغر",IF($L5="","",$D5-$L5),IF($N5="نعم",0,IF($N5="لا",$D5,"")))))</f>
        <v/>
      </c>
      <c r="Q5" s="12">
        <f>IF($A5="","",IF($H5="",IF(TODAY()&gt;WORKDAY($A5,'القوائم'!$I$5),"متأخر","مفتوح"),IF(AND($H5="أُوقف مؤقتاً",$N5=""),IF(AND($M5&lt;&gt;"",TODAY()&gt;=$M5),"تحقق من الاستئناف","موقوف مؤقتاً"),"مغلق")))</f>
        <v/>
      </c>
      <c r="R5" s="8" t="inlineStr">
        <is>
          <t>رفض «كيس واحد» بسعر $19.00؛ وأُلغي الاشتراك في الصباح نفسه</t>
        </is>
      </c>
    </row>
    <row r="6">
      <c r="A6" s="4" t="n">
        <v>46269</v>
      </c>
      <c r="B6" s="5" t="inlineStr">
        <is>
          <t>إلينا فارغا</t>
        </is>
      </c>
      <c r="C6" s="6" t="inlineStr">
        <is>
          <t>كيس واحد</t>
        </is>
      </c>
      <c r="D6" s="7" t="n">
        <v>19</v>
      </c>
      <c r="E6" s="6" t="inlineStr">
        <is>
          <t>الخدمة الذاتية</t>
        </is>
      </c>
      <c r="F6" s="8" t="inlineStr">
        <is>
          <t>منتج غير مناسب</t>
        </is>
      </c>
      <c r="G6" s="6" t="inlineStr">
        <is>
          <t>بلا عرض</t>
        </is>
      </c>
      <c r="H6" s="6" t="inlineStr">
        <is>
          <t>أُلغي</t>
        </is>
      </c>
      <c r="I6" s="4" t="n">
        <v>46269</v>
      </c>
      <c r="J6" s="9">
        <f>IF(OR($A6="",$I6=""),"",IF($I6&lt;=WORKDAY($A6,'القوائم'!$I$5),"نعم","لا"))</f>
        <v/>
      </c>
      <c r="K6" s="7" t="n"/>
      <c r="L6" s="7" t="n"/>
      <c r="M6" s="4" t="n"/>
      <c r="N6" s="10" t="n"/>
      <c r="O6" s="11">
        <f>IF(OR($A6="",$H6=""),"",IF($H6="أُلغي",0,IF($H6="انتقل إلى خطة أصغر",IF($L6="","",$L6),IF($N6="نعم",$D6,IF($N6="لا",0,"")))))</f>
        <v/>
      </c>
      <c r="P6" s="11">
        <f>IF(OR($A6="",$H6=""),"",IF($H6="أُلغي",$D6,IF($H6="انتقل إلى خطة أصغر",IF($L6="","",$D6-$L6),IF($N6="نعم",0,IF($N6="لا",$D6,"")))))</f>
        <v/>
      </c>
      <c r="Q6" s="12">
        <f>IF($A6="","",IF($H6="",IF(TODAY()&gt;WORKDAY($A6,'القوائم'!$I$5),"متأخر","مفتوح"),IF(AND($H6="أُوقف مؤقتاً",$N6=""),IF(AND($M6&lt;&gt;"",TODAY()&gt;=$M6),"تحقق من الاستئناف","موقوف مؤقتاً"),"مغلق")))</f>
        <v/>
      </c>
      <c r="R6" s="8" t="inlineStr">
        <is>
          <t>ألغت عبر الإنترنت؛ تفضّل التحميص الفاتح</t>
        </is>
      </c>
    </row>
    <row r="7">
      <c r="A7" s="4" t="n">
        <v>46273</v>
      </c>
      <c r="B7" s="5" t="inlineStr">
        <is>
          <t>جمال رايت</t>
        </is>
      </c>
      <c r="C7" s="6" t="inlineStr">
        <is>
          <t>كيسان</t>
        </is>
      </c>
      <c r="D7" s="7" t="n">
        <v>36</v>
      </c>
      <c r="E7" s="6" t="inlineStr">
        <is>
          <t>الدردشة</t>
        </is>
      </c>
      <c r="F7" s="8" t="inlineStr">
        <is>
          <t>قلة الاستخدام</t>
        </is>
      </c>
      <c r="G7" s="6" t="inlineStr">
        <is>
          <t>إيقاف مؤقت</t>
        </is>
      </c>
      <c r="H7" s="6" t="inlineStr">
        <is>
          <t>أُوقف مؤقتاً</t>
        </is>
      </c>
      <c r="I7" s="4" t="n">
        <v>46273</v>
      </c>
      <c r="J7" s="9">
        <f>IF(OR($A7="",$I7=""),"",IF($I7&lt;=WORKDAY($A7,'القوائم'!$I$5),"نعم","لا"))</f>
        <v/>
      </c>
      <c r="K7" s="7" t="n"/>
      <c r="L7" s="7" t="n"/>
      <c r="M7" s="4" t="n">
        <v>46300</v>
      </c>
      <c r="N7" s="10" t="inlineStr">
        <is>
          <t>نعم</t>
        </is>
      </c>
      <c r="O7" s="11">
        <f>IF(OR($A7="",$H7=""),"",IF($H7="أُلغي",0,IF($H7="انتقل إلى خطة أصغر",IF($L7="","",$L7),IF($N7="نعم",$D7,IF($N7="لا",0,"")))))</f>
        <v/>
      </c>
      <c r="P7" s="11">
        <f>IF(OR($A7="",$H7=""),"",IF($H7="أُلغي",$D7,IF($H7="انتقل إلى خطة أصغر",IF($L7="","",$D7-$L7),IF($N7="نعم",0,IF($N7="لا",$D7,"")))))</f>
        <v/>
      </c>
      <c r="Q7" s="12">
        <f>IF($A7="","",IF($H7="",IF(TODAY()&gt;WORKDAY($A7,'القوائم'!$I$5),"متأخر","مفتوح"),IF(AND($H7="أُوقف مؤقتاً",$N7=""),IF(AND($M7&lt;&gt;"",TODAY()&gt;=$M7),"تحقق من الاستئناف","موقوف مؤقتاً"),"مغلق")))</f>
        <v/>
      </c>
      <c r="R7" s="8" t="inlineStr">
        <is>
          <t>تخطّى صندوقاً واحداً أثناء السفر؛ خُصم مجدداً في 5 أكتوبر</t>
        </is>
      </c>
    </row>
    <row r="8">
      <c r="A8" s="4" t="n">
        <v>46276</v>
      </c>
      <c r="B8" s="5" t="inlineStr">
        <is>
          <t>كيكو تاناكا</t>
        </is>
      </c>
      <c r="C8" s="6" t="inlineStr">
        <is>
          <t>صندوق المكتب</t>
        </is>
      </c>
      <c r="D8" s="7" t="n">
        <v>64</v>
      </c>
      <c r="E8" s="6" t="inlineStr">
        <is>
          <t>البريد الإلكتروني</t>
        </is>
      </c>
      <c r="F8" s="8" t="inlineStr">
        <is>
          <t>قلة الاستخدام</t>
        </is>
      </c>
      <c r="G8" s="6" t="inlineStr">
        <is>
          <t>خطة أصغر</t>
        </is>
      </c>
      <c r="H8" s="6" t="inlineStr">
        <is>
          <t>انتقل إلى خطة أصغر</t>
        </is>
      </c>
      <c r="I8" s="4" t="n">
        <v>46276</v>
      </c>
      <c r="J8" s="9">
        <f>IF(OR($A8="",$I8=""),"",IF($I8&lt;=WORKDAY($A8,'القوائم'!$I$5),"نعم","لا"))</f>
        <v/>
      </c>
      <c r="K8" s="7" t="n"/>
      <c r="L8" s="7" t="n">
        <v>36</v>
      </c>
      <c r="M8" s="4" t="n"/>
      <c r="N8" s="10" t="n"/>
      <c r="O8" s="11">
        <f>IF(OR($A8="",$H8=""),"",IF($H8="أُلغي",0,IF($H8="انتقل إلى خطة أصغر",IF($L8="","",$L8),IF($N8="نعم",$D8,IF($N8="لا",0,"")))))</f>
        <v/>
      </c>
      <c r="P8" s="11">
        <f>IF(OR($A8="",$H8=""),"",IF($H8="أُلغي",$D8,IF($H8="انتقل إلى خطة أصغر",IF($L8="","",$D8-$L8),IF($N8="نعم",0,IF($N8="لا",$D8,"")))))</f>
        <v/>
      </c>
      <c r="Q8" s="12">
        <f>IF($A8="","",IF($H8="",IF(TODAY()&gt;WORKDAY($A8,'القوائم'!$I$5),"متأخر","مفتوح"),IF(AND($H8="أُوقف مؤقتاً",$N8=""),IF(AND($M8&lt;&gt;"",TODAY()&gt;=$M8),"تحقق من الاستئناف","موقوف مؤقتاً"),"مغلق")))</f>
        <v/>
      </c>
      <c r="R8" s="8" t="inlineStr">
        <is>
          <t>تقلّص فريق مكتبها من 6 إلى 3 أشخاص؛ انتقلت إلى «كيسان»</t>
        </is>
      </c>
    </row>
    <row r="9">
      <c r="A9" s="4" t="n">
        <v>46280</v>
      </c>
      <c r="B9" s="5" t="inlineStr">
        <is>
          <t>روث أبرناثي</t>
        </is>
      </c>
      <c r="C9" s="6" t="inlineStr">
        <is>
          <t>كيسان</t>
        </is>
      </c>
      <c r="D9" s="7" t="n">
        <v>36</v>
      </c>
      <c r="E9" s="6" t="inlineStr">
        <is>
          <t>الهاتف</t>
        </is>
      </c>
      <c r="F9" s="8" t="inlineStr">
        <is>
          <t>مشكلة في التوصيل أو الخدمة</t>
        </is>
      </c>
      <c r="G9" s="6" t="inlineStr">
        <is>
          <t>بلا عرض</t>
        </is>
      </c>
      <c r="H9" s="6" t="inlineStr">
        <is>
          <t>أُلغي</t>
        </is>
      </c>
      <c r="I9" s="4" t="n">
        <v>46282</v>
      </c>
      <c r="J9" s="9">
        <f>IF(OR($A9="",$I9=""),"",IF($I9&lt;=WORKDAY($A9,'القوائم'!$I$5),"نعم","لا"))</f>
        <v/>
      </c>
      <c r="K9" s="7" t="n">
        <v>36</v>
      </c>
      <c r="L9" s="7" t="n"/>
      <c r="M9" s="4" t="n"/>
      <c r="N9" s="10" t="n"/>
      <c r="O9" s="11">
        <f>IF(OR($A9="",$H9=""),"",IF($H9="أُلغي",0,IF($H9="انتقل إلى خطة أصغر",IF($L9="","",$L9),IF($N9="نعم",$D9,IF($N9="لا",0,"")))))</f>
        <v/>
      </c>
      <c r="P9" s="11">
        <f>IF(OR($A9="",$H9=""),"",IF($H9="أُلغي",$D9,IF($H9="انتقل إلى خطة أصغر",IF($L9="","",$D9-$L9),IF($N9="نعم",0,IF($N9="لا",$D9,"")))))</f>
        <v/>
      </c>
      <c r="Q9" s="12">
        <f>IF($A9="","",IF($H9="",IF(TODAY()&gt;WORKDAY($A9,'القوائم'!$I$5),"متأخر","مفتوح"),IF(AND($H9="أُوقف مؤقتاً",$N9=""),IF(AND($M9&lt;&gt;"",TODAY()&gt;=$M9),"تحقق من الاستئناف","موقوف مؤقتاً"),"مغلق")))</f>
        <v/>
      </c>
      <c r="R9" s="8" t="inlineStr">
        <is>
          <t>فقدت شركة الشحن صندوق سبتمبر، واستُرد $36.00. أُلغي الاشتراك متأخراً يومين بانتظار تتبّع الشحنة: ألغِ أولاً، ثم أعِد المبلغ</t>
        </is>
      </c>
    </row>
    <row r="10">
      <c r="A10" s="4" t="n">
        <v>46283</v>
      </c>
      <c r="B10" s="5" t="inlineStr">
        <is>
          <t>دييغو فوينتس</t>
        </is>
      </c>
      <c r="C10" s="6" t="inlineStr">
        <is>
          <t>كيس واحد</t>
        </is>
      </c>
      <c r="D10" s="7" t="n">
        <v>19</v>
      </c>
      <c r="E10" s="6" t="inlineStr">
        <is>
          <t>الخدمة الذاتية</t>
        </is>
      </c>
      <c r="F10" s="8" t="inlineStr">
        <is>
          <t>أخرى</t>
        </is>
      </c>
      <c r="G10" s="6" t="inlineStr">
        <is>
          <t>بلا عرض</t>
        </is>
      </c>
      <c r="H10" s="6" t="inlineStr">
        <is>
          <t>أُلغي</t>
        </is>
      </c>
      <c r="I10" s="4" t="n">
        <v>46283</v>
      </c>
      <c r="J10" s="9">
        <f>IF(OR($A10="",$I10=""),"",IF($I10&lt;=WORKDAY($A10,'القوائم'!$I$5),"نعم","لا"))</f>
        <v/>
      </c>
      <c r="K10" s="7" t="n"/>
      <c r="L10" s="7" t="n"/>
      <c r="M10" s="4" t="n"/>
      <c r="N10" s="10" t="n"/>
      <c r="O10" s="11">
        <f>IF(OR($A10="",$H10=""),"",IF($H10="أُلغي",0,IF($H10="انتقل إلى خطة أصغر",IF($L10="","",$L10),IF($N10="نعم",$D10,IF($N10="لا",0,"")))))</f>
        <v/>
      </c>
      <c r="P10" s="11">
        <f>IF(OR($A10="",$H10=""),"",IF($H10="أُلغي",$D10,IF($H10="انتقل إلى خطة أصغر",IF($L10="","",$D10-$L10),IF($N10="نعم",0,IF($N10="لا",$D10,"")))))</f>
        <v/>
      </c>
      <c r="Q10" s="12">
        <f>IF($A10="","",IF($H10="",IF(TODAY()&gt;WORKDAY($A10,'القوائم'!$I$5),"متأخر","مفتوح"),IF(AND($H10="أُوقف مؤقتاً",$N10=""),IF(AND($M10&lt;&gt;"",TODAY()&gt;=$M10),"تحقق من الاستئناف","موقوف مؤقتاً"),"مغلق")))</f>
        <v/>
      </c>
      <c r="R10" s="8" t="inlineStr">
        <is>
          <t>ينتقل للعيش في الخارج</t>
        </is>
      </c>
    </row>
    <row r="11">
      <c r="A11" s="4" t="n">
        <v>46287</v>
      </c>
      <c r="B11" s="5" t="inlineStr">
        <is>
          <t>كلوي دوبوا</t>
        </is>
      </c>
      <c r="C11" s="6" t="inlineStr">
        <is>
          <t>كيسان</t>
        </is>
      </c>
      <c r="D11" s="7" t="n">
        <v>36</v>
      </c>
      <c r="E11" s="6" t="inlineStr">
        <is>
          <t>البريد الإلكتروني</t>
        </is>
      </c>
      <c r="F11" s="8" t="inlineStr">
        <is>
          <t>قلة الاستخدام</t>
        </is>
      </c>
      <c r="G11" s="6" t="inlineStr">
        <is>
          <t>إيقاف مؤقت</t>
        </is>
      </c>
      <c r="H11" s="6" t="inlineStr">
        <is>
          <t>أُوقف مؤقتاً</t>
        </is>
      </c>
      <c r="I11" s="4" t="n">
        <v>46287</v>
      </c>
      <c r="J11" s="9">
        <f>IF(OR($A11="",$I11=""),"",IF($I11&lt;=WORKDAY($A11,'القوائم'!$I$5),"نعم","لا"))</f>
        <v/>
      </c>
      <c r="K11" s="7" t="n"/>
      <c r="L11" s="7" t="n"/>
      <c r="M11" s="4" t="n">
        <v>46300</v>
      </c>
      <c r="N11" s="10" t="inlineStr">
        <is>
          <t>لا</t>
        </is>
      </c>
      <c r="O11" s="11">
        <f>IF(OR($A11="",$H11=""),"",IF($H11="أُلغي",0,IF($H11="انتقل إلى خطة أصغر",IF($L11="","",$L11),IF($N11="نعم",$D11,IF($N11="لا",0,"")))))</f>
        <v/>
      </c>
      <c r="P11" s="11">
        <f>IF(OR($A11="",$H11=""),"",IF($H11="أُلغي",$D11,IF($H11="انتقل إلى خطة أصغر",IF($L11="","",$D11-$L11),IF($N11="نعم",0,IF($N11="لا",$D11,"")))))</f>
        <v/>
      </c>
      <c r="Q11" s="12">
        <f>IF($A11="","",IF($H11="",IF(TODAY()&gt;WORKDAY($A11,'القوائم'!$I$5),"متأخر","مفتوح"),IF(AND($H11="أُوقف مؤقتاً",$N11=""),IF(AND($M11&lt;&gt;"",TODAY()&gt;=$M11),"تحقق من الاستئناف","موقوف مؤقتاً"),"مغلق")))</f>
        <v/>
      </c>
      <c r="R11" s="8" t="inlineStr">
        <is>
          <t>أوقفت صندوقاً واحداً مؤقتاً؛ ثم ألغت عبر الإنترنت في 2 أكتوبر، قبل الدفعة التالية</t>
        </is>
      </c>
    </row>
    <row r="12">
      <c r="A12" s="4" t="n">
        <v>46290</v>
      </c>
      <c r="B12" s="5" t="inlineStr">
        <is>
          <t>فيكتور لوند</t>
        </is>
      </c>
      <c r="C12" s="6" t="inlineStr">
        <is>
          <t>كيسان</t>
        </is>
      </c>
      <c r="D12" s="7" t="n">
        <v>36</v>
      </c>
      <c r="E12" s="6" t="inlineStr">
        <is>
          <t>الدردشة</t>
        </is>
      </c>
      <c r="F12" s="8" t="inlineStr">
        <is>
          <t>السعر مرتفع</t>
        </is>
      </c>
      <c r="G12" s="6" t="inlineStr">
        <is>
          <t>خطة أصغر</t>
        </is>
      </c>
      <c r="H12" s="6" t="inlineStr">
        <is>
          <t>أُلغي</t>
        </is>
      </c>
      <c r="I12" s="4" t="n">
        <v>46290</v>
      </c>
      <c r="J12" s="9">
        <f>IF(OR($A12="",$I12=""),"",IF($I12&lt;=WORKDAY($A12,'القوائم'!$I$5),"نعم","لا"))</f>
        <v/>
      </c>
      <c r="K12" s="7" t="n"/>
      <c r="L12" s="7" t="n"/>
      <c r="M12" s="4" t="n"/>
      <c r="N12" s="10" t="n"/>
      <c r="O12" s="11">
        <f>IF(OR($A12="",$H12=""),"",IF($H12="أُلغي",0,IF($H12="انتقل إلى خطة أصغر",IF($L12="","",$L12),IF($N12="نعم",$D12,IF($N12="لا",0,"")))))</f>
        <v/>
      </c>
      <c r="P12" s="11">
        <f>IF(OR($A12="",$H12=""),"",IF($H12="أُلغي",$D12,IF($H12="انتقل إلى خطة أصغر",IF($L12="","",$D12-$L12),IF($N12="نعم",0,IF($N12="لا",$D12,"")))))</f>
        <v/>
      </c>
      <c r="Q12" s="12">
        <f>IF($A12="","",IF($H12="",IF(TODAY()&gt;WORKDAY($A12,'القوائم'!$I$5),"متأخر","مفتوح"),IF(AND($H12="أُوقف مؤقتاً",$N12=""),IF(AND($M12&lt;&gt;"",TODAY()&gt;=$M12),"تحقق من الاستئناف","موقوف مؤقتاً"),"مغلق")))</f>
        <v/>
      </c>
      <c r="R12" s="8" t="inlineStr">
        <is>
          <t>رفض «كيس واحد»؛ يقلّص نفقاته</t>
        </is>
      </c>
    </row>
    <row r="13">
      <c r="A13" s="4" t="n">
        <v>46294</v>
      </c>
      <c r="B13" s="5" t="inlineStr">
        <is>
          <t>أمينة يوسف</t>
        </is>
      </c>
      <c r="C13" s="6" t="inlineStr">
        <is>
          <t>كيس واحد</t>
        </is>
      </c>
      <c r="D13" s="7" t="n">
        <v>19</v>
      </c>
      <c r="E13" s="6" t="inlineStr">
        <is>
          <t>البريد الإلكتروني</t>
        </is>
      </c>
      <c r="F13" s="8" t="inlineStr">
        <is>
          <t>منتج غير مناسب</t>
        </is>
      </c>
      <c r="G13" s="6" t="inlineStr">
        <is>
          <t>بلا عرض</t>
        </is>
      </c>
      <c r="H13" s="6" t="inlineStr">
        <is>
          <t>أُلغي</t>
        </is>
      </c>
      <c r="I13" s="4" t="n">
        <v>46294</v>
      </c>
      <c r="J13" s="9">
        <f>IF(OR($A13="",$I13=""),"",IF($I13&lt;=WORKDAY($A13,'القوائم'!$I$5),"نعم","لا"))</f>
        <v/>
      </c>
      <c r="K13" s="7" t="n"/>
      <c r="L13" s="7" t="n"/>
      <c r="M13" s="4" t="n"/>
      <c r="N13" s="10" t="n"/>
      <c r="O13" s="11">
        <f>IF(OR($A13="",$H13=""),"",IF($H13="أُلغي",0,IF($H13="انتقل إلى خطة أصغر",IF($L13="","",$L13),IF($N13="نعم",$D13,IF($N13="لا",0,"")))))</f>
        <v/>
      </c>
      <c r="P13" s="11">
        <f>IF(OR($A13="",$H13=""),"",IF($H13="أُلغي",$D13,IF($H13="انتقل إلى خطة أصغر",IF($L13="","",$D13-$L13),IF($N13="نعم",0,IF($N13="لا",$D13,"")))))</f>
        <v/>
      </c>
      <c r="Q13" s="12">
        <f>IF($A13="","",IF($H13="",IF(TODAY()&gt;WORKDAY($A13,'القوائم'!$I$5),"متأخر","مفتوح"),IF(AND($H13="أُوقف مؤقتاً",$N13=""),IF(AND($M13&lt;&gt;"",TODAY()&gt;=$M13),"تحقق من الاستئناف","موقوف مؤقتاً"),"مغلق")))</f>
        <v/>
      </c>
      <c r="R13" s="8" t="inlineStr">
        <is>
          <t>تريد قهوة منزوعة الكافيين؛ لا نحمّصها بعد. وافقت على تلقي رسائل عن أنواع القهوة الجديدة</t>
        </is>
      </c>
    </row>
    <row r="14">
      <c r="A14" s="4" t="n">
        <v>46296</v>
      </c>
      <c r="B14" s="5" t="inlineStr">
        <is>
          <t>باتريك دويل</t>
        </is>
      </c>
      <c r="C14" s="6" t="inlineStr">
        <is>
          <t>كيسان</t>
        </is>
      </c>
      <c r="D14" s="7" t="n">
        <v>36</v>
      </c>
      <c r="E14" s="6" t="inlineStr">
        <is>
          <t>الدردشة</t>
        </is>
      </c>
      <c r="F14" s="8" t="inlineStr">
        <is>
          <t>قلة الاستخدام</t>
        </is>
      </c>
      <c r="G14" s="6" t="inlineStr">
        <is>
          <t>إيقاف مؤقت</t>
        </is>
      </c>
      <c r="H14" s="6" t="inlineStr">
        <is>
          <t>أُوقف مؤقتاً</t>
        </is>
      </c>
      <c r="I14" s="4" t="n">
        <v>46296</v>
      </c>
      <c r="J14" s="9">
        <f>IF(OR($A14="",$I14=""),"",IF($I14&lt;=WORKDAY($A14,'القوائم'!$I$5),"نعم","لا"))</f>
        <v/>
      </c>
      <c r="K14" s="7" t="n"/>
      <c r="L14" s="7" t="n"/>
      <c r="M14" s="4" t="n">
        <v>46361</v>
      </c>
      <c r="N14" s="10" t="n"/>
      <c r="O14" s="11">
        <f>IF(OR($A14="",$H14=""),"",IF($H14="أُلغي",0,IF($H14="انتقل إلى خطة أصغر",IF($L14="","",$L14),IF($N14="نعم",$D14,IF($N14="لا",0,"")))))</f>
        <v/>
      </c>
      <c r="P14" s="11">
        <f>IF(OR($A14="",$H14=""),"",IF($H14="أُلغي",$D14,IF($H14="انتقل إلى خطة أصغر",IF($L14="","",$D14-$L14),IF($N14="نعم",0,IF($N14="لا",$D14,"")))))</f>
        <v/>
      </c>
      <c r="Q14" s="12">
        <f>IF($A14="","",IF($H14="",IF(TODAY()&gt;WORKDAY($A14,'القوائم'!$I$5),"متأخر","مفتوح"),IF(AND($H14="أُوقف مؤقتاً",$N14=""),IF(AND($M14&lt;&gt;"",TODAY()&gt;=$M14),"تحقق من الاستئناف","موقوف مؤقتاً"),"مغلق")))</f>
        <v/>
      </c>
      <c r="R14" s="8" t="inlineStr">
        <is>
          <t>أوقف صندوقين مؤقتاً بعد قدوم مولود جديد؛ يستأنف مع دفعة 5 ديسمبر</t>
        </is>
      </c>
    </row>
    <row r="15">
      <c r="A15" s="4" t="n">
        <v>46301</v>
      </c>
      <c r="B15" s="5" t="inlineStr">
        <is>
          <t>لوسيا مورينو</t>
        </is>
      </c>
      <c r="C15" s="6" t="inlineStr">
        <is>
          <t>كيسان</t>
        </is>
      </c>
      <c r="D15" s="7" t="n">
        <v>36</v>
      </c>
      <c r="E15" s="6" t="inlineStr">
        <is>
          <t>الدردشة</t>
        </is>
      </c>
      <c r="F15" s="8" t="inlineStr">
        <is>
          <t>قلة الاستخدام</t>
        </is>
      </c>
      <c r="G15" s="6" t="inlineStr">
        <is>
          <t>إيقاف مؤقت</t>
        </is>
      </c>
      <c r="H15" s="6" t="inlineStr">
        <is>
          <t>أُلغي</t>
        </is>
      </c>
      <c r="I15" s="4" t="n">
        <v>46301</v>
      </c>
      <c r="J15" s="9">
        <f>IF(OR($A15="",$I15=""),"",IF($I15&lt;=WORKDAY($A15,'القوائم'!$I$5),"نعم","لا"))</f>
        <v/>
      </c>
      <c r="K15" s="7" t="n">
        <v>36</v>
      </c>
      <c r="L15" s="7" t="n"/>
      <c r="M15" s="4" t="n"/>
      <c r="N15" s="10" t="n"/>
      <c r="O15" s="11">
        <f>IF(OR($A15="",$H15=""),"",IF($H15="أُلغي",0,IF($H15="انتقل إلى خطة أصغر",IF($L15="","",$L15),IF($N15="نعم",$D15,IF($N15="لا",0,"")))))</f>
        <v/>
      </c>
      <c r="P15" s="11">
        <f>IF(OR($A15="",$H15=""),"",IF($H15="أُلغي",$D15,IF($H15="انتقل إلى خطة أصغر",IF($L15="","",$D15-$L15),IF($N15="نعم",0,IF($N15="لا",$D15,"")))))</f>
        <v/>
      </c>
      <c r="Q15" s="12">
        <f>IF($A15="","",IF($H15="",IF(TODAY()&gt;WORKDAY($A15,'القوائم'!$I$5),"متأخر","مفتوح"),IF(AND($H15="أُوقف مؤقتاً",$N15=""),IF(AND($M15&lt;&gt;"",TODAY()&gt;=$M15),"تحقق من الاستئناف","موقوف مؤقتاً"),"مغلق")))</f>
        <v/>
      </c>
      <c r="R15" s="8" t="inlineStr">
        <is>
          <t>عادت إلى المكتب 4 أيام في الأسبوع. لم يُحمَّص صندوق أكتوبر: استُرد $36.00، RF-61027</t>
        </is>
      </c>
    </row>
    <row r="16">
      <c r="A16" s="4" t="n">
        <v>46303</v>
      </c>
      <c r="B16" s="5" t="inlineStr">
        <is>
          <t>سام ويتاكر</t>
        </is>
      </c>
      <c r="C16" s="6" t="inlineStr">
        <is>
          <t>صندوق المكتب</t>
        </is>
      </c>
      <c r="D16" s="7" t="n">
        <v>64</v>
      </c>
      <c r="E16" s="6" t="inlineStr">
        <is>
          <t>الهاتف</t>
        </is>
      </c>
      <c r="F16" s="8" t="inlineStr">
        <is>
          <t>السعر مرتفع</t>
        </is>
      </c>
      <c r="G16" s="6" t="inlineStr">
        <is>
          <t>خطة أصغر</t>
        </is>
      </c>
      <c r="H16" s="6" t="inlineStr">
        <is>
          <t>أُلغي</t>
        </is>
      </c>
      <c r="I16" s="4" t="n">
        <v>46304</v>
      </c>
      <c r="J16" s="9">
        <f>IF(OR($A16="",$I16=""),"",IF($I16&lt;=WORKDAY($A16,'القوائم'!$I$5),"نعم","لا"))</f>
        <v/>
      </c>
      <c r="K16" s="7" t="n"/>
      <c r="L16" s="7" t="n"/>
      <c r="M16" s="4" t="n"/>
      <c r="N16" s="10" t="n"/>
      <c r="O16" s="11">
        <f>IF(OR($A16="",$H16=""),"",IF($H16="أُلغي",0,IF($H16="انتقل إلى خطة أصغر",IF($L16="","",$L16),IF($N16="نعم",$D16,IF($N16="لا",0,"")))))</f>
        <v/>
      </c>
      <c r="P16" s="11">
        <f>IF(OR($A16="",$H16=""),"",IF($H16="أُلغي",$D16,IF($H16="انتقل إلى خطة أصغر",IF($L16="","",$D16-$L16),IF($N16="نعم",0,IF($N16="لا",$D16,"")))))</f>
        <v/>
      </c>
      <c r="Q16" s="12">
        <f>IF($A16="","",IF($H16="",IF(TODAY()&gt;WORKDAY($A16,'القوائم'!$I$5),"متأخر","مفتوح"),IF(AND($H16="أُوقف مؤقتاً",$N16=""),IF(AND($M16&lt;&gt;"",TODAY()&gt;=$M16),"تحقق من الاستئناف","موقوف مؤقتاً"),"مغلق")))</f>
        <v/>
      </c>
      <c r="R16" s="8" t="inlineStr">
        <is>
          <t>بريد صوتي الساعة 18:40 في 8 أكتوبر؛ عاودنا الاتصال وأُلغي الاشتراك في 9 أكتوبر. رفض «كيسان»</t>
        </is>
      </c>
    </row>
    <row r="17">
      <c r="A17" s="4" t="n"/>
      <c r="B17" s="5" t="n"/>
      <c r="C17" s="6" t="n"/>
      <c r="D17" s="7" t="n"/>
      <c r="E17" s="6" t="n"/>
      <c r="F17" s="8" t="n"/>
      <c r="G17" s="6" t="n"/>
      <c r="H17" s="6" t="n"/>
      <c r="I17" s="4" t="n"/>
      <c r="J17" s="9">
        <f>IF(OR($A17="",$I17=""),"",IF($I17&lt;=WORKDAY($A17,'القوائم'!$I$5),"نعم","لا"))</f>
        <v/>
      </c>
      <c r="K17" s="7" t="n"/>
      <c r="L17" s="7" t="n"/>
      <c r="M17" s="4" t="n"/>
      <c r="N17" s="10" t="n"/>
      <c r="O17" s="11">
        <f>IF(OR($A17="",$H17=""),"",IF($H17="أُلغي",0,IF($H17="انتقل إلى خطة أصغر",IF($L17="","",$L17),IF($N17="نعم",$D17,IF($N17="لا",0,"")))))</f>
        <v/>
      </c>
      <c r="P17" s="11">
        <f>IF(OR($A17="",$H17=""),"",IF($H17="أُلغي",$D17,IF($H17="انتقل إلى خطة أصغر",IF($L17="","",$D17-$L17),IF($N17="نعم",0,IF($N17="لا",$D17,"")))))</f>
        <v/>
      </c>
      <c r="Q17" s="12">
        <f>IF($A17="","",IF($H17="",IF(TODAY()&gt;WORKDAY($A17,'القوائم'!$I$5),"متأخر","مفتوح"),IF(AND($H17="أُوقف مؤقتاً",$N17=""),IF(AND($M17&lt;&gt;"",TODAY()&gt;=$M17),"تحقق من الاستئناف","موقوف مؤقتاً"),"مغلق")))</f>
        <v/>
      </c>
      <c r="R17" s="8" t="n"/>
    </row>
    <row r="18">
      <c r="A18" s="4" t="n"/>
      <c r="B18" s="5" t="n"/>
      <c r="C18" s="6" t="n"/>
      <c r="D18" s="7" t="n"/>
      <c r="E18" s="6" t="n"/>
      <c r="F18" s="8" t="n"/>
      <c r="G18" s="6" t="n"/>
      <c r="H18" s="6" t="n"/>
      <c r="I18" s="4" t="n"/>
      <c r="J18" s="9">
        <f>IF(OR($A18="",$I18=""),"",IF($I18&lt;=WORKDAY($A18,'القوائم'!$I$5),"نعم","لا"))</f>
        <v/>
      </c>
      <c r="K18" s="7" t="n"/>
      <c r="L18" s="7" t="n"/>
      <c r="M18" s="4" t="n"/>
      <c r="N18" s="10" t="n"/>
      <c r="O18" s="11">
        <f>IF(OR($A18="",$H18=""),"",IF($H18="أُلغي",0,IF($H18="انتقل إلى خطة أصغر",IF($L18="","",$L18),IF($N18="نعم",$D18,IF($N18="لا",0,"")))))</f>
        <v/>
      </c>
      <c r="P18" s="11">
        <f>IF(OR($A18="",$H18=""),"",IF($H18="أُلغي",$D18,IF($H18="انتقل إلى خطة أصغر",IF($L18="","",$D18-$L18),IF($N18="نعم",0,IF($N18="لا",$D18,"")))))</f>
        <v/>
      </c>
      <c r="Q18" s="12">
        <f>IF($A18="","",IF($H18="",IF(TODAY()&gt;WORKDAY($A18,'القوائم'!$I$5),"متأخر","مفتوح"),IF(AND($H18="أُوقف مؤقتاً",$N18=""),IF(AND($M18&lt;&gt;"",TODAY()&gt;=$M18),"تحقق من الاستئناف","موقوف مؤقتاً"),"مغلق")))</f>
        <v/>
      </c>
      <c r="R18" s="8" t="n"/>
    </row>
    <row r="19">
      <c r="A19" s="4" t="n"/>
      <c r="B19" s="5" t="n"/>
      <c r="C19" s="6" t="n"/>
      <c r="D19" s="7" t="n"/>
      <c r="E19" s="6" t="n"/>
      <c r="F19" s="8" t="n"/>
      <c r="G19" s="6" t="n"/>
      <c r="H19" s="6" t="n"/>
      <c r="I19" s="4" t="n"/>
      <c r="J19" s="9">
        <f>IF(OR($A19="",$I19=""),"",IF($I19&lt;=WORKDAY($A19,'القوائم'!$I$5),"نعم","لا"))</f>
        <v/>
      </c>
      <c r="K19" s="7" t="n"/>
      <c r="L19" s="7" t="n"/>
      <c r="M19" s="4" t="n"/>
      <c r="N19" s="10" t="n"/>
      <c r="O19" s="11">
        <f>IF(OR($A19="",$H19=""),"",IF($H19="أُلغي",0,IF($H19="انتقل إلى خطة أصغر",IF($L19="","",$L19),IF($N19="نعم",$D19,IF($N19="لا",0,"")))))</f>
        <v/>
      </c>
      <c r="P19" s="11">
        <f>IF(OR($A19="",$H19=""),"",IF($H19="أُلغي",$D19,IF($H19="انتقل إلى خطة أصغر",IF($L19="","",$D19-$L19),IF($N19="نعم",0,IF($N19="لا",$D19,"")))))</f>
        <v/>
      </c>
      <c r="Q19" s="12">
        <f>IF($A19="","",IF($H19="",IF(TODAY()&gt;WORKDAY($A19,'القوائم'!$I$5),"متأخر","مفتوح"),IF(AND($H19="أُوقف مؤقتاً",$N19=""),IF(AND($M19&lt;&gt;"",TODAY()&gt;=$M19),"تحقق من الاستئناف","موقوف مؤقتاً"),"مغلق")))</f>
        <v/>
      </c>
      <c r="R19" s="8" t="n"/>
    </row>
    <row r="20">
      <c r="A20" s="4" t="n"/>
      <c r="B20" s="5" t="n"/>
      <c r="C20" s="6" t="n"/>
      <c r="D20" s="7" t="n"/>
      <c r="E20" s="6" t="n"/>
      <c r="F20" s="8" t="n"/>
      <c r="G20" s="6" t="n"/>
      <c r="H20" s="6" t="n"/>
      <c r="I20" s="4" t="n"/>
      <c r="J20" s="9">
        <f>IF(OR($A20="",$I20=""),"",IF($I20&lt;=WORKDAY($A20,'القوائم'!$I$5),"نعم","لا"))</f>
        <v/>
      </c>
      <c r="K20" s="7" t="n"/>
      <c r="L20" s="7" t="n"/>
      <c r="M20" s="4" t="n"/>
      <c r="N20" s="10" t="n"/>
      <c r="O20" s="11">
        <f>IF(OR($A20="",$H20=""),"",IF($H20="أُلغي",0,IF($H20="انتقل إلى خطة أصغر",IF($L20="","",$L20),IF($N20="نعم",$D20,IF($N20="لا",0,"")))))</f>
        <v/>
      </c>
      <c r="P20" s="11">
        <f>IF(OR($A20="",$H20=""),"",IF($H20="أُلغي",$D20,IF($H20="انتقل إلى خطة أصغر",IF($L20="","",$D20-$L20),IF($N20="نعم",0,IF($N20="لا",$D20,"")))))</f>
        <v/>
      </c>
      <c r="Q20" s="12">
        <f>IF($A20="","",IF($H20="",IF(TODAY()&gt;WORKDAY($A20,'القوائم'!$I$5),"متأخر","مفتوح"),IF(AND($H20="أُوقف مؤقتاً",$N20=""),IF(AND($M20&lt;&gt;"",TODAY()&gt;=$M20),"تحقق من الاستئناف","موقوف مؤقتاً"),"مغلق")))</f>
        <v/>
      </c>
      <c r="R20" s="8" t="n"/>
    </row>
    <row r="21">
      <c r="A21" s="4" t="n"/>
      <c r="B21" s="5" t="n"/>
      <c r="C21" s="6" t="n"/>
      <c r="D21" s="7" t="n"/>
      <c r="E21" s="6" t="n"/>
      <c r="F21" s="8" t="n"/>
      <c r="G21" s="6" t="n"/>
      <c r="H21" s="6" t="n"/>
      <c r="I21" s="4" t="n"/>
      <c r="J21" s="9">
        <f>IF(OR($A21="",$I21=""),"",IF($I21&lt;=WORKDAY($A21,'القوائم'!$I$5),"نعم","لا"))</f>
        <v/>
      </c>
      <c r="K21" s="7" t="n"/>
      <c r="L21" s="7" t="n"/>
      <c r="M21" s="4" t="n"/>
      <c r="N21" s="10" t="n"/>
      <c r="O21" s="11">
        <f>IF(OR($A21="",$H21=""),"",IF($H21="أُلغي",0,IF($H21="انتقل إلى خطة أصغر",IF($L21="","",$L21),IF($N21="نعم",$D21,IF($N21="لا",0,"")))))</f>
        <v/>
      </c>
      <c r="P21" s="11">
        <f>IF(OR($A21="",$H21=""),"",IF($H21="أُلغي",$D21,IF($H21="انتقل إلى خطة أصغر",IF($L21="","",$D21-$L21),IF($N21="نعم",0,IF($N21="لا",$D21,"")))))</f>
        <v/>
      </c>
      <c r="Q21" s="12">
        <f>IF($A21="","",IF($H21="",IF(TODAY()&gt;WORKDAY($A21,'القوائم'!$I$5),"متأخر","مفتوح"),IF(AND($H21="أُوقف مؤقتاً",$N21=""),IF(AND($M21&lt;&gt;"",TODAY()&gt;=$M21),"تحقق من الاستئناف","موقوف مؤقتاً"),"مغلق")))</f>
        <v/>
      </c>
      <c r="R21" s="8" t="n"/>
    </row>
    <row r="22">
      <c r="A22" s="4" t="n"/>
      <c r="B22" s="5" t="n"/>
      <c r="C22" s="6" t="n"/>
      <c r="D22" s="7" t="n"/>
      <c r="E22" s="6" t="n"/>
      <c r="F22" s="8" t="n"/>
      <c r="G22" s="6" t="n"/>
      <c r="H22" s="6" t="n"/>
      <c r="I22" s="4" t="n"/>
      <c r="J22" s="9">
        <f>IF(OR($A22="",$I22=""),"",IF($I22&lt;=WORKDAY($A22,'القوائم'!$I$5),"نعم","لا"))</f>
        <v/>
      </c>
      <c r="K22" s="7" t="n"/>
      <c r="L22" s="7" t="n"/>
      <c r="M22" s="4" t="n"/>
      <c r="N22" s="10" t="n"/>
      <c r="O22" s="11">
        <f>IF(OR($A22="",$H22=""),"",IF($H22="أُلغي",0,IF($H22="انتقل إلى خطة أصغر",IF($L22="","",$L22),IF($N22="نعم",$D22,IF($N22="لا",0,"")))))</f>
        <v/>
      </c>
      <c r="P22" s="11">
        <f>IF(OR($A22="",$H22=""),"",IF($H22="أُلغي",$D22,IF($H22="انتقل إلى خطة أصغر",IF($L22="","",$D22-$L22),IF($N22="نعم",0,IF($N22="لا",$D22,"")))))</f>
        <v/>
      </c>
      <c r="Q22" s="12">
        <f>IF($A22="","",IF($H22="",IF(TODAY()&gt;WORKDAY($A22,'القوائم'!$I$5),"متأخر","مفتوح"),IF(AND($H22="أُوقف مؤقتاً",$N22=""),IF(AND($M22&lt;&gt;"",TODAY()&gt;=$M22),"تحقق من الاستئناف","موقوف مؤقتاً"),"مغلق")))</f>
        <v/>
      </c>
      <c r="R22" s="8" t="n"/>
    </row>
    <row r="23">
      <c r="A23" s="4" t="n"/>
      <c r="B23" s="5" t="n"/>
      <c r="C23" s="6" t="n"/>
      <c r="D23" s="7" t="n"/>
      <c r="E23" s="6" t="n"/>
      <c r="F23" s="8" t="n"/>
      <c r="G23" s="6" t="n"/>
      <c r="H23" s="6" t="n"/>
      <c r="I23" s="4" t="n"/>
      <c r="J23" s="9">
        <f>IF(OR($A23="",$I23=""),"",IF($I23&lt;=WORKDAY($A23,'القوائم'!$I$5),"نعم","لا"))</f>
        <v/>
      </c>
      <c r="K23" s="7" t="n"/>
      <c r="L23" s="7" t="n"/>
      <c r="M23" s="4" t="n"/>
      <c r="N23" s="10" t="n"/>
      <c r="O23" s="11">
        <f>IF(OR($A23="",$H23=""),"",IF($H23="أُلغي",0,IF($H23="انتقل إلى خطة أصغر",IF($L23="","",$L23),IF($N23="نعم",$D23,IF($N23="لا",0,"")))))</f>
        <v/>
      </c>
      <c r="P23" s="11">
        <f>IF(OR($A23="",$H23=""),"",IF($H23="أُلغي",$D23,IF($H23="انتقل إلى خطة أصغر",IF($L23="","",$D23-$L23),IF($N23="نعم",0,IF($N23="لا",$D23,"")))))</f>
        <v/>
      </c>
      <c r="Q23" s="12">
        <f>IF($A23="","",IF($H23="",IF(TODAY()&gt;WORKDAY($A23,'القوائم'!$I$5),"متأخر","مفتوح"),IF(AND($H23="أُوقف مؤقتاً",$N23=""),IF(AND($M23&lt;&gt;"",TODAY()&gt;=$M23),"تحقق من الاستئناف","موقوف مؤقتاً"),"مغلق")))</f>
        <v/>
      </c>
      <c r="R23" s="8" t="n"/>
    </row>
    <row r="24">
      <c r="A24" s="4" t="n"/>
      <c r="B24" s="5" t="n"/>
      <c r="C24" s="6" t="n"/>
      <c r="D24" s="7" t="n"/>
      <c r="E24" s="6" t="n"/>
      <c r="F24" s="8" t="n"/>
      <c r="G24" s="6" t="n"/>
      <c r="H24" s="6" t="n"/>
      <c r="I24" s="4" t="n"/>
      <c r="J24" s="9">
        <f>IF(OR($A24="",$I24=""),"",IF($I24&lt;=WORKDAY($A24,'القوائم'!$I$5),"نعم","لا"))</f>
        <v/>
      </c>
      <c r="K24" s="7" t="n"/>
      <c r="L24" s="7" t="n"/>
      <c r="M24" s="4" t="n"/>
      <c r="N24" s="10" t="n"/>
      <c r="O24" s="11">
        <f>IF(OR($A24="",$H24=""),"",IF($H24="أُلغي",0,IF($H24="انتقل إلى خطة أصغر",IF($L24="","",$L24),IF($N24="نعم",$D24,IF($N24="لا",0,"")))))</f>
        <v/>
      </c>
      <c r="P24" s="11">
        <f>IF(OR($A24="",$H24=""),"",IF($H24="أُلغي",$D24,IF($H24="انتقل إلى خطة أصغر",IF($L24="","",$D24-$L24),IF($N24="نعم",0,IF($N24="لا",$D24,"")))))</f>
        <v/>
      </c>
      <c r="Q24" s="12">
        <f>IF($A24="","",IF($H24="",IF(TODAY()&gt;WORKDAY($A24,'القوائم'!$I$5),"متأخر","مفتوح"),IF(AND($H24="أُوقف مؤقتاً",$N24=""),IF(AND($M24&lt;&gt;"",TODAY()&gt;=$M24),"تحقق من الاستئناف","موقوف مؤقتاً"),"مغلق")))</f>
        <v/>
      </c>
      <c r="R24" s="8" t="n"/>
    </row>
    <row r="25">
      <c r="A25" s="4" t="n"/>
      <c r="B25" s="5" t="n"/>
      <c r="C25" s="6" t="n"/>
      <c r="D25" s="7" t="n"/>
      <c r="E25" s="6" t="n"/>
      <c r="F25" s="8" t="n"/>
      <c r="G25" s="6" t="n"/>
      <c r="H25" s="6" t="n"/>
      <c r="I25" s="4" t="n"/>
      <c r="J25" s="9">
        <f>IF(OR($A25="",$I25=""),"",IF($I25&lt;=WORKDAY($A25,'القوائم'!$I$5),"نعم","لا"))</f>
        <v/>
      </c>
      <c r="K25" s="7" t="n"/>
      <c r="L25" s="7" t="n"/>
      <c r="M25" s="4" t="n"/>
      <c r="N25" s="10" t="n"/>
      <c r="O25" s="11">
        <f>IF(OR($A25="",$H25=""),"",IF($H25="أُلغي",0,IF($H25="انتقل إلى خطة أصغر",IF($L25="","",$L25),IF($N25="نعم",$D25,IF($N25="لا",0,"")))))</f>
        <v/>
      </c>
      <c r="P25" s="11">
        <f>IF(OR($A25="",$H25=""),"",IF($H25="أُلغي",$D25,IF($H25="انتقل إلى خطة أصغر",IF($L25="","",$D25-$L25),IF($N25="نعم",0,IF($N25="لا",$D25,"")))))</f>
        <v/>
      </c>
      <c r="Q25" s="12">
        <f>IF($A25="","",IF($H25="",IF(TODAY()&gt;WORKDAY($A25,'القوائم'!$I$5),"متأخر","مفتوح"),IF(AND($H25="أُوقف مؤقتاً",$N25=""),IF(AND($M25&lt;&gt;"",TODAY()&gt;=$M25),"تحقق من الاستئناف","موقوف مؤقتاً"),"مغلق")))</f>
        <v/>
      </c>
      <c r="R25" s="8" t="n"/>
    </row>
    <row r="26">
      <c r="A26" s="4" t="n"/>
      <c r="B26" s="5" t="n"/>
      <c r="C26" s="6" t="n"/>
      <c r="D26" s="7" t="n"/>
      <c r="E26" s="6" t="n"/>
      <c r="F26" s="8" t="n"/>
      <c r="G26" s="6" t="n"/>
      <c r="H26" s="6" t="n"/>
      <c r="I26" s="4" t="n"/>
      <c r="J26" s="9">
        <f>IF(OR($A26="",$I26=""),"",IF($I26&lt;=WORKDAY($A26,'القوائم'!$I$5),"نعم","لا"))</f>
        <v/>
      </c>
      <c r="K26" s="7" t="n"/>
      <c r="L26" s="7" t="n"/>
      <c r="M26" s="4" t="n"/>
      <c r="N26" s="10" t="n"/>
      <c r="O26" s="11">
        <f>IF(OR($A26="",$H26=""),"",IF($H26="أُلغي",0,IF($H26="انتقل إلى خطة أصغر",IF($L26="","",$L26),IF($N26="نعم",$D26,IF($N26="لا",0,"")))))</f>
        <v/>
      </c>
      <c r="P26" s="11">
        <f>IF(OR($A26="",$H26=""),"",IF($H26="أُلغي",$D26,IF($H26="انتقل إلى خطة أصغر",IF($L26="","",$D26-$L26),IF($N26="نعم",0,IF($N26="لا",$D26,"")))))</f>
        <v/>
      </c>
      <c r="Q26" s="12">
        <f>IF($A26="","",IF($H26="",IF(TODAY()&gt;WORKDAY($A26,'القوائم'!$I$5),"متأخر","مفتوح"),IF(AND($H26="أُوقف مؤقتاً",$N26=""),IF(AND($M26&lt;&gt;"",TODAY()&gt;=$M26),"تحقق من الاستئناف","موقوف مؤقتاً"),"مغلق")))</f>
        <v/>
      </c>
      <c r="R26" s="8" t="n"/>
    </row>
    <row r="27">
      <c r="A27" s="4" t="n"/>
      <c r="B27" s="5" t="n"/>
      <c r="C27" s="6" t="n"/>
      <c r="D27" s="7" t="n"/>
      <c r="E27" s="6" t="n"/>
      <c r="F27" s="8" t="n"/>
      <c r="G27" s="6" t="n"/>
      <c r="H27" s="6" t="n"/>
      <c r="I27" s="4" t="n"/>
      <c r="J27" s="9">
        <f>IF(OR($A27="",$I27=""),"",IF($I27&lt;=WORKDAY($A27,'القوائم'!$I$5),"نعم","لا"))</f>
        <v/>
      </c>
      <c r="K27" s="7" t="n"/>
      <c r="L27" s="7" t="n"/>
      <c r="M27" s="4" t="n"/>
      <c r="N27" s="10" t="n"/>
      <c r="O27" s="11">
        <f>IF(OR($A27="",$H27=""),"",IF($H27="أُلغي",0,IF($H27="انتقل إلى خطة أصغر",IF($L27="","",$L27),IF($N27="نعم",$D27,IF($N27="لا",0,"")))))</f>
        <v/>
      </c>
      <c r="P27" s="11">
        <f>IF(OR($A27="",$H27=""),"",IF($H27="أُلغي",$D27,IF($H27="انتقل إلى خطة أصغر",IF($L27="","",$D27-$L27),IF($N27="نعم",0,IF($N27="لا",$D27,"")))))</f>
        <v/>
      </c>
      <c r="Q27" s="12">
        <f>IF($A27="","",IF($H27="",IF(TODAY()&gt;WORKDAY($A27,'القوائم'!$I$5),"متأخر","مفتوح"),IF(AND($H27="أُوقف مؤقتاً",$N27=""),IF(AND($M27&lt;&gt;"",TODAY()&gt;=$M27),"تحقق من الاستئناف","موقوف مؤقتاً"),"مغلق")))</f>
        <v/>
      </c>
      <c r="R27" s="8" t="n"/>
    </row>
    <row r="28">
      <c r="A28" s="4" t="n"/>
      <c r="B28" s="5" t="n"/>
      <c r="C28" s="6" t="n"/>
      <c r="D28" s="7" t="n"/>
      <c r="E28" s="6" t="n"/>
      <c r="F28" s="8" t="n"/>
      <c r="G28" s="6" t="n"/>
      <c r="H28" s="6" t="n"/>
      <c r="I28" s="4" t="n"/>
      <c r="J28" s="9">
        <f>IF(OR($A28="",$I28=""),"",IF($I28&lt;=WORKDAY($A28,'القوائم'!$I$5),"نعم","لا"))</f>
        <v/>
      </c>
      <c r="K28" s="7" t="n"/>
      <c r="L28" s="7" t="n"/>
      <c r="M28" s="4" t="n"/>
      <c r="N28" s="10" t="n"/>
      <c r="O28" s="11">
        <f>IF(OR($A28="",$H28=""),"",IF($H28="أُلغي",0,IF($H28="انتقل إلى خطة أصغر",IF($L28="","",$L28),IF($N28="نعم",$D28,IF($N28="لا",0,"")))))</f>
        <v/>
      </c>
      <c r="P28" s="11">
        <f>IF(OR($A28="",$H28=""),"",IF($H28="أُلغي",$D28,IF($H28="انتقل إلى خطة أصغر",IF($L28="","",$D28-$L28),IF($N28="نعم",0,IF($N28="لا",$D28,"")))))</f>
        <v/>
      </c>
      <c r="Q28" s="12">
        <f>IF($A28="","",IF($H28="",IF(TODAY()&gt;WORKDAY($A28,'القوائم'!$I$5),"متأخر","مفتوح"),IF(AND($H28="أُوقف مؤقتاً",$N28=""),IF(AND($M28&lt;&gt;"",TODAY()&gt;=$M28),"تحقق من الاستئناف","موقوف مؤقتاً"),"مغلق")))</f>
        <v/>
      </c>
      <c r="R28" s="8" t="n"/>
    </row>
    <row r="29">
      <c r="A29" s="4" t="n"/>
      <c r="B29" s="5" t="n"/>
      <c r="C29" s="6" t="n"/>
      <c r="D29" s="7" t="n"/>
      <c r="E29" s="6" t="n"/>
      <c r="F29" s="8" t="n"/>
      <c r="G29" s="6" t="n"/>
      <c r="H29" s="6" t="n"/>
      <c r="I29" s="4" t="n"/>
      <c r="J29" s="9">
        <f>IF(OR($A29="",$I29=""),"",IF($I29&lt;=WORKDAY($A29,'القوائم'!$I$5),"نعم","لا"))</f>
        <v/>
      </c>
      <c r="K29" s="7" t="n"/>
      <c r="L29" s="7" t="n"/>
      <c r="M29" s="4" t="n"/>
      <c r="N29" s="10" t="n"/>
      <c r="O29" s="11">
        <f>IF(OR($A29="",$H29=""),"",IF($H29="أُلغي",0,IF($H29="انتقل إلى خطة أصغر",IF($L29="","",$L29),IF($N29="نعم",$D29,IF($N29="لا",0,"")))))</f>
        <v/>
      </c>
      <c r="P29" s="11">
        <f>IF(OR($A29="",$H29=""),"",IF($H29="أُلغي",$D29,IF($H29="انتقل إلى خطة أصغر",IF($L29="","",$D29-$L29),IF($N29="نعم",0,IF($N29="لا",$D29,"")))))</f>
        <v/>
      </c>
      <c r="Q29" s="12">
        <f>IF($A29="","",IF($H29="",IF(TODAY()&gt;WORKDAY($A29,'القوائم'!$I$5),"متأخر","مفتوح"),IF(AND($H29="أُوقف مؤقتاً",$N29=""),IF(AND($M29&lt;&gt;"",TODAY()&gt;=$M29),"تحقق من الاستئناف","موقوف مؤقتاً"),"مغلق")))</f>
        <v/>
      </c>
      <c r="R29" s="8" t="n"/>
    </row>
    <row r="30">
      <c r="A30" s="4" t="n"/>
      <c r="B30" s="5" t="n"/>
      <c r="C30" s="6" t="n"/>
      <c r="D30" s="7" t="n"/>
      <c r="E30" s="6" t="n"/>
      <c r="F30" s="8" t="n"/>
      <c r="G30" s="6" t="n"/>
      <c r="H30" s="6" t="n"/>
      <c r="I30" s="4" t="n"/>
      <c r="J30" s="9">
        <f>IF(OR($A30="",$I30=""),"",IF($I30&lt;=WORKDAY($A30,'القوائم'!$I$5),"نعم","لا"))</f>
        <v/>
      </c>
      <c r="K30" s="7" t="n"/>
      <c r="L30" s="7" t="n"/>
      <c r="M30" s="4" t="n"/>
      <c r="N30" s="10" t="n"/>
      <c r="O30" s="11">
        <f>IF(OR($A30="",$H30=""),"",IF($H30="أُلغي",0,IF($H30="انتقل إلى خطة أصغر",IF($L30="","",$L30),IF($N30="نعم",$D30,IF($N30="لا",0,"")))))</f>
        <v/>
      </c>
      <c r="P30" s="11">
        <f>IF(OR($A30="",$H30=""),"",IF($H30="أُلغي",$D30,IF($H30="انتقل إلى خطة أصغر",IF($L30="","",$D30-$L30),IF($N30="نعم",0,IF($N30="لا",$D30,"")))))</f>
        <v/>
      </c>
      <c r="Q30" s="12">
        <f>IF($A30="","",IF($H30="",IF(TODAY()&gt;WORKDAY($A30,'القوائم'!$I$5),"متأخر","مفتوح"),IF(AND($H30="أُوقف مؤقتاً",$N30=""),IF(AND($M30&lt;&gt;"",TODAY()&gt;=$M30),"تحقق من الاستئناف","موقوف مؤقتاً"),"مغلق")))</f>
        <v/>
      </c>
      <c r="R30" s="8" t="n"/>
    </row>
    <row r="31">
      <c r="A31" s="4" t="n"/>
      <c r="B31" s="5" t="n"/>
      <c r="C31" s="6" t="n"/>
      <c r="D31" s="7" t="n"/>
      <c r="E31" s="6" t="n"/>
      <c r="F31" s="8" t="n"/>
      <c r="G31" s="6" t="n"/>
      <c r="H31" s="6" t="n"/>
      <c r="I31" s="4" t="n"/>
      <c r="J31" s="9">
        <f>IF(OR($A31="",$I31=""),"",IF($I31&lt;=WORKDAY($A31,'القوائم'!$I$5),"نعم","لا"))</f>
        <v/>
      </c>
      <c r="K31" s="7" t="n"/>
      <c r="L31" s="7" t="n"/>
      <c r="M31" s="4" t="n"/>
      <c r="N31" s="10" t="n"/>
      <c r="O31" s="11">
        <f>IF(OR($A31="",$H31=""),"",IF($H31="أُلغي",0,IF($H31="انتقل إلى خطة أصغر",IF($L31="","",$L31),IF($N31="نعم",$D31,IF($N31="لا",0,"")))))</f>
        <v/>
      </c>
      <c r="P31" s="11">
        <f>IF(OR($A31="",$H31=""),"",IF($H31="أُلغي",$D31,IF($H31="انتقل إلى خطة أصغر",IF($L31="","",$D31-$L31),IF($N31="نعم",0,IF($N31="لا",$D31,"")))))</f>
        <v/>
      </c>
      <c r="Q31" s="12">
        <f>IF($A31="","",IF($H31="",IF(TODAY()&gt;WORKDAY($A31,'القوائم'!$I$5),"متأخر","مفتوح"),IF(AND($H31="أُوقف مؤقتاً",$N31=""),IF(AND($M31&lt;&gt;"",TODAY()&gt;=$M31),"تحقق من الاستئناف","موقوف مؤقتاً"),"مغلق")))</f>
        <v/>
      </c>
      <c r="R31" s="8" t="n"/>
    </row>
    <row r="32">
      <c r="A32" s="4" t="n"/>
      <c r="B32" s="5" t="n"/>
      <c r="C32" s="6" t="n"/>
      <c r="D32" s="7" t="n"/>
      <c r="E32" s="6" t="n"/>
      <c r="F32" s="8" t="n"/>
      <c r="G32" s="6" t="n"/>
      <c r="H32" s="6" t="n"/>
      <c r="I32" s="4" t="n"/>
      <c r="J32" s="9">
        <f>IF(OR($A32="",$I32=""),"",IF($I32&lt;=WORKDAY($A32,'القوائم'!$I$5),"نعم","لا"))</f>
        <v/>
      </c>
      <c r="K32" s="7" t="n"/>
      <c r="L32" s="7" t="n"/>
      <c r="M32" s="4" t="n"/>
      <c r="N32" s="10" t="n"/>
      <c r="O32" s="11">
        <f>IF(OR($A32="",$H32=""),"",IF($H32="أُلغي",0,IF($H32="انتقل إلى خطة أصغر",IF($L32="","",$L32),IF($N32="نعم",$D32,IF($N32="لا",0,"")))))</f>
        <v/>
      </c>
      <c r="P32" s="11">
        <f>IF(OR($A32="",$H32=""),"",IF($H32="أُلغي",$D32,IF($H32="انتقل إلى خطة أصغر",IF($L32="","",$D32-$L32),IF($N32="نعم",0,IF($N32="لا",$D32,"")))))</f>
        <v/>
      </c>
      <c r="Q32" s="12">
        <f>IF($A32="","",IF($H32="",IF(TODAY()&gt;WORKDAY($A32,'القوائم'!$I$5),"متأخر","مفتوح"),IF(AND($H32="أُوقف مؤقتاً",$N32=""),IF(AND($M32&lt;&gt;"",TODAY()&gt;=$M32),"تحقق من الاستئناف","موقوف مؤقتاً"),"مغلق")))</f>
        <v/>
      </c>
      <c r="R32" s="8" t="n"/>
    </row>
    <row r="33">
      <c r="A33" s="4" t="n"/>
      <c r="B33" s="5" t="n"/>
      <c r="C33" s="6" t="n"/>
      <c r="D33" s="7" t="n"/>
      <c r="E33" s="6" t="n"/>
      <c r="F33" s="8" t="n"/>
      <c r="G33" s="6" t="n"/>
      <c r="H33" s="6" t="n"/>
      <c r="I33" s="4" t="n"/>
      <c r="J33" s="9">
        <f>IF(OR($A33="",$I33=""),"",IF($I33&lt;=WORKDAY($A33,'القوائم'!$I$5),"نعم","لا"))</f>
        <v/>
      </c>
      <c r="K33" s="7" t="n"/>
      <c r="L33" s="7" t="n"/>
      <c r="M33" s="4" t="n"/>
      <c r="N33" s="10" t="n"/>
      <c r="O33" s="11">
        <f>IF(OR($A33="",$H33=""),"",IF($H33="أُلغي",0,IF($H33="انتقل إلى خطة أصغر",IF($L33="","",$L33),IF($N33="نعم",$D33,IF($N33="لا",0,"")))))</f>
        <v/>
      </c>
      <c r="P33" s="11">
        <f>IF(OR($A33="",$H33=""),"",IF($H33="أُلغي",$D33,IF($H33="انتقل إلى خطة أصغر",IF($L33="","",$D33-$L33),IF($N33="نعم",0,IF($N33="لا",$D33,"")))))</f>
        <v/>
      </c>
      <c r="Q33" s="12">
        <f>IF($A33="","",IF($H33="",IF(TODAY()&gt;WORKDAY($A33,'القوائم'!$I$5),"متأخر","مفتوح"),IF(AND($H33="أُوقف مؤقتاً",$N33=""),IF(AND($M33&lt;&gt;"",TODAY()&gt;=$M33),"تحقق من الاستئناف","موقوف مؤقتاً"),"مغلق")))</f>
        <v/>
      </c>
      <c r="R33" s="8" t="n"/>
    </row>
    <row r="34">
      <c r="A34" s="4" t="n"/>
      <c r="B34" s="5" t="n"/>
      <c r="C34" s="6" t="n"/>
      <c r="D34" s="7" t="n"/>
      <c r="E34" s="6" t="n"/>
      <c r="F34" s="8" t="n"/>
      <c r="G34" s="6" t="n"/>
      <c r="H34" s="6" t="n"/>
      <c r="I34" s="4" t="n"/>
      <c r="J34" s="9">
        <f>IF(OR($A34="",$I34=""),"",IF($I34&lt;=WORKDAY($A34,'القوائم'!$I$5),"نعم","لا"))</f>
        <v/>
      </c>
      <c r="K34" s="7" t="n"/>
      <c r="L34" s="7" t="n"/>
      <c r="M34" s="4" t="n"/>
      <c r="N34" s="10" t="n"/>
      <c r="O34" s="11">
        <f>IF(OR($A34="",$H34=""),"",IF($H34="أُلغي",0,IF($H34="انتقل إلى خطة أصغر",IF($L34="","",$L34),IF($N34="نعم",$D34,IF($N34="لا",0,"")))))</f>
        <v/>
      </c>
      <c r="P34" s="11">
        <f>IF(OR($A34="",$H34=""),"",IF($H34="أُلغي",$D34,IF($H34="انتقل إلى خطة أصغر",IF($L34="","",$D34-$L34),IF($N34="نعم",0,IF($N34="لا",$D34,"")))))</f>
        <v/>
      </c>
      <c r="Q34" s="12">
        <f>IF($A34="","",IF($H34="",IF(TODAY()&gt;WORKDAY($A34,'القوائم'!$I$5),"متأخر","مفتوح"),IF(AND($H34="أُوقف مؤقتاً",$N34=""),IF(AND($M34&lt;&gt;"",TODAY()&gt;=$M34),"تحقق من الاستئناف","موقوف مؤقتاً"),"مغلق")))</f>
        <v/>
      </c>
      <c r="R34" s="8" t="n"/>
    </row>
    <row r="35">
      <c r="A35" s="4" t="n"/>
      <c r="B35" s="5" t="n"/>
      <c r="C35" s="6" t="n"/>
      <c r="D35" s="7" t="n"/>
      <c r="E35" s="6" t="n"/>
      <c r="F35" s="8" t="n"/>
      <c r="G35" s="6" t="n"/>
      <c r="H35" s="6" t="n"/>
      <c r="I35" s="4" t="n"/>
      <c r="J35" s="9">
        <f>IF(OR($A35="",$I35=""),"",IF($I35&lt;=WORKDAY($A35,'القوائم'!$I$5),"نعم","لا"))</f>
        <v/>
      </c>
      <c r="K35" s="7" t="n"/>
      <c r="L35" s="7" t="n"/>
      <c r="M35" s="4" t="n"/>
      <c r="N35" s="10" t="n"/>
      <c r="O35" s="11">
        <f>IF(OR($A35="",$H35=""),"",IF($H35="أُلغي",0,IF($H35="انتقل إلى خطة أصغر",IF($L35="","",$L35),IF($N35="نعم",$D35,IF($N35="لا",0,"")))))</f>
        <v/>
      </c>
      <c r="P35" s="11">
        <f>IF(OR($A35="",$H35=""),"",IF($H35="أُلغي",$D35,IF($H35="انتقل إلى خطة أصغر",IF($L35="","",$D35-$L35),IF($N35="نعم",0,IF($N35="لا",$D35,"")))))</f>
        <v/>
      </c>
      <c r="Q35" s="12">
        <f>IF($A35="","",IF($H35="",IF(TODAY()&gt;WORKDAY($A35,'القوائم'!$I$5),"متأخر","مفتوح"),IF(AND($H35="أُوقف مؤقتاً",$N35=""),IF(AND($M35&lt;&gt;"",TODAY()&gt;=$M35),"تحقق من الاستئناف","موقوف مؤقتاً"),"مغلق")))</f>
        <v/>
      </c>
      <c r="R35" s="8" t="n"/>
    </row>
    <row r="36">
      <c r="A36" s="4" t="n"/>
      <c r="B36" s="5" t="n"/>
      <c r="C36" s="6" t="n"/>
      <c r="D36" s="7" t="n"/>
      <c r="E36" s="6" t="n"/>
      <c r="F36" s="8" t="n"/>
      <c r="G36" s="6" t="n"/>
      <c r="H36" s="6" t="n"/>
      <c r="I36" s="4" t="n"/>
      <c r="J36" s="9">
        <f>IF(OR($A36="",$I36=""),"",IF($I36&lt;=WORKDAY($A36,'القوائم'!$I$5),"نعم","لا"))</f>
        <v/>
      </c>
      <c r="K36" s="7" t="n"/>
      <c r="L36" s="7" t="n"/>
      <c r="M36" s="4" t="n"/>
      <c r="N36" s="10" t="n"/>
      <c r="O36" s="11">
        <f>IF(OR($A36="",$H36=""),"",IF($H36="أُلغي",0,IF($H36="انتقل إلى خطة أصغر",IF($L36="","",$L36),IF($N36="نعم",$D36,IF($N36="لا",0,"")))))</f>
        <v/>
      </c>
      <c r="P36" s="11">
        <f>IF(OR($A36="",$H36=""),"",IF($H36="أُلغي",$D36,IF($H36="انتقل إلى خطة أصغر",IF($L36="","",$D36-$L36),IF($N36="نعم",0,IF($N36="لا",$D36,"")))))</f>
        <v/>
      </c>
      <c r="Q36" s="12">
        <f>IF($A36="","",IF($H36="",IF(TODAY()&gt;WORKDAY($A36,'القوائم'!$I$5),"متأخر","مفتوح"),IF(AND($H36="أُوقف مؤقتاً",$N36=""),IF(AND($M36&lt;&gt;"",TODAY()&gt;=$M36),"تحقق من الاستئناف","موقوف مؤقتاً"),"مغلق")))</f>
        <v/>
      </c>
      <c r="R36" s="8" t="n"/>
    </row>
    <row r="37">
      <c r="A37" s="4" t="n"/>
      <c r="B37" s="5" t="n"/>
      <c r="C37" s="6" t="n"/>
      <c r="D37" s="7" t="n"/>
      <c r="E37" s="6" t="n"/>
      <c r="F37" s="8" t="n"/>
      <c r="G37" s="6" t="n"/>
      <c r="H37" s="6" t="n"/>
      <c r="I37" s="4" t="n"/>
      <c r="J37" s="9">
        <f>IF(OR($A37="",$I37=""),"",IF($I37&lt;=WORKDAY($A37,'القوائم'!$I$5),"نعم","لا"))</f>
        <v/>
      </c>
      <c r="K37" s="7" t="n"/>
      <c r="L37" s="7" t="n"/>
      <c r="M37" s="4" t="n"/>
      <c r="N37" s="10" t="n"/>
      <c r="O37" s="11">
        <f>IF(OR($A37="",$H37=""),"",IF($H37="أُلغي",0,IF($H37="انتقل إلى خطة أصغر",IF($L37="","",$L37),IF($N37="نعم",$D37,IF($N37="لا",0,"")))))</f>
        <v/>
      </c>
      <c r="P37" s="11">
        <f>IF(OR($A37="",$H37=""),"",IF($H37="أُلغي",$D37,IF($H37="انتقل إلى خطة أصغر",IF($L37="","",$D37-$L37),IF($N37="نعم",0,IF($N37="لا",$D37,"")))))</f>
        <v/>
      </c>
      <c r="Q37" s="12">
        <f>IF($A37="","",IF($H37="",IF(TODAY()&gt;WORKDAY($A37,'القوائم'!$I$5),"متأخر","مفتوح"),IF(AND($H37="أُوقف مؤقتاً",$N37=""),IF(AND($M37&lt;&gt;"",TODAY()&gt;=$M37),"تحقق من الاستئناف","موقوف مؤقتاً"),"مغلق")))</f>
        <v/>
      </c>
      <c r="R37" s="8" t="n"/>
    </row>
    <row r="38">
      <c r="A38" s="4" t="n"/>
      <c r="B38" s="5" t="n"/>
      <c r="C38" s="6" t="n"/>
      <c r="D38" s="7" t="n"/>
      <c r="E38" s="6" t="n"/>
      <c r="F38" s="8" t="n"/>
      <c r="G38" s="6" t="n"/>
      <c r="H38" s="6" t="n"/>
      <c r="I38" s="4" t="n"/>
      <c r="J38" s="9">
        <f>IF(OR($A38="",$I38=""),"",IF($I38&lt;=WORKDAY($A38,'القوائم'!$I$5),"نعم","لا"))</f>
        <v/>
      </c>
      <c r="K38" s="7" t="n"/>
      <c r="L38" s="7" t="n"/>
      <c r="M38" s="4" t="n"/>
      <c r="N38" s="10" t="n"/>
      <c r="O38" s="11">
        <f>IF(OR($A38="",$H38=""),"",IF($H38="أُلغي",0,IF($H38="انتقل إلى خطة أصغر",IF($L38="","",$L38),IF($N38="نعم",$D38,IF($N38="لا",0,"")))))</f>
        <v/>
      </c>
      <c r="P38" s="11">
        <f>IF(OR($A38="",$H38=""),"",IF($H38="أُلغي",$D38,IF($H38="انتقل إلى خطة أصغر",IF($L38="","",$D38-$L38),IF($N38="نعم",0,IF($N38="لا",$D38,"")))))</f>
        <v/>
      </c>
      <c r="Q38" s="12">
        <f>IF($A38="","",IF($H38="",IF(TODAY()&gt;WORKDAY($A38,'القوائم'!$I$5),"متأخر","مفتوح"),IF(AND($H38="أُوقف مؤقتاً",$N38=""),IF(AND($M38&lt;&gt;"",TODAY()&gt;=$M38),"تحقق من الاستئناف","موقوف مؤقتاً"),"مغلق")))</f>
        <v/>
      </c>
      <c r="R38" s="8" t="n"/>
    </row>
    <row r="39">
      <c r="A39" s="4" t="n"/>
      <c r="B39" s="5" t="n"/>
      <c r="C39" s="6" t="n"/>
      <c r="D39" s="7" t="n"/>
      <c r="E39" s="6" t="n"/>
      <c r="F39" s="8" t="n"/>
      <c r="G39" s="6" t="n"/>
      <c r="H39" s="6" t="n"/>
      <c r="I39" s="4" t="n"/>
      <c r="J39" s="9">
        <f>IF(OR($A39="",$I39=""),"",IF($I39&lt;=WORKDAY($A39,'القوائم'!$I$5),"نعم","لا"))</f>
        <v/>
      </c>
      <c r="K39" s="7" t="n"/>
      <c r="L39" s="7" t="n"/>
      <c r="M39" s="4" t="n"/>
      <c r="N39" s="10" t="n"/>
      <c r="O39" s="11">
        <f>IF(OR($A39="",$H39=""),"",IF($H39="أُلغي",0,IF($H39="انتقل إلى خطة أصغر",IF($L39="","",$L39),IF($N39="نعم",$D39,IF($N39="لا",0,"")))))</f>
        <v/>
      </c>
      <c r="P39" s="11">
        <f>IF(OR($A39="",$H39=""),"",IF($H39="أُلغي",$D39,IF($H39="انتقل إلى خطة أصغر",IF($L39="","",$D39-$L39),IF($N39="نعم",0,IF($N39="لا",$D39,"")))))</f>
        <v/>
      </c>
      <c r="Q39" s="12">
        <f>IF($A39="","",IF($H39="",IF(TODAY()&gt;WORKDAY($A39,'القوائم'!$I$5),"متأخر","مفتوح"),IF(AND($H39="أُوقف مؤقتاً",$N39=""),IF(AND($M39&lt;&gt;"",TODAY()&gt;=$M39),"تحقق من الاستئناف","موقوف مؤقتاً"),"مغلق")))</f>
        <v/>
      </c>
      <c r="R39" s="8" t="n"/>
    </row>
    <row r="40">
      <c r="A40" s="4" t="n"/>
      <c r="B40" s="5" t="n"/>
      <c r="C40" s="6" t="n"/>
      <c r="D40" s="7" t="n"/>
      <c r="E40" s="6" t="n"/>
      <c r="F40" s="8" t="n"/>
      <c r="G40" s="6" t="n"/>
      <c r="H40" s="6" t="n"/>
      <c r="I40" s="4" t="n"/>
      <c r="J40" s="9">
        <f>IF(OR($A40="",$I40=""),"",IF($I40&lt;=WORKDAY($A40,'القوائم'!$I$5),"نعم","لا"))</f>
        <v/>
      </c>
      <c r="K40" s="7" t="n"/>
      <c r="L40" s="7" t="n"/>
      <c r="M40" s="4" t="n"/>
      <c r="N40" s="10" t="n"/>
      <c r="O40" s="11">
        <f>IF(OR($A40="",$H40=""),"",IF($H40="أُلغي",0,IF($H40="انتقل إلى خطة أصغر",IF($L40="","",$L40),IF($N40="نعم",$D40,IF($N40="لا",0,"")))))</f>
        <v/>
      </c>
      <c r="P40" s="11">
        <f>IF(OR($A40="",$H40=""),"",IF($H40="أُلغي",$D40,IF($H40="انتقل إلى خطة أصغر",IF($L40="","",$D40-$L40),IF($N40="نعم",0,IF($N40="لا",$D40,"")))))</f>
        <v/>
      </c>
      <c r="Q40" s="12">
        <f>IF($A40="","",IF($H40="",IF(TODAY()&gt;WORKDAY($A40,'القوائم'!$I$5),"متأخر","مفتوح"),IF(AND($H40="أُوقف مؤقتاً",$N40=""),IF(AND($M40&lt;&gt;"",TODAY()&gt;=$M40),"تحقق من الاستئناف","موقوف مؤقتاً"),"مغلق")))</f>
        <v/>
      </c>
      <c r="R40" s="8" t="n"/>
    </row>
    <row r="41">
      <c r="A41" s="4" t="n"/>
      <c r="B41" s="5" t="n"/>
      <c r="C41" s="6" t="n"/>
      <c r="D41" s="7" t="n"/>
      <c r="E41" s="6" t="n"/>
      <c r="F41" s="8" t="n"/>
      <c r="G41" s="6" t="n"/>
      <c r="H41" s="6" t="n"/>
      <c r="I41" s="4" t="n"/>
      <c r="J41" s="9">
        <f>IF(OR($A41="",$I41=""),"",IF($I41&lt;=WORKDAY($A41,'القوائم'!$I$5),"نعم","لا"))</f>
        <v/>
      </c>
      <c r="K41" s="7" t="n"/>
      <c r="L41" s="7" t="n"/>
      <c r="M41" s="4" t="n"/>
      <c r="N41" s="10" t="n"/>
      <c r="O41" s="11">
        <f>IF(OR($A41="",$H41=""),"",IF($H41="أُلغي",0,IF($H41="انتقل إلى خطة أصغر",IF($L41="","",$L41),IF($N41="نعم",$D41,IF($N41="لا",0,"")))))</f>
        <v/>
      </c>
      <c r="P41" s="11">
        <f>IF(OR($A41="",$H41=""),"",IF($H41="أُلغي",$D41,IF($H41="انتقل إلى خطة أصغر",IF($L41="","",$D41-$L41),IF($N41="نعم",0,IF($N41="لا",$D41,"")))))</f>
        <v/>
      </c>
      <c r="Q41" s="12">
        <f>IF($A41="","",IF($H41="",IF(TODAY()&gt;WORKDAY($A41,'القوائم'!$I$5),"متأخر","مفتوح"),IF(AND($H41="أُوقف مؤقتاً",$N41=""),IF(AND($M41&lt;&gt;"",TODAY()&gt;=$M41),"تحقق من الاستئناف","موقوف مؤقتاً"),"مغلق")))</f>
        <v/>
      </c>
      <c r="R41" s="8" t="n"/>
    </row>
    <row r="42">
      <c r="A42" s="4" t="n"/>
      <c r="B42" s="5" t="n"/>
      <c r="C42" s="6" t="n"/>
      <c r="D42" s="7" t="n"/>
      <c r="E42" s="6" t="n"/>
      <c r="F42" s="8" t="n"/>
      <c r="G42" s="6" t="n"/>
      <c r="H42" s="6" t="n"/>
      <c r="I42" s="4" t="n"/>
      <c r="J42" s="9">
        <f>IF(OR($A42="",$I42=""),"",IF($I42&lt;=WORKDAY($A42,'القوائم'!$I$5),"نعم","لا"))</f>
        <v/>
      </c>
      <c r="K42" s="7" t="n"/>
      <c r="L42" s="7" t="n"/>
      <c r="M42" s="4" t="n"/>
      <c r="N42" s="10" t="n"/>
      <c r="O42" s="11">
        <f>IF(OR($A42="",$H42=""),"",IF($H42="أُلغي",0,IF($H42="انتقل إلى خطة أصغر",IF($L42="","",$L42),IF($N42="نعم",$D42,IF($N42="لا",0,"")))))</f>
        <v/>
      </c>
      <c r="P42" s="11">
        <f>IF(OR($A42="",$H42=""),"",IF($H42="أُلغي",$D42,IF($H42="انتقل إلى خطة أصغر",IF($L42="","",$D42-$L42),IF($N42="نعم",0,IF($N42="لا",$D42,"")))))</f>
        <v/>
      </c>
      <c r="Q42" s="12">
        <f>IF($A42="","",IF($H42="",IF(TODAY()&gt;WORKDAY($A42,'القوائم'!$I$5),"متأخر","مفتوح"),IF(AND($H42="أُوقف مؤقتاً",$N42=""),IF(AND($M42&lt;&gt;"",TODAY()&gt;=$M42),"تحقق من الاستئناف","موقوف مؤقتاً"),"مغلق")))</f>
        <v/>
      </c>
      <c r="R42" s="8" t="n"/>
    </row>
    <row r="43">
      <c r="A43" s="4" t="n"/>
      <c r="B43" s="5" t="n"/>
      <c r="C43" s="6" t="n"/>
      <c r="D43" s="7" t="n"/>
      <c r="E43" s="6" t="n"/>
      <c r="F43" s="8" t="n"/>
      <c r="G43" s="6" t="n"/>
      <c r="H43" s="6" t="n"/>
      <c r="I43" s="4" t="n"/>
      <c r="J43" s="9">
        <f>IF(OR($A43="",$I43=""),"",IF($I43&lt;=WORKDAY($A43,'القوائم'!$I$5),"نعم","لا"))</f>
        <v/>
      </c>
      <c r="K43" s="7" t="n"/>
      <c r="L43" s="7" t="n"/>
      <c r="M43" s="4" t="n"/>
      <c r="N43" s="10" t="n"/>
      <c r="O43" s="11">
        <f>IF(OR($A43="",$H43=""),"",IF($H43="أُلغي",0,IF($H43="انتقل إلى خطة أصغر",IF($L43="","",$L43),IF($N43="نعم",$D43,IF($N43="لا",0,"")))))</f>
        <v/>
      </c>
      <c r="P43" s="11">
        <f>IF(OR($A43="",$H43=""),"",IF($H43="أُلغي",$D43,IF($H43="انتقل إلى خطة أصغر",IF($L43="","",$D43-$L43),IF($N43="نعم",0,IF($N43="لا",$D43,"")))))</f>
        <v/>
      </c>
      <c r="Q43" s="12">
        <f>IF($A43="","",IF($H43="",IF(TODAY()&gt;WORKDAY($A43,'القوائم'!$I$5),"متأخر","مفتوح"),IF(AND($H43="أُوقف مؤقتاً",$N43=""),IF(AND($M43&lt;&gt;"",TODAY()&gt;=$M43),"تحقق من الاستئناف","موقوف مؤقتاً"),"مغلق")))</f>
        <v/>
      </c>
      <c r="R43" s="8" t="n"/>
    </row>
    <row r="44">
      <c r="A44" s="4" t="n"/>
      <c r="B44" s="5" t="n"/>
      <c r="C44" s="6" t="n"/>
      <c r="D44" s="7" t="n"/>
      <c r="E44" s="6" t="n"/>
      <c r="F44" s="8" t="n"/>
      <c r="G44" s="6" t="n"/>
      <c r="H44" s="6" t="n"/>
      <c r="I44" s="4" t="n"/>
      <c r="J44" s="9">
        <f>IF(OR($A44="",$I44=""),"",IF($I44&lt;=WORKDAY($A44,'القوائم'!$I$5),"نعم","لا"))</f>
        <v/>
      </c>
      <c r="K44" s="7" t="n"/>
      <c r="L44" s="7" t="n"/>
      <c r="M44" s="4" t="n"/>
      <c r="N44" s="10" t="n"/>
      <c r="O44" s="11">
        <f>IF(OR($A44="",$H44=""),"",IF($H44="أُلغي",0,IF($H44="انتقل إلى خطة أصغر",IF($L44="","",$L44),IF($N44="نعم",$D44,IF($N44="لا",0,"")))))</f>
        <v/>
      </c>
      <c r="P44" s="11">
        <f>IF(OR($A44="",$H44=""),"",IF($H44="أُلغي",$D44,IF($H44="انتقل إلى خطة أصغر",IF($L44="","",$D44-$L44),IF($N44="نعم",0,IF($N44="لا",$D44,"")))))</f>
        <v/>
      </c>
      <c r="Q44" s="12">
        <f>IF($A44="","",IF($H44="",IF(TODAY()&gt;WORKDAY($A44,'القوائم'!$I$5),"متأخر","مفتوح"),IF(AND($H44="أُوقف مؤقتاً",$N44=""),IF(AND($M44&lt;&gt;"",TODAY()&gt;=$M44),"تحقق من الاستئناف","موقوف مؤقتاً"),"مغلق")))</f>
        <v/>
      </c>
      <c r="R44" s="8" t="n"/>
    </row>
    <row r="45">
      <c r="A45" s="4" t="n"/>
      <c r="B45" s="5" t="n"/>
      <c r="C45" s="6" t="n"/>
      <c r="D45" s="7" t="n"/>
      <c r="E45" s="6" t="n"/>
      <c r="F45" s="8" t="n"/>
      <c r="G45" s="6" t="n"/>
      <c r="H45" s="6" t="n"/>
      <c r="I45" s="4" t="n"/>
      <c r="J45" s="9">
        <f>IF(OR($A45="",$I45=""),"",IF($I45&lt;=WORKDAY($A45,'القوائم'!$I$5),"نعم","لا"))</f>
        <v/>
      </c>
      <c r="K45" s="7" t="n"/>
      <c r="L45" s="7" t="n"/>
      <c r="M45" s="4" t="n"/>
      <c r="N45" s="10" t="n"/>
      <c r="O45" s="11">
        <f>IF(OR($A45="",$H45=""),"",IF($H45="أُلغي",0,IF($H45="انتقل إلى خطة أصغر",IF($L45="","",$L45),IF($N45="نعم",$D45,IF($N45="لا",0,"")))))</f>
        <v/>
      </c>
      <c r="P45" s="11">
        <f>IF(OR($A45="",$H45=""),"",IF($H45="أُلغي",$D45,IF($H45="انتقل إلى خطة أصغر",IF($L45="","",$D45-$L45),IF($N45="نعم",0,IF($N45="لا",$D45,"")))))</f>
        <v/>
      </c>
      <c r="Q45" s="12">
        <f>IF($A45="","",IF($H45="",IF(TODAY()&gt;WORKDAY($A45,'القوائم'!$I$5),"متأخر","مفتوح"),IF(AND($H45="أُوقف مؤقتاً",$N45=""),IF(AND($M45&lt;&gt;"",TODAY()&gt;=$M45),"تحقق من الاستئناف","موقوف مؤقتاً"),"مغلق")))</f>
        <v/>
      </c>
      <c r="R45" s="8" t="n"/>
    </row>
    <row r="46">
      <c r="A46" s="4" t="n"/>
      <c r="B46" s="5" t="n"/>
      <c r="C46" s="6" t="n"/>
      <c r="D46" s="7" t="n"/>
      <c r="E46" s="6" t="n"/>
      <c r="F46" s="8" t="n"/>
      <c r="G46" s="6" t="n"/>
      <c r="H46" s="6" t="n"/>
      <c r="I46" s="4" t="n"/>
      <c r="J46" s="9">
        <f>IF(OR($A46="",$I46=""),"",IF($I46&lt;=WORKDAY($A46,'القوائم'!$I$5),"نعم","لا"))</f>
        <v/>
      </c>
      <c r="K46" s="7" t="n"/>
      <c r="L46" s="7" t="n"/>
      <c r="M46" s="4" t="n"/>
      <c r="N46" s="10" t="n"/>
      <c r="O46" s="11">
        <f>IF(OR($A46="",$H46=""),"",IF($H46="أُلغي",0,IF($H46="انتقل إلى خطة أصغر",IF($L46="","",$L46),IF($N46="نعم",$D46,IF($N46="لا",0,"")))))</f>
        <v/>
      </c>
      <c r="P46" s="11">
        <f>IF(OR($A46="",$H46=""),"",IF($H46="أُلغي",$D46,IF($H46="انتقل إلى خطة أصغر",IF($L46="","",$D46-$L46),IF($N46="نعم",0,IF($N46="لا",$D46,"")))))</f>
        <v/>
      </c>
      <c r="Q46" s="12">
        <f>IF($A46="","",IF($H46="",IF(TODAY()&gt;WORKDAY($A46,'القوائم'!$I$5),"متأخر","مفتوح"),IF(AND($H46="أُوقف مؤقتاً",$N46=""),IF(AND($M46&lt;&gt;"",TODAY()&gt;=$M46),"تحقق من الاستئناف","موقوف مؤقتاً"),"مغلق")))</f>
        <v/>
      </c>
      <c r="R46" s="8" t="n"/>
    </row>
    <row r="47">
      <c r="A47" s="4" t="n"/>
      <c r="B47" s="5" t="n"/>
      <c r="C47" s="6" t="n"/>
      <c r="D47" s="7" t="n"/>
      <c r="E47" s="6" t="n"/>
      <c r="F47" s="8" t="n"/>
      <c r="G47" s="6" t="n"/>
      <c r="H47" s="6" t="n"/>
      <c r="I47" s="4" t="n"/>
      <c r="J47" s="9">
        <f>IF(OR($A47="",$I47=""),"",IF($I47&lt;=WORKDAY($A47,'القوائم'!$I$5),"نعم","لا"))</f>
        <v/>
      </c>
      <c r="K47" s="7" t="n"/>
      <c r="L47" s="7" t="n"/>
      <c r="M47" s="4" t="n"/>
      <c r="N47" s="10" t="n"/>
      <c r="O47" s="11">
        <f>IF(OR($A47="",$H47=""),"",IF($H47="أُلغي",0,IF($H47="انتقل إلى خطة أصغر",IF($L47="","",$L47),IF($N47="نعم",$D47,IF($N47="لا",0,"")))))</f>
        <v/>
      </c>
      <c r="P47" s="11">
        <f>IF(OR($A47="",$H47=""),"",IF($H47="أُلغي",$D47,IF($H47="انتقل إلى خطة أصغر",IF($L47="","",$D47-$L47),IF($N47="نعم",0,IF($N47="لا",$D47,"")))))</f>
        <v/>
      </c>
      <c r="Q47" s="12">
        <f>IF($A47="","",IF($H47="",IF(TODAY()&gt;WORKDAY($A47,'القوائم'!$I$5),"متأخر","مفتوح"),IF(AND($H47="أُوقف مؤقتاً",$N47=""),IF(AND($M47&lt;&gt;"",TODAY()&gt;=$M47),"تحقق من الاستئناف","موقوف مؤقتاً"),"مغلق")))</f>
        <v/>
      </c>
      <c r="R47" s="8" t="n"/>
    </row>
    <row r="48">
      <c r="A48" s="4" t="n"/>
      <c r="B48" s="5" t="n"/>
      <c r="C48" s="6" t="n"/>
      <c r="D48" s="7" t="n"/>
      <c r="E48" s="6" t="n"/>
      <c r="F48" s="8" t="n"/>
      <c r="G48" s="6" t="n"/>
      <c r="H48" s="6" t="n"/>
      <c r="I48" s="4" t="n"/>
      <c r="J48" s="9">
        <f>IF(OR($A48="",$I48=""),"",IF($I48&lt;=WORKDAY($A48,'القوائم'!$I$5),"نعم","لا"))</f>
        <v/>
      </c>
      <c r="K48" s="7" t="n"/>
      <c r="L48" s="7" t="n"/>
      <c r="M48" s="4" t="n"/>
      <c r="N48" s="10" t="n"/>
      <c r="O48" s="11">
        <f>IF(OR($A48="",$H48=""),"",IF($H48="أُلغي",0,IF($H48="انتقل إلى خطة أصغر",IF($L48="","",$L48),IF($N48="نعم",$D48,IF($N48="لا",0,"")))))</f>
        <v/>
      </c>
      <c r="P48" s="11">
        <f>IF(OR($A48="",$H48=""),"",IF($H48="أُلغي",$D48,IF($H48="انتقل إلى خطة أصغر",IF($L48="","",$D48-$L48),IF($N48="نعم",0,IF($N48="لا",$D48,"")))))</f>
        <v/>
      </c>
      <c r="Q48" s="12">
        <f>IF($A48="","",IF($H48="",IF(TODAY()&gt;WORKDAY($A48,'القوائم'!$I$5),"متأخر","مفتوح"),IF(AND($H48="أُوقف مؤقتاً",$N48=""),IF(AND($M48&lt;&gt;"",TODAY()&gt;=$M48),"تحقق من الاستئناف","موقوف مؤقتاً"),"مغلق")))</f>
        <v/>
      </c>
      <c r="R48" s="8" t="n"/>
    </row>
    <row r="49">
      <c r="A49" s="4" t="n"/>
      <c r="B49" s="5" t="n"/>
      <c r="C49" s="6" t="n"/>
      <c r="D49" s="7" t="n"/>
      <c r="E49" s="6" t="n"/>
      <c r="F49" s="8" t="n"/>
      <c r="G49" s="6" t="n"/>
      <c r="H49" s="6" t="n"/>
      <c r="I49" s="4" t="n"/>
      <c r="J49" s="9">
        <f>IF(OR($A49="",$I49=""),"",IF($I49&lt;=WORKDAY($A49,'القوائم'!$I$5),"نعم","لا"))</f>
        <v/>
      </c>
      <c r="K49" s="7" t="n"/>
      <c r="L49" s="7" t="n"/>
      <c r="M49" s="4" t="n"/>
      <c r="N49" s="10" t="n"/>
      <c r="O49" s="11">
        <f>IF(OR($A49="",$H49=""),"",IF($H49="أُلغي",0,IF($H49="انتقل إلى خطة أصغر",IF($L49="","",$L49),IF($N49="نعم",$D49,IF($N49="لا",0,"")))))</f>
        <v/>
      </c>
      <c r="P49" s="11">
        <f>IF(OR($A49="",$H49=""),"",IF($H49="أُلغي",$D49,IF($H49="انتقل إلى خطة أصغر",IF($L49="","",$D49-$L49),IF($N49="نعم",0,IF($N49="لا",$D49,"")))))</f>
        <v/>
      </c>
      <c r="Q49" s="12">
        <f>IF($A49="","",IF($H49="",IF(TODAY()&gt;WORKDAY($A49,'القوائم'!$I$5),"متأخر","مفتوح"),IF(AND($H49="أُوقف مؤقتاً",$N49=""),IF(AND($M49&lt;&gt;"",TODAY()&gt;=$M49),"تحقق من الاستئناف","موقوف مؤقتاً"),"مغلق")))</f>
        <v/>
      </c>
      <c r="R49" s="8" t="n"/>
    </row>
    <row r="50">
      <c r="A50" s="4" t="n"/>
      <c r="B50" s="5" t="n"/>
      <c r="C50" s="6" t="n"/>
      <c r="D50" s="7" t="n"/>
      <c r="E50" s="6" t="n"/>
      <c r="F50" s="8" t="n"/>
      <c r="G50" s="6" t="n"/>
      <c r="H50" s="6" t="n"/>
      <c r="I50" s="4" t="n"/>
      <c r="J50" s="9">
        <f>IF(OR($A50="",$I50=""),"",IF($I50&lt;=WORKDAY($A50,'القوائم'!$I$5),"نعم","لا"))</f>
        <v/>
      </c>
      <c r="K50" s="7" t="n"/>
      <c r="L50" s="7" t="n"/>
      <c r="M50" s="4" t="n"/>
      <c r="N50" s="10" t="n"/>
      <c r="O50" s="11">
        <f>IF(OR($A50="",$H50=""),"",IF($H50="أُلغي",0,IF($H50="انتقل إلى خطة أصغر",IF($L50="","",$L50),IF($N50="نعم",$D50,IF($N50="لا",0,"")))))</f>
        <v/>
      </c>
      <c r="P50" s="11">
        <f>IF(OR($A50="",$H50=""),"",IF($H50="أُلغي",$D50,IF($H50="انتقل إلى خطة أصغر",IF($L50="","",$D50-$L50),IF($N50="نعم",0,IF($N50="لا",$D50,"")))))</f>
        <v/>
      </c>
      <c r="Q50" s="12">
        <f>IF($A50="","",IF($H50="",IF(TODAY()&gt;WORKDAY($A50,'القوائم'!$I$5),"متأخر","مفتوح"),IF(AND($H50="أُوقف مؤقتاً",$N50=""),IF(AND($M50&lt;&gt;"",TODAY()&gt;=$M50),"تحقق من الاستئناف","موقوف مؤقتاً"),"مغلق")))</f>
        <v/>
      </c>
      <c r="R50" s="8" t="n"/>
    </row>
    <row r="51">
      <c r="A51" s="4" t="n"/>
      <c r="B51" s="5" t="n"/>
      <c r="C51" s="6" t="n"/>
      <c r="D51" s="7" t="n"/>
      <c r="E51" s="6" t="n"/>
      <c r="F51" s="8" t="n"/>
      <c r="G51" s="6" t="n"/>
      <c r="H51" s="6" t="n"/>
      <c r="I51" s="4" t="n"/>
      <c r="J51" s="9">
        <f>IF(OR($A51="",$I51=""),"",IF($I51&lt;=WORKDAY($A51,'القوائم'!$I$5),"نعم","لا"))</f>
        <v/>
      </c>
      <c r="K51" s="7" t="n"/>
      <c r="L51" s="7" t="n"/>
      <c r="M51" s="4" t="n"/>
      <c r="N51" s="10" t="n"/>
      <c r="O51" s="11">
        <f>IF(OR($A51="",$H51=""),"",IF($H51="أُلغي",0,IF($H51="انتقل إلى خطة أصغر",IF($L51="","",$L51),IF($N51="نعم",$D51,IF($N51="لا",0,"")))))</f>
        <v/>
      </c>
      <c r="P51" s="11">
        <f>IF(OR($A51="",$H51=""),"",IF($H51="أُلغي",$D51,IF($H51="انتقل إلى خطة أصغر",IF($L51="","",$D51-$L51),IF($N51="نعم",0,IF($N51="لا",$D51,"")))))</f>
        <v/>
      </c>
      <c r="Q51" s="12">
        <f>IF($A51="","",IF($H51="",IF(TODAY()&gt;WORKDAY($A51,'القوائم'!$I$5),"متأخر","مفتوح"),IF(AND($H51="أُوقف مؤقتاً",$N51=""),IF(AND($M51&lt;&gt;"",TODAY()&gt;=$M51),"تحقق من الاستئناف","موقوف مؤقتاً"),"مغلق")))</f>
        <v/>
      </c>
      <c r="R51" s="8" t="n"/>
    </row>
    <row r="52">
      <c r="A52" s="4" t="n"/>
      <c r="B52" s="5" t="n"/>
      <c r="C52" s="6" t="n"/>
      <c r="D52" s="7" t="n"/>
      <c r="E52" s="6" t="n"/>
      <c r="F52" s="8" t="n"/>
      <c r="G52" s="6" t="n"/>
      <c r="H52" s="6" t="n"/>
      <c r="I52" s="4" t="n"/>
      <c r="J52" s="9">
        <f>IF(OR($A52="",$I52=""),"",IF($I52&lt;=WORKDAY($A52,'القوائم'!$I$5),"نعم","لا"))</f>
        <v/>
      </c>
      <c r="K52" s="7" t="n"/>
      <c r="L52" s="7" t="n"/>
      <c r="M52" s="4" t="n"/>
      <c r="N52" s="10" t="n"/>
      <c r="O52" s="11">
        <f>IF(OR($A52="",$H52=""),"",IF($H52="أُلغي",0,IF($H52="انتقل إلى خطة أصغر",IF($L52="","",$L52),IF($N52="نعم",$D52,IF($N52="لا",0,"")))))</f>
        <v/>
      </c>
      <c r="P52" s="11">
        <f>IF(OR($A52="",$H52=""),"",IF($H52="أُلغي",$D52,IF($H52="انتقل إلى خطة أصغر",IF($L52="","",$D52-$L52),IF($N52="نعم",0,IF($N52="لا",$D52,"")))))</f>
        <v/>
      </c>
      <c r="Q52" s="12">
        <f>IF($A52="","",IF($H52="",IF(TODAY()&gt;WORKDAY($A52,'القوائم'!$I$5),"متأخر","مفتوح"),IF(AND($H52="أُوقف مؤقتاً",$N52=""),IF(AND($M52&lt;&gt;"",TODAY()&gt;=$M52),"تحقق من الاستئناف","موقوف مؤقتاً"),"مغلق")))</f>
        <v/>
      </c>
      <c r="R52" s="8" t="n"/>
    </row>
    <row r="53">
      <c r="A53" s="4" t="n"/>
      <c r="B53" s="5" t="n"/>
      <c r="C53" s="6" t="n"/>
      <c r="D53" s="7" t="n"/>
      <c r="E53" s="6" t="n"/>
      <c r="F53" s="8" t="n"/>
      <c r="G53" s="6" t="n"/>
      <c r="H53" s="6" t="n"/>
      <c r="I53" s="4" t="n"/>
      <c r="J53" s="9">
        <f>IF(OR($A53="",$I53=""),"",IF($I53&lt;=WORKDAY($A53,'القوائم'!$I$5),"نعم","لا"))</f>
        <v/>
      </c>
      <c r="K53" s="7" t="n"/>
      <c r="L53" s="7" t="n"/>
      <c r="M53" s="4" t="n"/>
      <c r="N53" s="10" t="n"/>
      <c r="O53" s="11">
        <f>IF(OR($A53="",$H53=""),"",IF($H53="أُلغي",0,IF($H53="انتقل إلى خطة أصغر",IF($L53="","",$L53),IF($N53="نعم",$D53,IF($N53="لا",0,"")))))</f>
        <v/>
      </c>
      <c r="P53" s="11">
        <f>IF(OR($A53="",$H53=""),"",IF($H53="أُلغي",$D53,IF($H53="انتقل إلى خطة أصغر",IF($L53="","",$D53-$L53),IF($N53="نعم",0,IF($N53="لا",$D53,"")))))</f>
        <v/>
      </c>
      <c r="Q53" s="12">
        <f>IF($A53="","",IF($H53="",IF(TODAY()&gt;WORKDAY($A53,'القوائم'!$I$5),"متأخر","مفتوح"),IF(AND($H53="أُوقف مؤقتاً",$N53=""),IF(AND($M53&lt;&gt;"",TODAY()&gt;=$M53),"تحقق من الاستئناف","موقوف مؤقتاً"),"مغلق")))</f>
        <v/>
      </c>
      <c r="R53" s="8" t="n"/>
    </row>
    <row r="54">
      <c r="A54" s="4" t="n"/>
      <c r="B54" s="5" t="n"/>
      <c r="C54" s="6" t="n"/>
      <c r="D54" s="7" t="n"/>
      <c r="E54" s="6" t="n"/>
      <c r="F54" s="8" t="n"/>
      <c r="G54" s="6" t="n"/>
      <c r="H54" s="6" t="n"/>
      <c r="I54" s="4" t="n"/>
      <c r="J54" s="9">
        <f>IF(OR($A54="",$I54=""),"",IF($I54&lt;=WORKDAY($A54,'القوائم'!$I$5),"نعم","لا"))</f>
        <v/>
      </c>
      <c r="K54" s="7" t="n"/>
      <c r="L54" s="7" t="n"/>
      <c r="M54" s="4" t="n"/>
      <c r="N54" s="10" t="n"/>
      <c r="O54" s="11">
        <f>IF(OR($A54="",$H54=""),"",IF($H54="أُلغي",0,IF($H54="انتقل إلى خطة أصغر",IF($L54="","",$L54),IF($N54="نعم",$D54,IF($N54="لا",0,"")))))</f>
        <v/>
      </c>
      <c r="P54" s="11">
        <f>IF(OR($A54="",$H54=""),"",IF($H54="أُلغي",$D54,IF($H54="انتقل إلى خطة أصغر",IF($L54="","",$D54-$L54),IF($N54="نعم",0,IF($N54="لا",$D54,"")))))</f>
        <v/>
      </c>
      <c r="Q54" s="12">
        <f>IF($A54="","",IF($H54="",IF(TODAY()&gt;WORKDAY($A54,'القوائم'!$I$5),"متأخر","مفتوح"),IF(AND($H54="أُوقف مؤقتاً",$N54=""),IF(AND($M54&lt;&gt;"",TODAY()&gt;=$M54),"تحقق من الاستئناف","موقوف مؤقتاً"),"مغلق")))</f>
        <v/>
      </c>
      <c r="R54" s="8" t="n"/>
    </row>
    <row r="55">
      <c r="A55" s="4" t="n"/>
      <c r="B55" s="5" t="n"/>
      <c r="C55" s="6" t="n"/>
      <c r="D55" s="7" t="n"/>
      <c r="E55" s="6" t="n"/>
      <c r="F55" s="8" t="n"/>
      <c r="G55" s="6" t="n"/>
      <c r="H55" s="6" t="n"/>
      <c r="I55" s="4" t="n"/>
      <c r="J55" s="9">
        <f>IF(OR($A55="",$I55=""),"",IF($I55&lt;=WORKDAY($A55,'القوائم'!$I$5),"نعم","لا"))</f>
        <v/>
      </c>
      <c r="K55" s="7" t="n"/>
      <c r="L55" s="7" t="n"/>
      <c r="M55" s="4" t="n"/>
      <c r="N55" s="10" t="n"/>
      <c r="O55" s="11">
        <f>IF(OR($A55="",$H55=""),"",IF($H55="أُلغي",0,IF($H55="انتقل إلى خطة أصغر",IF($L55="","",$L55),IF($N55="نعم",$D55,IF($N55="لا",0,"")))))</f>
        <v/>
      </c>
      <c r="P55" s="11">
        <f>IF(OR($A55="",$H55=""),"",IF($H55="أُلغي",$D55,IF($H55="انتقل إلى خطة أصغر",IF($L55="","",$D55-$L55),IF($N55="نعم",0,IF($N55="لا",$D55,"")))))</f>
        <v/>
      </c>
      <c r="Q55" s="12">
        <f>IF($A55="","",IF($H55="",IF(TODAY()&gt;WORKDAY($A55,'القوائم'!$I$5),"متأخر","مفتوح"),IF(AND($H55="أُوقف مؤقتاً",$N55=""),IF(AND($M55&lt;&gt;"",TODAY()&gt;=$M55),"تحقق من الاستئناف","موقوف مؤقتاً"),"مغلق")))</f>
        <v/>
      </c>
      <c r="R55" s="8" t="n"/>
    </row>
    <row r="56">
      <c r="A56" s="4" t="n"/>
      <c r="B56" s="5" t="n"/>
      <c r="C56" s="6" t="n"/>
      <c r="D56" s="7" t="n"/>
      <c r="E56" s="6" t="n"/>
      <c r="F56" s="8" t="n"/>
      <c r="G56" s="6" t="n"/>
      <c r="H56" s="6" t="n"/>
      <c r="I56" s="4" t="n"/>
      <c r="J56" s="9">
        <f>IF(OR($A56="",$I56=""),"",IF($I56&lt;=WORKDAY($A56,'القوائم'!$I$5),"نعم","لا"))</f>
        <v/>
      </c>
      <c r="K56" s="7" t="n"/>
      <c r="L56" s="7" t="n"/>
      <c r="M56" s="4" t="n"/>
      <c r="N56" s="10" t="n"/>
      <c r="O56" s="11">
        <f>IF(OR($A56="",$H56=""),"",IF($H56="أُلغي",0,IF($H56="انتقل إلى خطة أصغر",IF($L56="","",$L56),IF($N56="نعم",$D56,IF($N56="لا",0,"")))))</f>
        <v/>
      </c>
      <c r="P56" s="11">
        <f>IF(OR($A56="",$H56=""),"",IF($H56="أُلغي",$D56,IF($H56="انتقل إلى خطة أصغر",IF($L56="","",$D56-$L56),IF($N56="نعم",0,IF($N56="لا",$D56,"")))))</f>
        <v/>
      </c>
      <c r="Q56" s="12">
        <f>IF($A56="","",IF($H56="",IF(TODAY()&gt;WORKDAY($A56,'القوائم'!$I$5),"متأخر","مفتوح"),IF(AND($H56="أُوقف مؤقتاً",$N56=""),IF(AND($M56&lt;&gt;"",TODAY()&gt;=$M56),"تحقق من الاستئناف","موقوف مؤقتاً"),"مغلق")))</f>
        <v/>
      </c>
      <c r="R56" s="8" t="n"/>
    </row>
    <row r="57">
      <c r="A57" s="4" t="n"/>
      <c r="B57" s="5" t="n"/>
      <c r="C57" s="6" t="n"/>
      <c r="D57" s="7" t="n"/>
      <c r="E57" s="6" t="n"/>
      <c r="F57" s="8" t="n"/>
      <c r="G57" s="6" t="n"/>
      <c r="H57" s="6" t="n"/>
      <c r="I57" s="4" t="n"/>
      <c r="J57" s="9">
        <f>IF(OR($A57="",$I57=""),"",IF($I57&lt;=WORKDAY($A57,'القوائم'!$I$5),"نعم","لا"))</f>
        <v/>
      </c>
      <c r="K57" s="7" t="n"/>
      <c r="L57" s="7" t="n"/>
      <c r="M57" s="4" t="n"/>
      <c r="N57" s="10" t="n"/>
      <c r="O57" s="11">
        <f>IF(OR($A57="",$H57=""),"",IF($H57="أُلغي",0,IF($H57="انتقل إلى خطة أصغر",IF($L57="","",$L57),IF($N57="نعم",$D57,IF($N57="لا",0,"")))))</f>
        <v/>
      </c>
      <c r="P57" s="11">
        <f>IF(OR($A57="",$H57=""),"",IF($H57="أُلغي",$D57,IF($H57="انتقل إلى خطة أصغر",IF($L57="","",$D57-$L57),IF($N57="نعم",0,IF($N57="لا",$D57,"")))))</f>
        <v/>
      </c>
      <c r="Q57" s="12">
        <f>IF($A57="","",IF($H57="",IF(TODAY()&gt;WORKDAY($A57,'القوائم'!$I$5),"متأخر","مفتوح"),IF(AND($H57="أُوقف مؤقتاً",$N57=""),IF(AND($M57&lt;&gt;"",TODAY()&gt;=$M57),"تحقق من الاستئناف","موقوف مؤقتاً"),"مغلق")))</f>
        <v/>
      </c>
      <c r="R57" s="8" t="n"/>
    </row>
    <row r="58">
      <c r="A58" s="4" t="n"/>
      <c r="B58" s="5" t="n"/>
      <c r="C58" s="6" t="n"/>
      <c r="D58" s="7" t="n"/>
      <c r="E58" s="6" t="n"/>
      <c r="F58" s="8" t="n"/>
      <c r="G58" s="6" t="n"/>
      <c r="H58" s="6" t="n"/>
      <c r="I58" s="4" t="n"/>
      <c r="J58" s="9">
        <f>IF(OR($A58="",$I58=""),"",IF($I58&lt;=WORKDAY($A58,'القوائم'!$I$5),"نعم","لا"))</f>
        <v/>
      </c>
      <c r="K58" s="7" t="n"/>
      <c r="L58" s="7" t="n"/>
      <c r="M58" s="4" t="n"/>
      <c r="N58" s="10" t="n"/>
      <c r="O58" s="11">
        <f>IF(OR($A58="",$H58=""),"",IF($H58="أُلغي",0,IF($H58="انتقل إلى خطة أصغر",IF($L58="","",$L58),IF($N58="نعم",$D58,IF($N58="لا",0,"")))))</f>
        <v/>
      </c>
      <c r="P58" s="11">
        <f>IF(OR($A58="",$H58=""),"",IF($H58="أُلغي",$D58,IF($H58="انتقل إلى خطة أصغر",IF($L58="","",$D58-$L58),IF($N58="نعم",0,IF($N58="لا",$D58,"")))))</f>
        <v/>
      </c>
      <c r="Q58" s="12">
        <f>IF($A58="","",IF($H58="",IF(TODAY()&gt;WORKDAY($A58,'القوائم'!$I$5),"متأخر","مفتوح"),IF(AND($H58="أُوقف مؤقتاً",$N58=""),IF(AND($M58&lt;&gt;"",TODAY()&gt;=$M58),"تحقق من الاستئناف","موقوف مؤقتاً"),"مغلق")))</f>
        <v/>
      </c>
      <c r="R58" s="8" t="n"/>
    </row>
    <row r="59">
      <c r="A59" s="4" t="n"/>
      <c r="B59" s="5" t="n"/>
      <c r="C59" s="6" t="n"/>
      <c r="D59" s="7" t="n"/>
      <c r="E59" s="6" t="n"/>
      <c r="F59" s="8" t="n"/>
      <c r="G59" s="6" t="n"/>
      <c r="H59" s="6" t="n"/>
      <c r="I59" s="4" t="n"/>
      <c r="J59" s="9">
        <f>IF(OR($A59="",$I59=""),"",IF($I59&lt;=WORKDAY($A59,'القوائم'!$I$5),"نعم","لا"))</f>
        <v/>
      </c>
      <c r="K59" s="7" t="n"/>
      <c r="L59" s="7" t="n"/>
      <c r="M59" s="4" t="n"/>
      <c r="N59" s="10" t="n"/>
      <c r="O59" s="11">
        <f>IF(OR($A59="",$H59=""),"",IF($H59="أُلغي",0,IF($H59="انتقل إلى خطة أصغر",IF($L59="","",$L59),IF($N59="نعم",$D59,IF($N59="لا",0,"")))))</f>
        <v/>
      </c>
      <c r="P59" s="11">
        <f>IF(OR($A59="",$H59=""),"",IF($H59="أُلغي",$D59,IF($H59="انتقل إلى خطة أصغر",IF($L59="","",$D59-$L59),IF($N59="نعم",0,IF($N59="لا",$D59,"")))))</f>
        <v/>
      </c>
      <c r="Q59" s="12">
        <f>IF($A59="","",IF($H59="",IF(TODAY()&gt;WORKDAY($A59,'القوائم'!$I$5),"متأخر","مفتوح"),IF(AND($H59="أُوقف مؤقتاً",$N59=""),IF(AND($M59&lt;&gt;"",TODAY()&gt;=$M59),"تحقق من الاستئناف","موقوف مؤقتاً"),"مغلق")))</f>
        <v/>
      </c>
      <c r="R59" s="8" t="n"/>
    </row>
    <row r="60">
      <c r="A60" s="4" t="n"/>
      <c r="B60" s="5" t="n"/>
      <c r="C60" s="6" t="n"/>
      <c r="D60" s="7" t="n"/>
      <c r="E60" s="6" t="n"/>
      <c r="F60" s="8" t="n"/>
      <c r="G60" s="6" t="n"/>
      <c r="H60" s="6" t="n"/>
      <c r="I60" s="4" t="n"/>
      <c r="J60" s="9">
        <f>IF(OR($A60="",$I60=""),"",IF($I60&lt;=WORKDAY($A60,'القوائم'!$I$5),"نعم","لا"))</f>
        <v/>
      </c>
      <c r="K60" s="7" t="n"/>
      <c r="L60" s="7" t="n"/>
      <c r="M60" s="4" t="n"/>
      <c r="N60" s="10" t="n"/>
      <c r="O60" s="11">
        <f>IF(OR($A60="",$H60=""),"",IF($H60="أُلغي",0,IF($H60="انتقل إلى خطة أصغر",IF($L60="","",$L60),IF($N60="نعم",$D60,IF($N60="لا",0,"")))))</f>
        <v/>
      </c>
      <c r="P60" s="11">
        <f>IF(OR($A60="",$H60=""),"",IF($H60="أُلغي",$D60,IF($H60="انتقل إلى خطة أصغر",IF($L60="","",$D60-$L60),IF($N60="نعم",0,IF($N60="لا",$D60,"")))))</f>
        <v/>
      </c>
      <c r="Q60" s="12">
        <f>IF($A60="","",IF($H60="",IF(TODAY()&gt;WORKDAY($A60,'القوائم'!$I$5),"متأخر","مفتوح"),IF(AND($H60="أُوقف مؤقتاً",$N60=""),IF(AND($M60&lt;&gt;"",TODAY()&gt;=$M60),"تحقق من الاستئناف","موقوف مؤقتاً"),"مغلق")))</f>
        <v/>
      </c>
      <c r="R60" s="8" t="n"/>
    </row>
    <row r="61">
      <c r="A61" s="4" t="n"/>
      <c r="B61" s="5" t="n"/>
      <c r="C61" s="6" t="n"/>
      <c r="D61" s="7" t="n"/>
      <c r="E61" s="6" t="n"/>
      <c r="F61" s="8" t="n"/>
      <c r="G61" s="6" t="n"/>
      <c r="H61" s="6" t="n"/>
      <c r="I61" s="4" t="n"/>
      <c r="J61" s="9">
        <f>IF(OR($A61="",$I61=""),"",IF($I61&lt;=WORKDAY($A61,'القوائم'!$I$5),"نعم","لا"))</f>
        <v/>
      </c>
      <c r="K61" s="7" t="n"/>
      <c r="L61" s="7" t="n"/>
      <c r="M61" s="4" t="n"/>
      <c r="N61" s="10" t="n"/>
      <c r="O61" s="11">
        <f>IF(OR($A61="",$H61=""),"",IF($H61="أُلغي",0,IF($H61="انتقل إلى خطة أصغر",IF($L61="","",$L61),IF($N61="نعم",$D61,IF($N61="لا",0,"")))))</f>
        <v/>
      </c>
      <c r="P61" s="11">
        <f>IF(OR($A61="",$H61=""),"",IF($H61="أُلغي",$D61,IF($H61="انتقل إلى خطة أصغر",IF($L61="","",$D61-$L61),IF($N61="نعم",0,IF($N61="لا",$D61,"")))))</f>
        <v/>
      </c>
      <c r="Q61" s="12">
        <f>IF($A61="","",IF($H61="",IF(TODAY()&gt;WORKDAY($A61,'القوائم'!$I$5),"متأخر","مفتوح"),IF(AND($H61="أُوقف مؤقتاً",$N61=""),IF(AND($M61&lt;&gt;"",TODAY()&gt;=$M61),"تحقق من الاستئناف","موقوف مؤقتاً"),"مغلق")))</f>
        <v/>
      </c>
      <c r="R61" s="8" t="n"/>
    </row>
    <row r="62">
      <c r="A62" s="4" t="n"/>
      <c r="B62" s="5" t="n"/>
      <c r="C62" s="6" t="n"/>
      <c r="D62" s="7" t="n"/>
      <c r="E62" s="6" t="n"/>
      <c r="F62" s="8" t="n"/>
      <c r="G62" s="6" t="n"/>
      <c r="H62" s="6" t="n"/>
      <c r="I62" s="4" t="n"/>
      <c r="J62" s="9">
        <f>IF(OR($A62="",$I62=""),"",IF($I62&lt;=WORKDAY($A62,'القوائم'!$I$5),"نعم","لا"))</f>
        <v/>
      </c>
      <c r="K62" s="7" t="n"/>
      <c r="L62" s="7" t="n"/>
      <c r="M62" s="4" t="n"/>
      <c r="N62" s="10" t="n"/>
      <c r="O62" s="11">
        <f>IF(OR($A62="",$H62=""),"",IF($H62="أُلغي",0,IF($H62="انتقل إلى خطة أصغر",IF($L62="","",$L62),IF($N62="نعم",$D62,IF($N62="لا",0,"")))))</f>
        <v/>
      </c>
      <c r="P62" s="11">
        <f>IF(OR($A62="",$H62=""),"",IF($H62="أُلغي",$D62,IF($H62="انتقل إلى خطة أصغر",IF($L62="","",$D62-$L62),IF($N62="نعم",0,IF($N62="لا",$D62,"")))))</f>
        <v/>
      </c>
      <c r="Q62" s="12">
        <f>IF($A62="","",IF($H62="",IF(TODAY()&gt;WORKDAY($A62,'القوائم'!$I$5),"متأخر","مفتوح"),IF(AND($H62="أُوقف مؤقتاً",$N62=""),IF(AND($M62&lt;&gt;"",TODAY()&gt;=$M62),"تحقق من الاستئناف","موقوف مؤقتاً"),"مغلق")))</f>
        <v/>
      </c>
      <c r="R62" s="8" t="n"/>
    </row>
    <row r="63">
      <c r="A63" s="4" t="n"/>
      <c r="B63" s="5" t="n"/>
      <c r="C63" s="6" t="n"/>
      <c r="D63" s="7" t="n"/>
      <c r="E63" s="6" t="n"/>
      <c r="F63" s="8" t="n"/>
      <c r="G63" s="6" t="n"/>
      <c r="H63" s="6" t="n"/>
      <c r="I63" s="4" t="n"/>
      <c r="J63" s="9">
        <f>IF(OR($A63="",$I63=""),"",IF($I63&lt;=WORKDAY($A63,'القوائم'!$I$5),"نعم","لا"))</f>
        <v/>
      </c>
      <c r="K63" s="7" t="n"/>
      <c r="L63" s="7" t="n"/>
      <c r="M63" s="4" t="n"/>
      <c r="N63" s="10" t="n"/>
      <c r="O63" s="11">
        <f>IF(OR($A63="",$H63=""),"",IF($H63="أُلغي",0,IF($H63="انتقل إلى خطة أصغر",IF($L63="","",$L63),IF($N63="نعم",$D63,IF($N63="لا",0,"")))))</f>
        <v/>
      </c>
      <c r="P63" s="11">
        <f>IF(OR($A63="",$H63=""),"",IF($H63="أُلغي",$D63,IF($H63="انتقل إلى خطة أصغر",IF($L63="","",$D63-$L63),IF($N63="نعم",0,IF($N63="لا",$D63,"")))))</f>
        <v/>
      </c>
      <c r="Q63" s="12">
        <f>IF($A63="","",IF($H63="",IF(TODAY()&gt;WORKDAY($A63,'القوائم'!$I$5),"متأخر","مفتوح"),IF(AND($H63="أُوقف مؤقتاً",$N63=""),IF(AND($M63&lt;&gt;"",TODAY()&gt;=$M63),"تحقق من الاستئناف","موقوف مؤقتاً"),"مغلق")))</f>
        <v/>
      </c>
      <c r="R63" s="8" t="n"/>
    </row>
    <row r="64">
      <c r="A64" s="4" t="n"/>
      <c r="B64" s="5" t="n"/>
      <c r="C64" s="6" t="n"/>
      <c r="D64" s="7" t="n"/>
      <c r="E64" s="6" t="n"/>
      <c r="F64" s="8" t="n"/>
      <c r="G64" s="6" t="n"/>
      <c r="H64" s="6" t="n"/>
      <c r="I64" s="4" t="n"/>
      <c r="J64" s="9">
        <f>IF(OR($A64="",$I64=""),"",IF($I64&lt;=WORKDAY($A64,'القوائم'!$I$5),"نعم","لا"))</f>
        <v/>
      </c>
      <c r="K64" s="7" t="n"/>
      <c r="L64" s="7" t="n"/>
      <c r="M64" s="4" t="n"/>
      <c r="N64" s="10" t="n"/>
      <c r="O64" s="11">
        <f>IF(OR($A64="",$H64=""),"",IF($H64="أُلغي",0,IF($H64="انتقل إلى خطة أصغر",IF($L64="","",$L64),IF($N64="نعم",$D64,IF($N64="لا",0,"")))))</f>
        <v/>
      </c>
      <c r="P64" s="11">
        <f>IF(OR($A64="",$H64=""),"",IF($H64="أُلغي",$D64,IF($H64="انتقل إلى خطة أصغر",IF($L64="","",$D64-$L64),IF($N64="نعم",0,IF($N64="لا",$D64,"")))))</f>
        <v/>
      </c>
      <c r="Q64" s="12">
        <f>IF($A64="","",IF($H64="",IF(TODAY()&gt;WORKDAY($A64,'القوائم'!$I$5),"متأخر","مفتوح"),IF(AND($H64="أُوقف مؤقتاً",$N64=""),IF(AND($M64&lt;&gt;"",TODAY()&gt;=$M64),"تحقق من الاستئناف","موقوف مؤقتاً"),"مغلق")))</f>
        <v/>
      </c>
      <c r="R64" s="8" t="n"/>
    </row>
    <row r="65">
      <c r="A65" s="4" t="n"/>
      <c r="B65" s="5" t="n"/>
      <c r="C65" s="6" t="n"/>
      <c r="D65" s="7" t="n"/>
      <c r="E65" s="6" t="n"/>
      <c r="F65" s="8" t="n"/>
      <c r="G65" s="6" t="n"/>
      <c r="H65" s="6" t="n"/>
      <c r="I65" s="4" t="n"/>
      <c r="J65" s="9">
        <f>IF(OR($A65="",$I65=""),"",IF($I65&lt;=WORKDAY($A65,'القوائم'!$I$5),"نعم","لا"))</f>
        <v/>
      </c>
      <c r="K65" s="7" t="n"/>
      <c r="L65" s="7" t="n"/>
      <c r="M65" s="4" t="n"/>
      <c r="N65" s="10" t="n"/>
      <c r="O65" s="11">
        <f>IF(OR($A65="",$H65=""),"",IF($H65="أُلغي",0,IF($H65="انتقل إلى خطة أصغر",IF($L65="","",$L65),IF($N65="نعم",$D65,IF($N65="لا",0,"")))))</f>
        <v/>
      </c>
      <c r="P65" s="11">
        <f>IF(OR($A65="",$H65=""),"",IF($H65="أُلغي",$D65,IF($H65="انتقل إلى خطة أصغر",IF($L65="","",$D65-$L65),IF($N65="نعم",0,IF($N65="لا",$D65,"")))))</f>
        <v/>
      </c>
      <c r="Q65" s="12">
        <f>IF($A65="","",IF($H65="",IF(TODAY()&gt;WORKDAY($A65,'القوائم'!$I$5),"متأخر","مفتوح"),IF(AND($H65="أُوقف مؤقتاً",$N65=""),IF(AND($M65&lt;&gt;"",TODAY()&gt;=$M65),"تحقق من الاستئناف","موقوف مؤقتاً"),"مغلق")))</f>
        <v/>
      </c>
      <c r="R65" s="8" t="n"/>
    </row>
    <row r="66">
      <c r="A66" s="4" t="n"/>
      <c r="B66" s="5" t="n"/>
      <c r="C66" s="6" t="n"/>
      <c r="D66" s="7" t="n"/>
      <c r="E66" s="6" t="n"/>
      <c r="F66" s="8" t="n"/>
      <c r="G66" s="6" t="n"/>
      <c r="H66" s="6" t="n"/>
      <c r="I66" s="4" t="n"/>
      <c r="J66" s="9">
        <f>IF(OR($A66="",$I66=""),"",IF($I66&lt;=WORKDAY($A66,'القوائم'!$I$5),"نعم","لا"))</f>
        <v/>
      </c>
      <c r="K66" s="7" t="n"/>
      <c r="L66" s="7" t="n"/>
      <c r="M66" s="4" t="n"/>
      <c r="N66" s="10" t="n"/>
      <c r="O66" s="11">
        <f>IF(OR($A66="",$H66=""),"",IF($H66="أُلغي",0,IF($H66="انتقل إلى خطة أصغر",IF($L66="","",$L66),IF($N66="نعم",$D66,IF($N66="لا",0,"")))))</f>
        <v/>
      </c>
      <c r="P66" s="11">
        <f>IF(OR($A66="",$H66=""),"",IF($H66="أُلغي",$D66,IF($H66="انتقل إلى خطة أصغر",IF($L66="","",$D66-$L66),IF($N66="نعم",0,IF($N66="لا",$D66,"")))))</f>
        <v/>
      </c>
      <c r="Q66" s="12">
        <f>IF($A66="","",IF($H66="",IF(TODAY()&gt;WORKDAY($A66,'القوائم'!$I$5),"متأخر","مفتوح"),IF(AND($H66="أُوقف مؤقتاً",$N66=""),IF(AND($M66&lt;&gt;"",TODAY()&gt;=$M66),"تحقق من الاستئناف","موقوف مؤقتاً"),"مغلق")))</f>
        <v/>
      </c>
      <c r="R66" s="8" t="n"/>
    </row>
    <row r="67">
      <c r="A67" s="4" t="n"/>
      <c r="B67" s="5" t="n"/>
      <c r="C67" s="6" t="n"/>
      <c r="D67" s="7" t="n"/>
      <c r="E67" s="6" t="n"/>
      <c r="F67" s="8" t="n"/>
      <c r="G67" s="6" t="n"/>
      <c r="H67" s="6" t="n"/>
      <c r="I67" s="4" t="n"/>
      <c r="J67" s="9">
        <f>IF(OR($A67="",$I67=""),"",IF($I67&lt;=WORKDAY($A67,'القوائم'!$I$5),"نعم","لا"))</f>
        <v/>
      </c>
      <c r="K67" s="7" t="n"/>
      <c r="L67" s="7" t="n"/>
      <c r="M67" s="4" t="n"/>
      <c r="N67" s="10" t="n"/>
      <c r="O67" s="11">
        <f>IF(OR($A67="",$H67=""),"",IF($H67="أُلغي",0,IF($H67="انتقل إلى خطة أصغر",IF($L67="","",$L67),IF($N67="نعم",$D67,IF($N67="لا",0,"")))))</f>
        <v/>
      </c>
      <c r="P67" s="11">
        <f>IF(OR($A67="",$H67=""),"",IF($H67="أُلغي",$D67,IF($H67="انتقل إلى خطة أصغر",IF($L67="","",$D67-$L67),IF($N67="نعم",0,IF($N67="لا",$D67,"")))))</f>
        <v/>
      </c>
      <c r="Q67" s="12">
        <f>IF($A67="","",IF($H67="",IF(TODAY()&gt;WORKDAY($A67,'القوائم'!$I$5),"متأخر","مفتوح"),IF(AND($H67="أُوقف مؤقتاً",$N67=""),IF(AND($M67&lt;&gt;"",TODAY()&gt;=$M67),"تحقق من الاستئناف","موقوف مؤقتاً"),"مغلق")))</f>
        <v/>
      </c>
      <c r="R67" s="8" t="n"/>
    </row>
    <row r="68">
      <c r="A68" s="4" t="n"/>
      <c r="B68" s="5" t="n"/>
      <c r="C68" s="6" t="n"/>
      <c r="D68" s="7" t="n"/>
      <c r="E68" s="6" t="n"/>
      <c r="F68" s="8" t="n"/>
      <c r="G68" s="6" t="n"/>
      <c r="H68" s="6" t="n"/>
      <c r="I68" s="4" t="n"/>
      <c r="J68" s="9">
        <f>IF(OR($A68="",$I68=""),"",IF($I68&lt;=WORKDAY($A68,'القوائم'!$I$5),"نعم","لا"))</f>
        <v/>
      </c>
      <c r="K68" s="7" t="n"/>
      <c r="L68" s="7" t="n"/>
      <c r="M68" s="4" t="n"/>
      <c r="N68" s="10" t="n"/>
      <c r="O68" s="11">
        <f>IF(OR($A68="",$H68=""),"",IF($H68="أُلغي",0,IF($H68="انتقل إلى خطة أصغر",IF($L68="","",$L68),IF($N68="نعم",$D68,IF($N68="لا",0,"")))))</f>
        <v/>
      </c>
      <c r="P68" s="11">
        <f>IF(OR($A68="",$H68=""),"",IF($H68="أُلغي",$D68,IF($H68="انتقل إلى خطة أصغر",IF($L68="","",$D68-$L68),IF($N68="نعم",0,IF($N68="لا",$D68,"")))))</f>
        <v/>
      </c>
      <c r="Q68" s="12">
        <f>IF($A68="","",IF($H68="",IF(TODAY()&gt;WORKDAY($A68,'القوائم'!$I$5),"متأخر","مفتوح"),IF(AND($H68="أُوقف مؤقتاً",$N68=""),IF(AND($M68&lt;&gt;"",TODAY()&gt;=$M68),"تحقق من الاستئناف","موقوف مؤقتاً"),"مغلق")))</f>
        <v/>
      </c>
      <c r="R68" s="8" t="n"/>
    </row>
    <row r="69">
      <c r="A69" s="4" t="n"/>
      <c r="B69" s="5" t="n"/>
      <c r="C69" s="6" t="n"/>
      <c r="D69" s="7" t="n"/>
      <c r="E69" s="6" t="n"/>
      <c r="F69" s="8" t="n"/>
      <c r="G69" s="6" t="n"/>
      <c r="H69" s="6" t="n"/>
      <c r="I69" s="4" t="n"/>
      <c r="J69" s="9">
        <f>IF(OR($A69="",$I69=""),"",IF($I69&lt;=WORKDAY($A69,'القوائم'!$I$5),"نعم","لا"))</f>
        <v/>
      </c>
      <c r="K69" s="7" t="n"/>
      <c r="L69" s="7" t="n"/>
      <c r="M69" s="4" t="n"/>
      <c r="N69" s="10" t="n"/>
      <c r="O69" s="11">
        <f>IF(OR($A69="",$H69=""),"",IF($H69="أُلغي",0,IF($H69="انتقل إلى خطة أصغر",IF($L69="","",$L69),IF($N69="نعم",$D69,IF($N69="لا",0,"")))))</f>
        <v/>
      </c>
      <c r="P69" s="11">
        <f>IF(OR($A69="",$H69=""),"",IF($H69="أُلغي",$D69,IF($H69="انتقل إلى خطة أصغر",IF($L69="","",$D69-$L69),IF($N69="نعم",0,IF($N69="لا",$D69,"")))))</f>
        <v/>
      </c>
      <c r="Q69" s="12">
        <f>IF($A69="","",IF($H69="",IF(TODAY()&gt;WORKDAY($A69,'القوائم'!$I$5),"متأخر","مفتوح"),IF(AND($H69="أُوقف مؤقتاً",$N69=""),IF(AND($M69&lt;&gt;"",TODAY()&gt;=$M69),"تحقق من الاستئناف","موقوف مؤقتاً"),"مغلق")))</f>
        <v/>
      </c>
      <c r="R69" s="8" t="n"/>
    </row>
    <row r="70">
      <c r="A70" s="4" t="n"/>
      <c r="B70" s="5" t="n"/>
      <c r="C70" s="6" t="n"/>
      <c r="D70" s="7" t="n"/>
      <c r="E70" s="6" t="n"/>
      <c r="F70" s="8" t="n"/>
      <c r="G70" s="6" t="n"/>
      <c r="H70" s="6" t="n"/>
      <c r="I70" s="4" t="n"/>
      <c r="J70" s="9">
        <f>IF(OR($A70="",$I70=""),"",IF($I70&lt;=WORKDAY($A70,'القوائم'!$I$5),"نعم","لا"))</f>
        <v/>
      </c>
      <c r="K70" s="7" t="n"/>
      <c r="L70" s="7" t="n"/>
      <c r="M70" s="4" t="n"/>
      <c r="N70" s="10" t="n"/>
      <c r="O70" s="11">
        <f>IF(OR($A70="",$H70=""),"",IF($H70="أُلغي",0,IF($H70="انتقل إلى خطة أصغر",IF($L70="","",$L70),IF($N70="نعم",$D70,IF($N70="لا",0,"")))))</f>
        <v/>
      </c>
      <c r="P70" s="11">
        <f>IF(OR($A70="",$H70=""),"",IF($H70="أُلغي",$D70,IF($H70="انتقل إلى خطة أصغر",IF($L70="","",$D70-$L70),IF($N70="نعم",0,IF($N70="لا",$D70,"")))))</f>
        <v/>
      </c>
      <c r="Q70" s="12">
        <f>IF($A70="","",IF($H70="",IF(TODAY()&gt;WORKDAY($A70,'القوائم'!$I$5),"متأخر","مفتوح"),IF(AND($H70="أُوقف مؤقتاً",$N70=""),IF(AND($M70&lt;&gt;"",TODAY()&gt;=$M70),"تحقق من الاستئناف","موقوف مؤقتاً"),"مغلق")))</f>
        <v/>
      </c>
      <c r="R70" s="8" t="n"/>
    </row>
    <row r="71">
      <c r="A71" s="4" t="n"/>
      <c r="B71" s="5" t="n"/>
      <c r="C71" s="6" t="n"/>
      <c r="D71" s="7" t="n"/>
      <c r="E71" s="6" t="n"/>
      <c r="F71" s="8" t="n"/>
      <c r="G71" s="6" t="n"/>
      <c r="H71" s="6" t="n"/>
      <c r="I71" s="4" t="n"/>
      <c r="J71" s="9">
        <f>IF(OR($A71="",$I71=""),"",IF($I71&lt;=WORKDAY($A71,'القوائم'!$I$5),"نعم","لا"))</f>
        <v/>
      </c>
      <c r="K71" s="7" t="n"/>
      <c r="L71" s="7" t="n"/>
      <c r="M71" s="4" t="n"/>
      <c r="N71" s="10" t="n"/>
      <c r="O71" s="11">
        <f>IF(OR($A71="",$H71=""),"",IF($H71="أُلغي",0,IF($H71="انتقل إلى خطة أصغر",IF($L71="","",$L71),IF($N71="نعم",$D71,IF($N71="لا",0,"")))))</f>
        <v/>
      </c>
      <c r="P71" s="11">
        <f>IF(OR($A71="",$H71=""),"",IF($H71="أُلغي",$D71,IF($H71="انتقل إلى خطة أصغر",IF($L71="","",$D71-$L71),IF($N71="نعم",0,IF($N71="لا",$D71,"")))))</f>
        <v/>
      </c>
      <c r="Q71" s="12">
        <f>IF($A71="","",IF($H71="",IF(TODAY()&gt;WORKDAY($A71,'القوائم'!$I$5),"متأخر","مفتوح"),IF(AND($H71="أُوقف مؤقتاً",$N71=""),IF(AND($M71&lt;&gt;"",TODAY()&gt;=$M71),"تحقق من الاستئناف","موقوف مؤقتاً"),"مغلق")))</f>
        <v/>
      </c>
      <c r="R71" s="8" t="n"/>
    </row>
    <row r="72">
      <c r="A72" s="4" t="n"/>
      <c r="B72" s="5" t="n"/>
      <c r="C72" s="6" t="n"/>
      <c r="D72" s="7" t="n"/>
      <c r="E72" s="6" t="n"/>
      <c r="F72" s="8" t="n"/>
      <c r="G72" s="6" t="n"/>
      <c r="H72" s="6" t="n"/>
      <c r="I72" s="4" t="n"/>
      <c r="J72" s="9">
        <f>IF(OR($A72="",$I72=""),"",IF($I72&lt;=WORKDAY($A72,'القوائم'!$I$5),"نعم","لا"))</f>
        <v/>
      </c>
      <c r="K72" s="7" t="n"/>
      <c r="L72" s="7" t="n"/>
      <c r="M72" s="4" t="n"/>
      <c r="N72" s="10" t="n"/>
      <c r="O72" s="11">
        <f>IF(OR($A72="",$H72=""),"",IF($H72="أُلغي",0,IF($H72="انتقل إلى خطة أصغر",IF($L72="","",$L72),IF($N72="نعم",$D72,IF($N72="لا",0,"")))))</f>
        <v/>
      </c>
      <c r="P72" s="11">
        <f>IF(OR($A72="",$H72=""),"",IF($H72="أُلغي",$D72,IF($H72="انتقل إلى خطة أصغر",IF($L72="","",$D72-$L72),IF($N72="نعم",0,IF($N72="لا",$D72,"")))))</f>
        <v/>
      </c>
      <c r="Q72" s="12">
        <f>IF($A72="","",IF($H72="",IF(TODAY()&gt;WORKDAY($A72,'القوائم'!$I$5),"متأخر","مفتوح"),IF(AND($H72="أُوقف مؤقتاً",$N72=""),IF(AND($M72&lt;&gt;"",TODAY()&gt;=$M72),"تحقق من الاستئناف","موقوف مؤقتاً"),"مغلق")))</f>
        <v/>
      </c>
      <c r="R72" s="8" t="n"/>
    </row>
    <row r="73">
      <c r="A73" s="4" t="n"/>
      <c r="B73" s="5" t="n"/>
      <c r="C73" s="6" t="n"/>
      <c r="D73" s="7" t="n"/>
      <c r="E73" s="6" t="n"/>
      <c r="F73" s="8" t="n"/>
      <c r="G73" s="6" t="n"/>
      <c r="H73" s="6" t="n"/>
      <c r="I73" s="4" t="n"/>
      <c r="J73" s="9">
        <f>IF(OR($A73="",$I73=""),"",IF($I73&lt;=WORKDAY($A73,'القوائم'!$I$5),"نعم","لا"))</f>
        <v/>
      </c>
      <c r="K73" s="7" t="n"/>
      <c r="L73" s="7" t="n"/>
      <c r="M73" s="4" t="n"/>
      <c r="N73" s="10" t="n"/>
      <c r="O73" s="11">
        <f>IF(OR($A73="",$H73=""),"",IF($H73="أُلغي",0,IF($H73="انتقل إلى خطة أصغر",IF($L73="","",$L73),IF($N73="نعم",$D73,IF($N73="لا",0,"")))))</f>
        <v/>
      </c>
      <c r="P73" s="11">
        <f>IF(OR($A73="",$H73=""),"",IF($H73="أُلغي",$D73,IF($H73="انتقل إلى خطة أصغر",IF($L73="","",$D73-$L73),IF($N73="نعم",0,IF($N73="لا",$D73,"")))))</f>
        <v/>
      </c>
      <c r="Q73" s="12">
        <f>IF($A73="","",IF($H73="",IF(TODAY()&gt;WORKDAY($A73,'القوائم'!$I$5),"متأخر","مفتوح"),IF(AND($H73="أُوقف مؤقتاً",$N73=""),IF(AND($M73&lt;&gt;"",TODAY()&gt;=$M73),"تحقق من الاستئناف","موقوف مؤقتاً"),"مغلق")))</f>
        <v/>
      </c>
      <c r="R73" s="8" t="n"/>
    </row>
    <row r="74">
      <c r="A74" s="4" t="n"/>
      <c r="B74" s="5" t="n"/>
      <c r="C74" s="6" t="n"/>
      <c r="D74" s="7" t="n"/>
      <c r="E74" s="6" t="n"/>
      <c r="F74" s="8" t="n"/>
      <c r="G74" s="6" t="n"/>
      <c r="H74" s="6" t="n"/>
      <c r="I74" s="4" t="n"/>
      <c r="J74" s="9">
        <f>IF(OR($A74="",$I74=""),"",IF($I74&lt;=WORKDAY($A74,'القوائم'!$I$5),"نعم","لا"))</f>
        <v/>
      </c>
      <c r="K74" s="7" t="n"/>
      <c r="L74" s="7" t="n"/>
      <c r="M74" s="4" t="n"/>
      <c r="N74" s="10" t="n"/>
      <c r="O74" s="11">
        <f>IF(OR($A74="",$H74=""),"",IF($H74="أُلغي",0,IF($H74="انتقل إلى خطة أصغر",IF($L74="","",$L74),IF($N74="نعم",$D74,IF($N74="لا",0,"")))))</f>
        <v/>
      </c>
      <c r="P74" s="11">
        <f>IF(OR($A74="",$H74=""),"",IF($H74="أُلغي",$D74,IF($H74="انتقل إلى خطة أصغر",IF($L74="","",$D74-$L74),IF($N74="نعم",0,IF($N74="لا",$D74,"")))))</f>
        <v/>
      </c>
      <c r="Q74" s="12">
        <f>IF($A74="","",IF($H74="",IF(TODAY()&gt;WORKDAY($A74,'القوائم'!$I$5),"متأخر","مفتوح"),IF(AND($H74="أُوقف مؤقتاً",$N74=""),IF(AND($M74&lt;&gt;"",TODAY()&gt;=$M74),"تحقق من الاستئناف","موقوف مؤقتاً"),"مغلق")))</f>
        <v/>
      </c>
      <c r="R74" s="8" t="n"/>
    </row>
    <row r="75">
      <c r="A75" s="4" t="n"/>
      <c r="B75" s="5" t="n"/>
      <c r="C75" s="6" t="n"/>
      <c r="D75" s="7" t="n"/>
      <c r="E75" s="6" t="n"/>
      <c r="F75" s="8" t="n"/>
      <c r="G75" s="6" t="n"/>
      <c r="H75" s="6" t="n"/>
      <c r="I75" s="4" t="n"/>
      <c r="J75" s="9">
        <f>IF(OR($A75="",$I75=""),"",IF($I75&lt;=WORKDAY($A75,'القوائم'!$I$5),"نعم","لا"))</f>
        <v/>
      </c>
      <c r="K75" s="7" t="n"/>
      <c r="L75" s="7" t="n"/>
      <c r="M75" s="4" t="n"/>
      <c r="N75" s="10" t="n"/>
      <c r="O75" s="11">
        <f>IF(OR($A75="",$H75=""),"",IF($H75="أُلغي",0,IF($H75="انتقل إلى خطة أصغر",IF($L75="","",$L75),IF($N75="نعم",$D75,IF($N75="لا",0,"")))))</f>
        <v/>
      </c>
      <c r="P75" s="11">
        <f>IF(OR($A75="",$H75=""),"",IF($H75="أُلغي",$D75,IF($H75="انتقل إلى خطة أصغر",IF($L75="","",$D75-$L75),IF($N75="نعم",0,IF($N75="لا",$D75,"")))))</f>
        <v/>
      </c>
      <c r="Q75" s="12">
        <f>IF($A75="","",IF($H75="",IF(TODAY()&gt;WORKDAY($A75,'القوائم'!$I$5),"متأخر","مفتوح"),IF(AND($H75="أُوقف مؤقتاً",$N75=""),IF(AND($M75&lt;&gt;"",TODAY()&gt;=$M75),"تحقق من الاستئناف","موقوف مؤقتاً"),"مغلق")))</f>
        <v/>
      </c>
      <c r="R75" s="8" t="n"/>
    </row>
    <row r="76">
      <c r="A76" s="4" t="n"/>
      <c r="B76" s="5" t="n"/>
      <c r="C76" s="6" t="n"/>
      <c r="D76" s="7" t="n"/>
      <c r="E76" s="6" t="n"/>
      <c r="F76" s="8" t="n"/>
      <c r="G76" s="6" t="n"/>
      <c r="H76" s="6" t="n"/>
      <c r="I76" s="4" t="n"/>
      <c r="J76" s="9">
        <f>IF(OR($A76="",$I76=""),"",IF($I76&lt;=WORKDAY($A76,'القوائم'!$I$5),"نعم","لا"))</f>
        <v/>
      </c>
      <c r="K76" s="7" t="n"/>
      <c r="L76" s="7" t="n"/>
      <c r="M76" s="4" t="n"/>
      <c r="N76" s="10" t="n"/>
      <c r="O76" s="11">
        <f>IF(OR($A76="",$H76=""),"",IF($H76="أُلغي",0,IF($H76="انتقل إلى خطة أصغر",IF($L76="","",$L76),IF($N76="نعم",$D76,IF($N76="لا",0,"")))))</f>
        <v/>
      </c>
      <c r="P76" s="11">
        <f>IF(OR($A76="",$H76=""),"",IF($H76="أُلغي",$D76,IF($H76="انتقل إلى خطة أصغر",IF($L76="","",$D76-$L76),IF($N76="نعم",0,IF($N76="لا",$D76,"")))))</f>
        <v/>
      </c>
      <c r="Q76" s="12">
        <f>IF($A76="","",IF($H76="",IF(TODAY()&gt;WORKDAY($A76,'القوائم'!$I$5),"متأخر","مفتوح"),IF(AND($H76="أُوقف مؤقتاً",$N76=""),IF(AND($M76&lt;&gt;"",TODAY()&gt;=$M76),"تحقق من الاستئناف","موقوف مؤقتاً"),"مغلق")))</f>
        <v/>
      </c>
      <c r="R76" s="8" t="n"/>
    </row>
    <row r="77">
      <c r="A77" s="4" t="n"/>
      <c r="B77" s="5" t="n"/>
      <c r="C77" s="6" t="n"/>
      <c r="D77" s="7" t="n"/>
      <c r="E77" s="6" t="n"/>
      <c r="F77" s="8" t="n"/>
      <c r="G77" s="6" t="n"/>
      <c r="H77" s="6" t="n"/>
      <c r="I77" s="4" t="n"/>
      <c r="J77" s="9">
        <f>IF(OR($A77="",$I77=""),"",IF($I77&lt;=WORKDAY($A77,'القوائم'!$I$5),"نعم","لا"))</f>
        <v/>
      </c>
      <c r="K77" s="7" t="n"/>
      <c r="L77" s="7" t="n"/>
      <c r="M77" s="4" t="n"/>
      <c r="N77" s="10" t="n"/>
      <c r="O77" s="11">
        <f>IF(OR($A77="",$H77=""),"",IF($H77="أُلغي",0,IF($H77="انتقل إلى خطة أصغر",IF($L77="","",$L77),IF($N77="نعم",$D77,IF($N77="لا",0,"")))))</f>
        <v/>
      </c>
      <c r="P77" s="11">
        <f>IF(OR($A77="",$H77=""),"",IF($H77="أُلغي",$D77,IF($H77="انتقل إلى خطة أصغر",IF($L77="","",$D77-$L77),IF($N77="نعم",0,IF($N77="لا",$D77,"")))))</f>
        <v/>
      </c>
      <c r="Q77" s="12">
        <f>IF($A77="","",IF($H77="",IF(TODAY()&gt;WORKDAY($A77,'القوائم'!$I$5),"متأخر","مفتوح"),IF(AND($H77="أُوقف مؤقتاً",$N77=""),IF(AND($M77&lt;&gt;"",TODAY()&gt;=$M77),"تحقق من الاستئناف","موقوف مؤقتاً"),"مغلق")))</f>
        <v/>
      </c>
      <c r="R77" s="8" t="n"/>
    </row>
    <row r="78">
      <c r="A78" s="4" t="n"/>
      <c r="B78" s="5" t="n"/>
      <c r="C78" s="6" t="n"/>
      <c r="D78" s="7" t="n"/>
      <c r="E78" s="6" t="n"/>
      <c r="F78" s="8" t="n"/>
      <c r="G78" s="6" t="n"/>
      <c r="H78" s="6" t="n"/>
      <c r="I78" s="4" t="n"/>
      <c r="J78" s="9">
        <f>IF(OR($A78="",$I78=""),"",IF($I78&lt;=WORKDAY($A78,'القوائم'!$I$5),"نعم","لا"))</f>
        <v/>
      </c>
      <c r="K78" s="7" t="n"/>
      <c r="L78" s="7" t="n"/>
      <c r="M78" s="4" t="n"/>
      <c r="N78" s="10" t="n"/>
      <c r="O78" s="11">
        <f>IF(OR($A78="",$H78=""),"",IF($H78="أُلغي",0,IF($H78="انتقل إلى خطة أصغر",IF($L78="","",$L78),IF($N78="نعم",$D78,IF($N78="لا",0,"")))))</f>
        <v/>
      </c>
      <c r="P78" s="11">
        <f>IF(OR($A78="",$H78=""),"",IF($H78="أُلغي",$D78,IF($H78="انتقل إلى خطة أصغر",IF($L78="","",$D78-$L78),IF($N78="نعم",0,IF($N78="لا",$D78,"")))))</f>
        <v/>
      </c>
      <c r="Q78" s="12">
        <f>IF($A78="","",IF($H78="",IF(TODAY()&gt;WORKDAY($A78,'القوائم'!$I$5),"متأخر","مفتوح"),IF(AND($H78="أُوقف مؤقتاً",$N78=""),IF(AND($M78&lt;&gt;"",TODAY()&gt;=$M78),"تحقق من الاستئناف","موقوف مؤقتاً"),"مغلق")))</f>
        <v/>
      </c>
      <c r="R78" s="8" t="n"/>
    </row>
    <row r="79">
      <c r="A79" s="4" t="n"/>
      <c r="B79" s="5" t="n"/>
      <c r="C79" s="6" t="n"/>
      <c r="D79" s="7" t="n"/>
      <c r="E79" s="6" t="n"/>
      <c r="F79" s="8" t="n"/>
      <c r="G79" s="6" t="n"/>
      <c r="H79" s="6" t="n"/>
      <c r="I79" s="4" t="n"/>
      <c r="J79" s="9">
        <f>IF(OR($A79="",$I79=""),"",IF($I79&lt;=WORKDAY($A79,'القوائم'!$I$5),"نعم","لا"))</f>
        <v/>
      </c>
      <c r="K79" s="7" t="n"/>
      <c r="L79" s="7" t="n"/>
      <c r="M79" s="4" t="n"/>
      <c r="N79" s="10" t="n"/>
      <c r="O79" s="11">
        <f>IF(OR($A79="",$H79=""),"",IF($H79="أُلغي",0,IF($H79="انتقل إلى خطة أصغر",IF($L79="","",$L79),IF($N79="نعم",$D79,IF($N79="لا",0,"")))))</f>
        <v/>
      </c>
      <c r="P79" s="11">
        <f>IF(OR($A79="",$H79=""),"",IF($H79="أُلغي",$D79,IF($H79="انتقل إلى خطة أصغر",IF($L79="","",$D79-$L79),IF($N79="نعم",0,IF($N79="لا",$D79,"")))))</f>
        <v/>
      </c>
      <c r="Q79" s="12">
        <f>IF($A79="","",IF($H79="",IF(TODAY()&gt;WORKDAY($A79,'القوائم'!$I$5),"متأخر","مفتوح"),IF(AND($H79="أُوقف مؤقتاً",$N79=""),IF(AND($M79&lt;&gt;"",TODAY()&gt;=$M79),"تحقق من الاستئناف","موقوف مؤقتاً"),"مغلق")))</f>
        <v/>
      </c>
      <c r="R79" s="8" t="n"/>
    </row>
    <row r="80">
      <c r="A80" s="4" t="n"/>
      <c r="B80" s="5" t="n"/>
      <c r="C80" s="6" t="n"/>
      <c r="D80" s="7" t="n"/>
      <c r="E80" s="6" t="n"/>
      <c r="F80" s="8" t="n"/>
      <c r="G80" s="6" t="n"/>
      <c r="H80" s="6" t="n"/>
      <c r="I80" s="4" t="n"/>
      <c r="J80" s="9">
        <f>IF(OR($A80="",$I80=""),"",IF($I80&lt;=WORKDAY($A80,'القوائم'!$I$5),"نعم","لا"))</f>
        <v/>
      </c>
      <c r="K80" s="7" t="n"/>
      <c r="L80" s="7" t="n"/>
      <c r="M80" s="4" t="n"/>
      <c r="N80" s="10" t="n"/>
      <c r="O80" s="11">
        <f>IF(OR($A80="",$H80=""),"",IF($H80="أُلغي",0,IF($H80="انتقل إلى خطة أصغر",IF($L80="","",$L80),IF($N80="نعم",$D80,IF($N80="لا",0,"")))))</f>
        <v/>
      </c>
      <c r="P80" s="11">
        <f>IF(OR($A80="",$H80=""),"",IF($H80="أُلغي",$D80,IF($H80="انتقل إلى خطة أصغر",IF($L80="","",$D80-$L80),IF($N80="نعم",0,IF($N80="لا",$D80,"")))))</f>
        <v/>
      </c>
      <c r="Q80" s="12">
        <f>IF($A80="","",IF($H80="",IF(TODAY()&gt;WORKDAY($A80,'القوائم'!$I$5),"متأخر","مفتوح"),IF(AND($H80="أُوقف مؤقتاً",$N80=""),IF(AND($M80&lt;&gt;"",TODAY()&gt;=$M80),"تحقق من الاستئناف","موقوف مؤقتاً"),"مغلق")))</f>
        <v/>
      </c>
      <c r="R80" s="8" t="n"/>
    </row>
    <row r="81">
      <c r="A81" s="4" t="n"/>
      <c r="B81" s="5" t="n"/>
      <c r="C81" s="6" t="n"/>
      <c r="D81" s="7" t="n"/>
      <c r="E81" s="6" t="n"/>
      <c r="F81" s="8" t="n"/>
      <c r="G81" s="6" t="n"/>
      <c r="H81" s="6" t="n"/>
      <c r="I81" s="4" t="n"/>
      <c r="J81" s="9">
        <f>IF(OR($A81="",$I81=""),"",IF($I81&lt;=WORKDAY($A81,'القوائم'!$I$5),"نعم","لا"))</f>
        <v/>
      </c>
      <c r="K81" s="7" t="n"/>
      <c r="L81" s="7" t="n"/>
      <c r="M81" s="4" t="n"/>
      <c r="N81" s="10" t="n"/>
      <c r="O81" s="11">
        <f>IF(OR($A81="",$H81=""),"",IF($H81="أُلغي",0,IF($H81="انتقل إلى خطة أصغر",IF($L81="","",$L81),IF($N81="نعم",$D81,IF($N81="لا",0,"")))))</f>
        <v/>
      </c>
      <c r="P81" s="11">
        <f>IF(OR($A81="",$H81=""),"",IF($H81="أُلغي",$D81,IF($H81="انتقل إلى خطة أصغر",IF($L81="","",$D81-$L81),IF($N81="نعم",0,IF($N81="لا",$D81,"")))))</f>
        <v/>
      </c>
      <c r="Q81" s="12">
        <f>IF($A81="","",IF($H81="",IF(TODAY()&gt;WORKDAY($A81,'القوائم'!$I$5),"متأخر","مفتوح"),IF(AND($H81="أُوقف مؤقتاً",$N81=""),IF(AND($M81&lt;&gt;"",TODAY()&gt;=$M81),"تحقق من الاستئناف","موقوف مؤقتاً"),"مغلق")))</f>
        <v/>
      </c>
      <c r="R81" s="8" t="n"/>
    </row>
    <row r="82">
      <c r="A82" s="4" t="n"/>
      <c r="B82" s="5" t="n"/>
      <c r="C82" s="6" t="n"/>
      <c r="D82" s="7" t="n"/>
      <c r="E82" s="6" t="n"/>
      <c r="F82" s="8" t="n"/>
      <c r="G82" s="6" t="n"/>
      <c r="H82" s="6" t="n"/>
      <c r="I82" s="4" t="n"/>
      <c r="J82" s="9">
        <f>IF(OR($A82="",$I82=""),"",IF($I82&lt;=WORKDAY($A82,'القوائم'!$I$5),"نعم","لا"))</f>
        <v/>
      </c>
      <c r="K82" s="7" t="n"/>
      <c r="L82" s="7" t="n"/>
      <c r="M82" s="4" t="n"/>
      <c r="N82" s="10" t="n"/>
      <c r="O82" s="11">
        <f>IF(OR($A82="",$H82=""),"",IF($H82="أُلغي",0,IF($H82="انتقل إلى خطة أصغر",IF($L82="","",$L82),IF($N82="نعم",$D82,IF($N82="لا",0,"")))))</f>
        <v/>
      </c>
      <c r="P82" s="11">
        <f>IF(OR($A82="",$H82=""),"",IF($H82="أُلغي",$D82,IF($H82="انتقل إلى خطة أصغر",IF($L82="","",$D82-$L82),IF($N82="نعم",0,IF($N82="لا",$D82,"")))))</f>
        <v/>
      </c>
      <c r="Q82" s="12">
        <f>IF($A82="","",IF($H82="",IF(TODAY()&gt;WORKDAY($A82,'القوائم'!$I$5),"متأخر","مفتوح"),IF(AND($H82="أُوقف مؤقتاً",$N82=""),IF(AND($M82&lt;&gt;"",TODAY()&gt;=$M82),"تحقق من الاستئناف","موقوف مؤقتاً"),"مغلق")))</f>
        <v/>
      </c>
      <c r="R82" s="8" t="n"/>
    </row>
    <row r="83">
      <c r="A83" s="4" t="n"/>
      <c r="B83" s="5" t="n"/>
      <c r="C83" s="6" t="n"/>
      <c r="D83" s="7" t="n"/>
      <c r="E83" s="6" t="n"/>
      <c r="F83" s="8" t="n"/>
      <c r="G83" s="6" t="n"/>
      <c r="H83" s="6" t="n"/>
      <c r="I83" s="4" t="n"/>
      <c r="J83" s="9">
        <f>IF(OR($A83="",$I83=""),"",IF($I83&lt;=WORKDAY($A83,'القوائم'!$I$5),"نعم","لا"))</f>
        <v/>
      </c>
      <c r="K83" s="7" t="n"/>
      <c r="L83" s="7" t="n"/>
      <c r="M83" s="4" t="n"/>
      <c r="N83" s="10" t="n"/>
      <c r="O83" s="11">
        <f>IF(OR($A83="",$H83=""),"",IF($H83="أُلغي",0,IF($H83="انتقل إلى خطة أصغر",IF($L83="","",$L83),IF($N83="نعم",$D83,IF($N83="لا",0,"")))))</f>
        <v/>
      </c>
      <c r="P83" s="11">
        <f>IF(OR($A83="",$H83=""),"",IF($H83="أُلغي",$D83,IF($H83="انتقل إلى خطة أصغر",IF($L83="","",$D83-$L83),IF($N83="نعم",0,IF($N83="لا",$D83,"")))))</f>
        <v/>
      </c>
      <c r="Q83" s="12">
        <f>IF($A83="","",IF($H83="",IF(TODAY()&gt;WORKDAY($A83,'القوائم'!$I$5),"متأخر","مفتوح"),IF(AND($H83="أُوقف مؤقتاً",$N83=""),IF(AND($M83&lt;&gt;"",TODAY()&gt;=$M83),"تحقق من الاستئناف","موقوف مؤقتاً"),"مغلق")))</f>
        <v/>
      </c>
      <c r="R83" s="8" t="n"/>
    </row>
    <row r="84">
      <c r="A84" s="4" t="n"/>
      <c r="B84" s="5" t="n"/>
      <c r="C84" s="6" t="n"/>
      <c r="D84" s="7" t="n"/>
      <c r="E84" s="6" t="n"/>
      <c r="F84" s="8" t="n"/>
      <c r="G84" s="6" t="n"/>
      <c r="H84" s="6" t="n"/>
      <c r="I84" s="4" t="n"/>
      <c r="J84" s="9">
        <f>IF(OR($A84="",$I84=""),"",IF($I84&lt;=WORKDAY($A84,'القوائم'!$I$5),"نعم","لا"))</f>
        <v/>
      </c>
      <c r="K84" s="7" t="n"/>
      <c r="L84" s="7" t="n"/>
      <c r="M84" s="4" t="n"/>
      <c r="N84" s="10" t="n"/>
      <c r="O84" s="11">
        <f>IF(OR($A84="",$H84=""),"",IF($H84="أُلغي",0,IF($H84="انتقل إلى خطة أصغر",IF($L84="","",$L84),IF($N84="نعم",$D84,IF($N84="لا",0,"")))))</f>
        <v/>
      </c>
      <c r="P84" s="11">
        <f>IF(OR($A84="",$H84=""),"",IF($H84="أُلغي",$D84,IF($H84="انتقل إلى خطة أصغر",IF($L84="","",$D84-$L84),IF($N84="نعم",0,IF($N84="لا",$D84,"")))))</f>
        <v/>
      </c>
      <c r="Q84" s="12">
        <f>IF($A84="","",IF($H84="",IF(TODAY()&gt;WORKDAY($A84,'القوائم'!$I$5),"متأخر","مفتوح"),IF(AND($H84="أُوقف مؤقتاً",$N84=""),IF(AND($M84&lt;&gt;"",TODAY()&gt;=$M84),"تحقق من الاستئناف","موقوف مؤقتاً"),"مغلق")))</f>
        <v/>
      </c>
      <c r="R84" s="8" t="n"/>
    </row>
    <row r="85">
      <c r="A85" s="4" t="n"/>
      <c r="B85" s="5" t="n"/>
      <c r="C85" s="6" t="n"/>
      <c r="D85" s="7" t="n"/>
      <c r="E85" s="6" t="n"/>
      <c r="F85" s="8" t="n"/>
      <c r="G85" s="6" t="n"/>
      <c r="H85" s="6" t="n"/>
      <c r="I85" s="4" t="n"/>
      <c r="J85" s="9">
        <f>IF(OR($A85="",$I85=""),"",IF($I85&lt;=WORKDAY($A85,'القوائم'!$I$5),"نعم","لا"))</f>
        <v/>
      </c>
      <c r="K85" s="7" t="n"/>
      <c r="L85" s="7" t="n"/>
      <c r="M85" s="4" t="n"/>
      <c r="N85" s="10" t="n"/>
      <c r="O85" s="11">
        <f>IF(OR($A85="",$H85=""),"",IF($H85="أُلغي",0,IF($H85="انتقل إلى خطة أصغر",IF($L85="","",$L85),IF($N85="نعم",$D85,IF($N85="لا",0,"")))))</f>
        <v/>
      </c>
      <c r="P85" s="11">
        <f>IF(OR($A85="",$H85=""),"",IF($H85="أُلغي",$D85,IF($H85="انتقل إلى خطة أصغر",IF($L85="","",$D85-$L85),IF($N85="نعم",0,IF($N85="لا",$D85,"")))))</f>
        <v/>
      </c>
      <c r="Q85" s="12">
        <f>IF($A85="","",IF($H85="",IF(TODAY()&gt;WORKDAY($A85,'القوائم'!$I$5),"متأخر","مفتوح"),IF(AND($H85="أُوقف مؤقتاً",$N85=""),IF(AND($M85&lt;&gt;"",TODAY()&gt;=$M85),"تحقق من الاستئناف","موقوف مؤقتاً"),"مغلق")))</f>
        <v/>
      </c>
      <c r="R85" s="8" t="n"/>
    </row>
    <row r="86">
      <c r="A86" s="4" t="n"/>
      <c r="B86" s="5" t="n"/>
      <c r="C86" s="6" t="n"/>
      <c r="D86" s="7" t="n"/>
      <c r="E86" s="6" t="n"/>
      <c r="F86" s="8" t="n"/>
      <c r="G86" s="6" t="n"/>
      <c r="H86" s="6" t="n"/>
      <c r="I86" s="4" t="n"/>
      <c r="J86" s="9">
        <f>IF(OR($A86="",$I86=""),"",IF($I86&lt;=WORKDAY($A86,'القوائم'!$I$5),"نعم","لا"))</f>
        <v/>
      </c>
      <c r="K86" s="7" t="n"/>
      <c r="L86" s="7" t="n"/>
      <c r="M86" s="4" t="n"/>
      <c r="N86" s="10" t="n"/>
      <c r="O86" s="11">
        <f>IF(OR($A86="",$H86=""),"",IF($H86="أُلغي",0,IF($H86="انتقل إلى خطة أصغر",IF($L86="","",$L86),IF($N86="نعم",$D86,IF($N86="لا",0,"")))))</f>
        <v/>
      </c>
      <c r="P86" s="11">
        <f>IF(OR($A86="",$H86=""),"",IF($H86="أُلغي",$D86,IF($H86="انتقل إلى خطة أصغر",IF($L86="","",$D86-$L86),IF($N86="نعم",0,IF($N86="لا",$D86,"")))))</f>
        <v/>
      </c>
      <c r="Q86" s="12">
        <f>IF($A86="","",IF($H86="",IF(TODAY()&gt;WORKDAY($A86,'القوائم'!$I$5),"متأخر","مفتوح"),IF(AND($H86="أُوقف مؤقتاً",$N86=""),IF(AND($M86&lt;&gt;"",TODAY()&gt;=$M86),"تحقق من الاستئناف","موقوف مؤقتاً"),"مغلق")))</f>
        <v/>
      </c>
      <c r="R86" s="8" t="n"/>
    </row>
    <row r="87">
      <c r="A87" s="4" t="n"/>
      <c r="B87" s="5" t="n"/>
      <c r="C87" s="6" t="n"/>
      <c r="D87" s="7" t="n"/>
      <c r="E87" s="6" t="n"/>
      <c r="F87" s="8" t="n"/>
      <c r="G87" s="6" t="n"/>
      <c r="H87" s="6" t="n"/>
      <c r="I87" s="4" t="n"/>
      <c r="J87" s="9">
        <f>IF(OR($A87="",$I87=""),"",IF($I87&lt;=WORKDAY($A87,'القوائم'!$I$5),"نعم","لا"))</f>
        <v/>
      </c>
      <c r="K87" s="7" t="n"/>
      <c r="L87" s="7" t="n"/>
      <c r="M87" s="4" t="n"/>
      <c r="N87" s="10" t="n"/>
      <c r="O87" s="11">
        <f>IF(OR($A87="",$H87=""),"",IF($H87="أُلغي",0,IF($H87="انتقل إلى خطة أصغر",IF($L87="","",$L87),IF($N87="نعم",$D87,IF($N87="لا",0,"")))))</f>
        <v/>
      </c>
      <c r="P87" s="11">
        <f>IF(OR($A87="",$H87=""),"",IF($H87="أُلغي",$D87,IF($H87="انتقل إلى خطة أصغر",IF($L87="","",$D87-$L87),IF($N87="نعم",0,IF($N87="لا",$D87,"")))))</f>
        <v/>
      </c>
      <c r="Q87" s="12">
        <f>IF($A87="","",IF($H87="",IF(TODAY()&gt;WORKDAY($A87,'القوائم'!$I$5),"متأخر","مفتوح"),IF(AND($H87="أُوقف مؤقتاً",$N87=""),IF(AND($M87&lt;&gt;"",TODAY()&gt;=$M87),"تحقق من الاستئناف","موقوف مؤقتاً"),"مغلق")))</f>
        <v/>
      </c>
      <c r="R87" s="8" t="n"/>
    </row>
    <row r="88">
      <c r="A88" s="4" t="n"/>
      <c r="B88" s="5" t="n"/>
      <c r="C88" s="6" t="n"/>
      <c r="D88" s="7" t="n"/>
      <c r="E88" s="6" t="n"/>
      <c r="F88" s="8" t="n"/>
      <c r="G88" s="6" t="n"/>
      <c r="H88" s="6" t="n"/>
      <c r="I88" s="4" t="n"/>
      <c r="J88" s="9">
        <f>IF(OR($A88="",$I88=""),"",IF($I88&lt;=WORKDAY($A88,'القوائم'!$I$5),"نعم","لا"))</f>
        <v/>
      </c>
      <c r="K88" s="7" t="n"/>
      <c r="L88" s="7" t="n"/>
      <c r="M88" s="4" t="n"/>
      <c r="N88" s="10" t="n"/>
      <c r="O88" s="11">
        <f>IF(OR($A88="",$H88=""),"",IF($H88="أُلغي",0,IF($H88="انتقل إلى خطة أصغر",IF($L88="","",$L88),IF($N88="نعم",$D88,IF($N88="لا",0,"")))))</f>
        <v/>
      </c>
      <c r="P88" s="11">
        <f>IF(OR($A88="",$H88=""),"",IF($H88="أُلغي",$D88,IF($H88="انتقل إلى خطة أصغر",IF($L88="","",$D88-$L88),IF($N88="نعم",0,IF($N88="لا",$D88,"")))))</f>
        <v/>
      </c>
      <c r="Q88" s="12">
        <f>IF($A88="","",IF($H88="",IF(TODAY()&gt;WORKDAY($A88,'القوائم'!$I$5),"متأخر","مفتوح"),IF(AND($H88="أُوقف مؤقتاً",$N88=""),IF(AND($M88&lt;&gt;"",TODAY()&gt;=$M88),"تحقق من الاستئناف","موقوف مؤقتاً"),"مغلق")))</f>
        <v/>
      </c>
      <c r="R88" s="8" t="n"/>
    </row>
    <row r="89">
      <c r="A89" s="4" t="n"/>
      <c r="B89" s="5" t="n"/>
      <c r="C89" s="6" t="n"/>
      <c r="D89" s="7" t="n"/>
      <c r="E89" s="6" t="n"/>
      <c r="F89" s="8" t="n"/>
      <c r="G89" s="6" t="n"/>
      <c r="H89" s="6" t="n"/>
      <c r="I89" s="4" t="n"/>
      <c r="J89" s="9">
        <f>IF(OR($A89="",$I89=""),"",IF($I89&lt;=WORKDAY($A89,'القوائم'!$I$5),"نعم","لا"))</f>
        <v/>
      </c>
      <c r="K89" s="7" t="n"/>
      <c r="L89" s="7" t="n"/>
      <c r="M89" s="4" t="n"/>
      <c r="N89" s="10" t="n"/>
      <c r="O89" s="11">
        <f>IF(OR($A89="",$H89=""),"",IF($H89="أُلغي",0,IF($H89="انتقل إلى خطة أصغر",IF($L89="","",$L89),IF($N89="نعم",$D89,IF($N89="لا",0,"")))))</f>
        <v/>
      </c>
      <c r="P89" s="11">
        <f>IF(OR($A89="",$H89=""),"",IF($H89="أُلغي",$D89,IF($H89="انتقل إلى خطة أصغر",IF($L89="","",$D89-$L89),IF($N89="نعم",0,IF($N89="لا",$D89,"")))))</f>
        <v/>
      </c>
      <c r="Q89" s="12">
        <f>IF($A89="","",IF($H89="",IF(TODAY()&gt;WORKDAY($A89,'القوائم'!$I$5),"متأخر","مفتوح"),IF(AND($H89="أُوقف مؤقتاً",$N89=""),IF(AND($M89&lt;&gt;"",TODAY()&gt;=$M89),"تحقق من الاستئناف","موقوف مؤقتاً"),"مغلق")))</f>
        <v/>
      </c>
      <c r="R89" s="8" t="n"/>
    </row>
    <row r="90">
      <c r="A90" s="4" t="n"/>
      <c r="B90" s="5" t="n"/>
      <c r="C90" s="6" t="n"/>
      <c r="D90" s="7" t="n"/>
      <c r="E90" s="6" t="n"/>
      <c r="F90" s="8" t="n"/>
      <c r="G90" s="6" t="n"/>
      <c r="H90" s="6" t="n"/>
      <c r="I90" s="4" t="n"/>
      <c r="J90" s="9">
        <f>IF(OR($A90="",$I90=""),"",IF($I90&lt;=WORKDAY($A90,'القوائم'!$I$5),"نعم","لا"))</f>
        <v/>
      </c>
      <c r="K90" s="7" t="n"/>
      <c r="L90" s="7" t="n"/>
      <c r="M90" s="4" t="n"/>
      <c r="N90" s="10" t="n"/>
      <c r="O90" s="11">
        <f>IF(OR($A90="",$H90=""),"",IF($H90="أُلغي",0,IF($H90="انتقل إلى خطة أصغر",IF($L90="","",$L90),IF($N90="نعم",$D90,IF($N90="لا",0,"")))))</f>
        <v/>
      </c>
      <c r="P90" s="11">
        <f>IF(OR($A90="",$H90=""),"",IF($H90="أُلغي",$D90,IF($H90="انتقل إلى خطة أصغر",IF($L90="","",$D90-$L90),IF($N90="نعم",0,IF($N90="لا",$D90,"")))))</f>
        <v/>
      </c>
      <c r="Q90" s="12">
        <f>IF($A90="","",IF($H90="",IF(TODAY()&gt;WORKDAY($A90,'القوائم'!$I$5),"متأخر","مفتوح"),IF(AND($H90="أُوقف مؤقتاً",$N90=""),IF(AND($M90&lt;&gt;"",TODAY()&gt;=$M90),"تحقق من الاستئناف","موقوف مؤقتاً"),"مغلق")))</f>
        <v/>
      </c>
      <c r="R90" s="8" t="n"/>
    </row>
    <row r="91">
      <c r="A91" s="4" t="n"/>
      <c r="B91" s="5" t="n"/>
      <c r="C91" s="6" t="n"/>
      <c r="D91" s="7" t="n"/>
      <c r="E91" s="6" t="n"/>
      <c r="F91" s="8" t="n"/>
      <c r="G91" s="6" t="n"/>
      <c r="H91" s="6" t="n"/>
      <c r="I91" s="4" t="n"/>
      <c r="J91" s="9">
        <f>IF(OR($A91="",$I91=""),"",IF($I91&lt;=WORKDAY($A91,'القوائم'!$I$5),"نعم","لا"))</f>
        <v/>
      </c>
      <c r="K91" s="7" t="n"/>
      <c r="L91" s="7" t="n"/>
      <c r="M91" s="4" t="n"/>
      <c r="N91" s="10" t="n"/>
      <c r="O91" s="11">
        <f>IF(OR($A91="",$H91=""),"",IF($H91="أُلغي",0,IF($H91="انتقل إلى خطة أصغر",IF($L91="","",$L91),IF($N91="نعم",$D91,IF($N91="لا",0,"")))))</f>
        <v/>
      </c>
      <c r="P91" s="11">
        <f>IF(OR($A91="",$H91=""),"",IF($H91="أُلغي",$D91,IF($H91="انتقل إلى خطة أصغر",IF($L91="","",$D91-$L91),IF($N91="نعم",0,IF($N91="لا",$D91,"")))))</f>
        <v/>
      </c>
      <c r="Q91" s="12">
        <f>IF($A91="","",IF($H91="",IF(TODAY()&gt;WORKDAY($A91,'القوائم'!$I$5),"متأخر","مفتوح"),IF(AND($H91="أُوقف مؤقتاً",$N91=""),IF(AND($M91&lt;&gt;"",TODAY()&gt;=$M91),"تحقق من الاستئناف","موقوف مؤقتاً"),"مغلق")))</f>
        <v/>
      </c>
      <c r="R91" s="8" t="n"/>
    </row>
    <row r="92">
      <c r="A92" s="4" t="n"/>
      <c r="B92" s="5" t="n"/>
      <c r="C92" s="6" t="n"/>
      <c r="D92" s="7" t="n"/>
      <c r="E92" s="6" t="n"/>
      <c r="F92" s="8" t="n"/>
      <c r="G92" s="6" t="n"/>
      <c r="H92" s="6" t="n"/>
      <c r="I92" s="4" t="n"/>
      <c r="J92" s="9">
        <f>IF(OR($A92="",$I92=""),"",IF($I92&lt;=WORKDAY($A92,'القوائم'!$I$5),"نعم","لا"))</f>
        <v/>
      </c>
      <c r="K92" s="7" t="n"/>
      <c r="L92" s="7" t="n"/>
      <c r="M92" s="4" t="n"/>
      <c r="N92" s="10" t="n"/>
      <c r="O92" s="11">
        <f>IF(OR($A92="",$H92=""),"",IF($H92="أُلغي",0,IF($H92="انتقل إلى خطة أصغر",IF($L92="","",$L92),IF($N92="نعم",$D92,IF($N92="لا",0,"")))))</f>
        <v/>
      </c>
      <c r="P92" s="11">
        <f>IF(OR($A92="",$H92=""),"",IF($H92="أُلغي",$D92,IF($H92="انتقل إلى خطة أصغر",IF($L92="","",$D92-$L92),IF($N92="نعم",0,IF($N92="لا",$D92,"")))))</f>
        <v/>
      </c>
      <c r="Q92" s="12">
        <f>IF($A92="","",IF($H92="",IF(TODAY()&gt;WORKDAY($A92,'القوائم'!$I$5),"متأخر","مفتوح"),IF(AND($H92="أُوقف مؤقتاً",$N92=""),IF(AND($M92&lt;&gt;"",TODAY()&gt;=$M92),"تحقق من الاستئناف","موقوف مؤقتاً"),"مغلق")))</f>
        <v/>
      </c>
      <c r="R92" s="8" t="n"/>
    </row>
    <row r="93">
      <c r="A93" s="4" t="n"/>
      <c r="B93" s="5" t="n"/>
      <c r="C93" s="6" t="n"/>
      <c r="D93" s="7" t="n"/>
      <c r="E93" s="6" t="n"/>
      <c r="F93" s="8" t="n"/>
      <c r="G93" s="6" t="n"/>
      <c r="H93" s="6" t="n"/>
      <c r="I93" s="4" t="n"/>
      <c r="J93" s="9">
        <f>IF(OR($A93="",$I93=""),"",IF($I93&lt;=WORKDAY($A93,'القوائم'!$I$5),"نعم","لا"))</f>
        <v/>
      </c>
      <c r="K93" s="7" t="n"/>
      <c r="L93" s="7" t="n"/>
      <c r="M93" s="4" t="n"/>
      <c r="N93" s="10" t="n"/>
      <c r="O93" s="11">
        <f>IF(OR($A93="",$H93=""),"",IF($H93="أُلغي",0,IF($H93="انتقل إلى خطة أصغر",IF($L93="","",$L93),IF($N93="نعم",$D93,IF($N93="لا",0,"")))))</f>
        <v/>
      </c>
      <c r="P93" s="11">
        <f>IF(OR($A93="",$H93=""),"",IF($H93="أُلغي",$D93,IF($H93="انتقل إلى خطة أصغر",IF($L93="","",$D93-$L93),IF($N93="نعم",0,IF($N93="لا",$D93,"")))))</f>
        <v/>
      </c>
      <c r="Q93" s="12">
        <f>IF($A93="","",IF($H93="",IF(TODAY()&gt;WORKDAY($A93,'القوائم'!$I$5),"متأخر","مفتوح"),IF(AND($H93="أُوقف مؤقتاً",$N93=""),IF(AND($M93&lt;&gt;"",TODAY()&gt;=$M93),"تحقق من الاستئناف","موقوف مؤقتاً"),"مغلق")))</f>
        <v/>
      </c>
      <c r="R93" s="8" t="n"/>
    </row>
    <row r="94">
      <c r="A94" s="4" t="n"/>
      <c r="B94" s="5" t="n"/>
      <c r="C94" s="6" t="n"/>
      <c r="D94" s="7" t="n"/>
      <c r="E94" s="6" t="n"/>
      <c r="F94" s="8" t="n"/>
      <c r="G94" s="6" t="n"/>
      <c r="H94" s="6" t="n"/>
      <c r="I94" s="4" t="n"/>
      <c r="J94" s="9">
        <f>IF(OR($A94="",$I94=""),"",IF($I94&lt;=WORKDAY($A94,'القوائم'!$I$5),"نعم","لا"))</f>
        <v/>
      </c>
      <c r="K94" s="7" t="n"/>
      <c r="L94" s="7" t="n"/>
      <c r="M94" s="4" t="n"/>
      <c r="N94" s="10" t="n"/>
      <c r="O94" s="11">
        <f>IF(OR($A94="",$H94=""),"",IF($H94="أُلغي",0,IF($H94="انتقل إلى خطة أصغر",IF($L94="","",$L94),IF($N94="نعم",$D94,IF($N94="لا",0,"")))))</f>
        <v/>
      </c>
      <c r="P94" s="11">
        <f>IF(OR($A94="",$H94=""),"",IF($H94="أُلغي",$D94,IF($H94="انتقل إلى خطة أصغر",IF($L94="","",$D94-$L94),IF($N94="نعم",0,IF($N94="لا",$D94,"")))))</f>
        <v/>
      </c>
      <c r="Q94" s="12">
        <f>IF($A94="","",IF($H94="",IF(TODAY()&gt;WORKDAY($A94,'القوائم'!$I$5),"متأخر","مفتوح"),IF(AND($H94="أُوقف مؤقتاً",$N94=""),IF(AND($M94&lt;&gt;"",TODAY()&gt;=$M94),"تحقق من الاستئناف","موقوف مؤقتاً"),"مغلق")))</f>
        <v/>
      </c>
      <c r="R94" s="8" t="n"/>
    </row>
    <row r="95">
      <c r="A95" s="4" t="n"/>
      <c r="B95" s="5" t="n"/>
      <c r="C95" s="6" t="n"/>
      <c r="D95" s="7" t="n"/>
      <c r="E95" s="6" t="n"/>
      <c r="F95" s="8" t="n"/>
      <c r="G95" s="6" t="n"/>
      <c r="H95" s="6" t="n"/>
      <c r="I95" s="4" t="n"/>
      <c r="J95" s="9">
        <f>IF(OR($A95="",$I95=""),"",IF($I95&lt;=WORKDAY($A95,'القوائم'!$I$5),"نعم","لا"))</f>
        <v/>
      </c>
      <c r="K95" s="7" t="n"/>
      <c r="L95" s="7" t="n"/>
      <c r="M95" s="4" t="n"/>
      <c r="N95" s="10" t="n"/>
      <c r="O95" s="11">
        <f>IF(OR($A95="",$H95=""),"",IF($H95="أُلغي",0,IF($H95="انتقل إلى خطة أصغر",IF($L95="","",$L95),IF($N95="نعم",$D95,IF($N95="لا",0,"")))))</f>
        <v/>
      </c>
      <c r="P95" s="11">
        <f>IF(OR($A95="",$H95=""),"",IF($H95="أُلغي",$D95,IF($H95="انتقل إلى خطة أصغر",IF($L95="","",$D95-$L95),IF($N95="نعم",0,IF($N95="لا",$D95,"")))))</f>
        <v/>
      </c>
      <c r="Q95" s="12">
        <f>IF($A95="","",IF($H95="",IF(TODAY()&gt;WORKDAY($A95,'القوائم'!$I$5),"متأخر","مفتوح"),IF(AND($H95="أُوقف مؤقتاً",$N95=""),IF(AND($M95&lt;&gt;"",TODAY()&gt;=$M95),"تحقق من الاستئناف","موقوف مؤقتاً"),"مغلق")))</f>
        <v/>
      </c>
      <c r="R95" s="8" t="n"/>
    </row>
    <row r="96">
      <c r="A96" s="4" t="n"/>
      <c r="B96" s="5" t="n"/>
      <c r="C96" s="6" t="n"/>
      <c r="D96" s="7" t="n"/>
      <c r="E96" s="6" t="n"/>
      <c r="F96" s="8" t="n"/>
      <c r="G96" s="6" t="n"/>
      <c r="H96" s="6" t="n"/>
      <c r="I96" s="4" t="n"/>
      <c r="J96" s="9">
        <f>IF(OR($A96="",$I96=""),"",IF($I96&lt;=WORKDAY($A96,'القوائم'!$I$5),"نعم","لا"))</f>
        <v/>
      </c>
      <c r="K96" s="7" t="n"/>
      <c r="L96" s="7" t="n"/>
      <c r="M96" s="4" t="n"/>
      <c r="N96" s="10" t="n"/>
      <c r="O96" s="11">
        <f>IF(OR($A96="",$H96=""),"",IF($H96="أُلغي",0,IF($H96="انتقل إلى خطة أصغر",IF($L96="","",$L96),IF($N96="نعم",$D96,IF($N96="لا",0,"")))))</f>
        <v/>
      </c>
      <c r="P96" s="11">
        <f>IF(OR($A96="",$H96=""),"",IF($H96="أُلغي",$D96,IF($H96="انتقل إلى خطة أصغر",IF($L96="","",$D96-$L96),IF($N96="نعم",0,IF($N96="لا",$D96,"")))))</f>
        <v/>
      </c>
      <c r="Q96" s="12">
        <f>IF($A96="","",IF($H96="",IF(TODAY()&gt;WORKDAY($A96,'القوائم'!$I$5),"متأخر","مفتوح"),IF(AND($H96="أُوقف مؤقتاً",$N96=""),IF(AND($M96&lt;&gt;"",TODAY()&gt;=$M96),"تحقق من الاستئناف","موقوف مؤقتاً"),"مغلق")))</f>
        <v/>
      </c>
      <c r="R96" s="8" t="n"/>
    </row>
    <row r="97">
      <c r="A97" s="4" t="n"/>
      <c r="B97" s="5" t="n"/>
      <c r="C97" s="6" t="n"/>
      <c r="D97" s="7" t="n"/>
      <c r="E97" s="6" t="n"/>
      <c r="F97" s="8" t="n"/>
      <c r="G97" s="6" t="n"/>
      <c r="H97" s="6" t="n"/>
      <c r="I97" s="4" t="n"/>
      <c r="J97" s="9">
        <f>IF(OR($A97="",$I97=""),"",IF($I97&lt;=WORKDAY($A97,'القوائم'!$I$5),"نعم","لا"))</f>
        <v/>
      </c>
      <c r="K97" s="7" t="n"/>
      <c r="L97" s="7" t="n"/>
      <c r="M97" s="4" t="n"/>
      <c r="N97" s="10" t="n"/>
      <c r="O97" s="11">
        <f>IF(OR($A97="",$H97=""),"",IF($H97="أُلغي",0,IF($H97="انتقل إلى خطة أصغر",IF($L97="","",$L97),IF($N97="نعم",$D97,IF($N97="لا",0,"")))))</f>
        <v/>
      </c>
      <c r="P97" s="11">
        <f>IF(OR($A97="",$H97=""),"",IF($H97="أُلغي",$D97,IF($H97="انتقل إلى خطة أصغر",IF($L97="","",$D97-$L97),IF($N97="نعم",0,IF($N97="لا",$D97,"")))))</f>
        <v/>
      </c>
      <c r="Q97" s="12">
        <f>IF($A97="","",IF($H97="",IF(TODAY()&gt;WORKDAY($A97,'القوائم'!$I$5),"متأخر","مفتوح"),IF(AND($H97="أُوقف مؤقتاً",$N97=""),IF(AND($M97&lt;&gt;"",TODAY()&gt;=$M97),"تحقق من الاستئناف","موقوف مؤقتاً"),"مغلق")))</f>
        <v/>
      </c>
      <c r="R97" s="8" t="n"/>
    </row>
    <row r="98">
      <c r="A98" s="4" t="n"/>
      <c r="B98" s="5" t="n"/>
      <c r="C98" s="6" t="n"/>
      <c r="D98" s="7" t="n"/>
      <c r="E98" s="6" t="n"/>
      <c r="F98" s="8" t="n"/>
      <c r="G98" s="6" t="n"/>
      <c r="H98" s="6" t="n"/>
      <c r="I98" s="4" t="n"/>
      <c r="J98" s="9">
        <f>IF(OR($A98="",$I98=""),"",IF($I98&lt;=WORKDAY($A98,'القوائم'!$I$5),"نعم","لا"))</f>
        <v/>
      </c>
      <c r="K98" s="7" t="n"/>
      <c r="L98" s="7" t="n"/>
      <c r="M98" s="4" t="n"/>
      <c r="N98" s="10" t="n"/>
      <c r="O98" s="11">
        <f>IF(OR($A98="",$H98=""),"",IF($H98="أُلغي",0,IF($H98="انتقل إلى خطة أصغر",IF($L98="","",$L98),IF($N98="نعم",$D98,IF($N98="لا",0,"")))))</f>
        <v/>
      </c>
      <c r="P98" s="11">
        <f>IF(OR($A98="",$H98=""),"",IF($H98="أُلغي",$D98,IF($H98="انتقل إلى خطة أصغر",IF($L98="","",$D98-$L98),IF($N98="نعم",0,IF($N98="لا",$D98,"")))))</f>
        <v/>
      </c>
      <c r="Q98" s="12">
        <f>IF($A98="","",IF($H98="",IF(TODAY()&gt;WORKDAY($A98,'القوائم'!$I$5),"متأخر","مفتوح"),IF(AND($H98="أُوقف مؤقتاً",$N98=""),IF(AND($M98&lt;&gt;"",TODAY()&gt;=$M98),"تحقق من الاستئناف","موقوف مؤقتاً"),"مغلق")))</f>
        <v/>
      </c>
      <c r="R98" s="8" t="n"/>
    </row>
    <row r="99">
      <c r="A99" s="4" t="n"/>
      <c r="B99" s="5" t="n"/>
      <c r="C99" s="6" t="n"/>
      <c r="D99" s="7" t="n"/>
      <c r="E99" s="6" t="n"/>
      <c r="F99" s="8" t="n"/>
      <c r="G99" s="6" t="n"/>
      <c r="H99" s="6" t="n"/>
      <c r="I99" s="4" t="n"/>
      <c r="J99" s="9">
        <f>IF(OR($A99="",$I99=""),"",IF($I99&lt;=WORKDAY($A99,'القوائم'!$I$5),"نعم","لا"))</f>
        <v/>
      </c>
      <c r="K99" s="7" t="n"/>
      <c r="L99" s="7" t="n"/>
      <c r="M99" s="4" t="n"/>
      <c r="N99" s="10" t="n"/>
      <c r="O99" s="11">
        <f>IF(OR($A99="",$H99=""),"",IF($H99="أُلغي",0,IF($H99="انتقل إلى خطة أصغر",IF($L99="","",$L99),IF($N99="نعم",$D99,IF($N99="لا",0,"")))))</f>
        <v/>
      </c>
      <c r="P99" s="11">
        <f>IF(OR($A99="",$H99=""),"",IF($H99="أُلغي",$D99,IF($H99="انتقل إلى خطة أصغر",IF($L99="","",$D99-$L99),IF($N99="نعم",0,IF($N99="لا",$D99,"")))))</f>
        <v/>
      </c>
      <c r="Q99" s="12">
        <f>IF($A99="","",IF($H99="",IF(TODAY()&gt;WORKDAY($A99,'القوائم'!$I$5),"متأخر","مفتوح"),IF(AND($H99="أُوقف مؤقتاً",$N99=""),IF(AND($M99&lt;&gt;"",TODAY()&gt;=$M99),"تحقق من الاستئناف","موقوف مؤقتاً"),"مغلق")))</f>
        <v/>
      </c>
      <c r="R99" s="8" t="n"/>
    </row>
    <row r="100">
      <c r="A100" s="4" t="n"/>
      <c r="B100" s="5" t="n"/>
      <c r="C100" s="6" t="n"/>
      <c r="D100" s="7" t="n"/>
      <c r="E100" s="6" t="n"/>
      <c r="F100" s="8" t="n"/>
      <c r="G100" s="6" t="n"/>
      <c r="H100" s="6" t="n"/>
      <c r="I100" s="4" t="n"/>
      <c r="J100" s="9">
        <f>IF(OR($A100="",$I100=""),"",IF($I100&lt;=WORKDAY($A100,'القوائم'!$I$5),"نعم","لا"))</f>
        <v/>
      </c>
      <c r="K100" s="7" t="n"/>
      <c r="L100" s="7" t="n"/>
      <c r="M100" s="4" t="n"/>
      <c r="N100" s="10" t="n"/>
      <c r="O100" s="11">
        <f>IF(OR($A100="",$H100=""),"",IF($H100="أُلغي",0,IF($H100="انتقل إلى خطة أصغر",IF($L100="","",$L100),IF($N100="نعم",$D100,IF($N100="لا",0,"")))))</f>
        <v/>
      </c>
      <c r="P100" s="11">
        <f>IF(OR($A100="",$H100=""),"",IF($H100="أُلغي",$D100,IF($H100="انتقل إلى خطة أصغر",IF($L100="","",$D100-$L100),IF($N100="نعم",0,IF($N100="لا",$D100,"")))))</f>
        <v/>
      </c>
      <c r="Q100" s="12">
        <f>IF($A100="","",IF($H100="",IF(TODAY()&gt;WORKDAY($A100,'القوائم'!$I$5),"متأخر","مفتوح"),IF(AND($H100="أُوقف مؤقتاً",$N100=""),IF(AND($M100&lt;&gt;"",TODAY()&gt;=$M100),"تحقق من الاستئناف","موقوف مؤقتاً"),"مغلق")))</f>
        <v/>
      </c>
      <c r="R100" s="8" t="n"/>
    </row>
    <row r="101">
      <c r="A101" s="4" t="n"/>
      <c r="B101" s="5" t="n"/>
      <c r="C101" s="6" t="n"/>
      <c r="D101" s="7" t="n"/>
      <c r="E101" s="6" t="n"/>
      <c r="F101" s="8" t="n"/>
      <c r="G101" s="6" t="n"/>
      <c r="H101" s="6" t="n"/>
      <c r="I101" s="4" t="n"/>
      <c r="J101" s="9">
        <f>IF(OR($A101="",$I101=""),"",IF($I101&lt;=WORKDAY($A101,'القوائم'!$I$5),"نعم","لا"))</f>
        <v/>
      </c>
      <c r="K101" s="7" t="n"/>
      <c r="L101" s="7" t="n"/>
      <c r="M101" s="4" t="n"/>
      <c r="N101" s="10" t="n"/>
      <c r="O101" s="11">
        <f>IF(OR($A101="",$H101=""),"",IF($H101="أُلغي",0,IF($H101="انتقل إلى خطة أصغر",IF($L101="","",$L101),IF($N101="نعم",$D101,IF($N101="لا",0,"")))))</f>
        <v/>
      </c>
      <c r="P101" s="11">
        <f>IF(OR($A101="",$H101=""),"",IF($H101="أُلغي",$D101,IF($H101="انتقل إلى خطة أصغر",IF($L101="","",$D101-$L101),IF($N101="نعم",0,IF($N101="لا",$D101,"")))))</f>
        <v/>
      </c>
      <c r="Q101" s="12">
        <f>IF($A101="","",IF($H101="",IF(TODAY()&gt;WORKDAY($A101,'القوائم'!$I$5),"متأخر","مفتوح"),IF(AND($H101="أُوقف مؤقتاً",$N101=""),IF(AND($M101&lt;&gt;"",TODAY()&gt;=$M101),"تحقق من الاستئناف","موقوف مؤقتاً"),"مغلق")))</f>
        <v/>
      </c>
      <c r="R101" s="8" t="n"/>
    </row>
    <row r="102">
      <c r="A102" s="4" t="n"/>
      <c r="B102" s="5" t="n"/>
      <c r="C102" s="6" t="n"/>
      <c r="D102" s="7" t="n"/>
      <c r="E102" s="6" t="n"/>
      <c r="F102" s="8" t="n"/>
      <c r="G102" s="6" t="n"/>
      <c r="H102" s="6" t="n"/>
      <c r="I102" s="4" t="n"/>
      <c r="J102" s="9">
        <f>IF(OR($A102="",$I102=""),"",IF($I102&lt;=WORKDAY($A102,'القوائم'!$I$5),"نعم","لا"))</f>
        <v/>
      </c>
      <c r="K102" s="7" t="n"/>
      <c r="L102" s="7" t="n"/>
      <c r="M102" s="4" t="n"/>
      <c r="N102" s="10" t="n"/>
      <c r="O102" s="11">
        <f>IF(OR($A102="",$H102=""),"",IF($H102="أُلغي",0,IF($H102="انتقل إلى خطة أصغر",IF($L102="","",$L102),IF($N102="نعم",$D102,IF($N102="لا",0,"")))))</f>
        <v/>
      </c>
      <c r="P102" s="11">
        <f>IF(OR($A102="",$H102=""),"",IF($H102="أُلغي",$D102,IF($H102="انتقل إلى خطة أصغر",IF($L102="","",$D102-$L102),IF($N102="نعم",0,IF($N102="لا",$D102,"")))))</f>
        <v/>
      </c>
      <c r="Q102" s="12">
        <f>IF($A102="","",IF($H102="",IF(TODAY()&gt;WORKDAY($A102,'القوائم'!$I$5),"متأخر","مفتوح"),IF(AND($H102="أُوقف مؤقتاً",$N102=""),IF(AND($M102&lt;&gt;"",TODAY()&gt;=$M102),"تحقق من الاستئناف","موقوف مؤقتاً"),"مغلق")))</f>
        <v/>
      </c>
      <c r="R102" s="8" t="n"/>
    </row>
    <row r="103">
      <c r="A103" s="4" t="n"/>
      <c r="B103" s="5" t="n"/>
      <c r="C103" s="6" t="n"/>
      <c r="D103" s="7" t="n"/>
      <c r="E103" s="6" t="n"/>
      <c r="F103" s="8" t="n"/>
      <c r="G103" s="6" t="n"/>
      <c r="H103" s="6" t="n"/>
      <c r="I103" s="4" t="n"/>
      <c r="J103" s="9">
        <f>IF(OR($A103="",$I103=""),"",IF($I103&lt;=WORKDAY($A103,'القوائم'!$I$5),"نعم","لا"))</f>
        <v/>
      </c>
      <c r="K103" s="7" t="n"/>
      <c r="L103" s="7" t="n"/>
      <c r="M103" s="4" t="n"/>
      <c r="N103" s="10" t="n"/>
      <c r="O103" s="11">
        <f>IF(OR($A103="",$H103=""),"",IF($H103="أُلغي",0,IF($H103="انتقل إلى خطة أصغر",IF($L103="","",$L103),IF($N103="نعم",$D103,IF($N103="لا",0,"")))))</f>
        <v/>
      </c>
      <c r="P103" s="11">
        <f>IF(OR($A103="",$H103=""),"",IF($H103="أُلغي",$D103,IF($H103="انتقل إلى خطة أصغر",IF($L103="","",$D103-$L103),IF($N103="نعم",0,IF($N103="لا",$D103,"")))))</f>
        <v/>
      </c>
      <c r="Q103" s="12">
        <f>IF($A103="","",IF($H103="",IF(TODAY()&gt;WORKDAY($A103,'القوائم'!$I$5),"متأخر","مفتوح"),IF(AND($H103="أُوقف مؤقتاً",$N103=""),IF(AND($M103&lt;&gt;"",TODAY()&gt;=$M103),"تحقق من الاستئناف","موقوف مؤقتاً"),"مغلق")))</f>
        <v/>
      </c>
      <c r="R103" s="8" t="n"/>
    </row>
    <row r="104">
      <c r="A104" s="4" t="n"/>
      <c r="B104" s="5" t="n"/>
      <c r="C104" s="6" t="n"/>
      <c r="D104" s="7" t="n"/>
      <c r="E104" s="6" t="n"/>
      <c r="F104" s="8" t="n"/>
      <c r="G104" s="6" t="n"/>
      <c r="H104" s="6" t="n"/>
      <c r="I104" s="4" t="n"/>
      <c r="J104" s="9">
        <f>IF(OR($A104="",$I104=""),"",IF($I104&lt;=WORKDAY($A104,'القوائم'!$I$5),"نعم","لا"))</f>
        <v/>
      </c>
      <c r="K104" s="7" t="n"/>
      <c r="L104" s="7" t="n"/>
      <c r="M104" s="4" t="n"/>
      <c r="N104" s="10" t="n"/>
      <c r="O104" s="11">
        <f>IF(OR($A104="",$H104=""),"",IF($H104="أُلغي",0,IF($H104="انتقل إلى خطة أصغر",IF($L104="","",$L104),IF($N104="نعم",$D104,IF($N104="لا",0,"")))))</f>
        <v/>
      </c>
      <c r="P104" s="11">
        <f>IF(OR($A104="",$H104=""),"",IF($H104="أُلغي",$D104,IF($H104="انتقل إلى خطة أصغر",IF($L104="","",$D104-$L104),IF($N104="نعم",0,IF($N104="لا",$D104,"")))))</f>
        <v/>
      </c>
      <c r="Q104" s="12">
        <f>IF($A104="","",IF($H104="",IF(TODAY()&gt;WORKDAY($A104,'القوائم'!$I$5),"متأخر","مفتوح"),IF(AND($H104="أُوقف مؤقتاً",$N104=""),IF(AND($M104&lt;&gt;"",TODAY()&gt;=$M104),"تحقق من الاستئناف","موقوف مؤقتاً"),"مغلق")))</f>
        <v/>
      </c>
      <c r="R104" s="8" t="n"/>
    </row>
    <row r="105">
      <c r="A105" s="4" t="n"/>
      <c r="B105" s="5" t="n"/>
      <c r="C105" s="6" t="n"/>
      <c r="D105" s="7" t="n"/>
      <c r="E105" s="6" t="n"/>
      <c r="F105" s="8" t="n"/>
      <c r="G105" s="6" t="n"/>
      <c r="H105" s="6" t="n"/>
      <c r="I105" s="4" t="n"/>
      <c r="J105" s="9">
        <f>IF(OR($A105="",$I105=""),"",IF($I105&lt;=WORKDAY($A105,'القوائم'!$I$5),"نعم","لا"))</f>
        <v/>
      </c>
      <c r="K105" s="7" t="n"/>
      <c r="L105" s="7" t="n"/>
      <c r="M105" s="4" t="n"/>
      <c r="N105" s="10" t="n"/>
      <c r="O105" s="11">
        <f>IF(OR($A105="",$H105=""),"",IF($H105="أُلغي",0,IF($H105="انتقل إلى خطة أصغر",IF($L105="","",$L105),IF($N105="نعم",$D105,IF($N105="لا",0,"")))))</f>
        <v/>
      </c>
      <c r="P105" s="11">
        <f>IF(OR($A105="",$H105=""),"",IF($H105="أُلغي",$D105,IF($H105="انتقل إلى خطة أصغر",IF($L105="","",$D105-$L105),IF($N105="نعم",0,IF($N105="لا",$D105,"")))))</f>
        <v/>
      </c>
      <c r="Q105" s="12">
        <f>IF($A105="","",IF($H105="",IF(TODAY()&gt;WORKDAY($A105,'القوائم'!$I$5),"متأخر","مفتوح"),IF(AND($H105="أُوقف مؤقتاً",$N105=""),IF(AND($M105&lt;&gt;"",TODAY()&gt;=$M105),"تحقق من الاستئناف","موقوف مؤقتاً"),"مغلق")))</f>
        <v/>
      </c>
      <c r="R105" s="8" t="n"/>
    </row>
    <row r="106">
      <c r="A106" s="4" t="n"/>
      <c r="B106" s="5" t="n"/>
      <c r="C106" s="6" t="n"/>
      <c r="D106" s="7" t="n"/>
      <c r="E106" s="6" t="n"/>
      <c r="F106" s="8" t="n"/>
      <c r="G106" s="6" t="n"/>
      <c r="H106" s="6" t="n"/>
      <c r="I106" s="4" t="n"/>
      <c r="J106" s="9">
        <f>IF(OR($A106="",$I106=""),"",IF($I106&lt;=WORKDAY($A106,'القوائم'!$I$5),"نعم","لا"))</f>
        <v/>
      </c>
      <c r="K106" s="7" t="n"/>
      <c r="L106" s="7" t="n"/>
      <c r="M106" s="4" t="n"/>
      <c r="N106" s="10" t="n"/>
      <c r="O106" s="11">
        <f>IF(OR($A106="",$H106=""),"",IF($H106="أُلغي",0,IF($H106="انتقل إلى خطة أصغر",IF($L106="","",$L106),IF($N106="نعم",$D106,IF($N106="لا",0,"")))))</f>
        <v/>
      </c>
      <c r="P106" s="11">
        <f>IF(OR($A106="",$H106=""),"",IF($H106="أُلغي",$D106,IF($H106="انتقل إلى خطة أصغر",IF($L106="","",$D106-$L106),IF($N106="نعم",0,IF($N106="لا",$D106,"")))))</f>
        <v/>
      </c>
      <c r="Q106" s="12">
        <f>IF($A106="","",IF($H106="",IF(TODAY()&gt;WORKDAY($A106,'القوائم'!$I$5),"متأخر","مفتوح"),IF(AND($H106="أُوقف مؤقتاً",$N106=""),IF(AND($M106&lt;&gt;"",TODAY()&gt;=$M106),"تحقق من الاستئناف","موقوف مؤقتاً"),"مغلق")))</f>
        <v/>
      </c>
      <c r="R106" s="8" t="n"/>
    </row>
    <row r="107">
      <c r="A107" s="4" t="n"/>
      <c r="B107" s="5" t="n"/>
      <c r="C107" s="6" t="n"/>
      <c r="D107" s="7" t="n"/>
      <c r="E107" s="6" t="n"/>
      <c r="F107" s="8" t="n"/>
      <c r="G107" s="6" t="n"/>
      <c r="H107" s="6" t="n"/>
      <c r="I107" s="4" t="n"/>
      <c r="J107" s="9">
        <f>IF(OR($A107="",$I107=""),"",IF($I107&lt;=WORKDAY($A107,'القوائم'!$I$5),"نعم","لا"))</f>
        <v/>
      </c>
      <c r="K107" s="7" t="n"/>
      <c r="L107" s="7" t="n"/>
      <c r="M107" s="4" t="n"/>
      <c r="N107" s="10" t="n"/>
      <c r="O107" s="11">
        <f>IF(OR($A107="",$H107=""),"",IF($H107="أُلغي",0,IF($H107="انتقل إلى خطة أصغر",IF($L107="","",$L107),IF($N107="نعم",$D107,IF($N107="لا",0,"")))))</f>
        <v/>
      </c>
      <c r="P107" s="11">
        <f>IF(OR($A107="",$H107=""),"",IF($H107="أُلغي",$D107,IF($H107="انتقل إلى خطة أصغر",IF($L107="","",$D107-$L107),IF($N107="نعم",0,IF($N107="لا",$D107,"")))))</f>
        <v/>
      </c>
      <c r="Q107" s="12">
        <f>IF($A107="","",IF($H107="",IF(TODAY()&gt;WORKDAY($A107,'القوائم'!$I$5),"متأخر","مفتوح"),IF(AND($H107="أُوقف مؤقتاً",$N107=""),IF(AND($M107&lt;&gt;"",TODAY()&gt;=$M107),"تحقق من الاستئناف","موقوف مؤقتاً"),"مغلق")))</f>
        <v/>
      </c>
      <c r="R107" s="8" t="n"/>
    </row>
    <row r="108">
      <c r="A108" s="4" t="n"/>
      <c r="B108" s="5" t="n"/>
      <c r="C108" s="6" t="n"/>
      <c r="D108" s="7" t="n"/>
      <c r="E108" s="6" t="n"/>
      <c r="F108" s="8" t="n"/>
      <c r="G108" s="6" t="n"/>
      <c r="H108" s="6" t="n"/>
      <c r="I108" s="4" t="n"/>
      <c r="J108" s="9">
        <f>IF(OR($A108="",$I108=""),"",IF($I108&lt;=WORKDAY($A108,'القوائم'!$I$5),"نعم","لا"))</f>
        <v/>
      </c>
      <c r="K108" s="7" t="n"/>
      <c r="L108" s="7" t="n"/>
      <c r="M108" s="4" t="n"/>
      <c r="N108" s="10" t="n"/>
      <c r="O108" s="11">
        <f>IF(OR($A108="",$H108=""),"",IF($H108="أُلغي",0,IF($H108="انتقل إلى خطة أصغر",IF($L108="","",$L108),IF($N108="نعم",$D108,IF($N108="لا",0,"")))))</f>
        <v/>
      </c>
      <c r="P108" s="11">
        <f>IF(OR($A108="",$H108=""),"",IF($H108="أُلغي",$D108,IF($H108="انتقل إلى خطة أصغر",IF($L108="","",$D108-$L108),IF($N108="نعم",0,IF($N108="لا",$D108,"")))))</f>
        <v/>
      </c>
      <c r="Q108" s="12">
        <f>IF($A108="","",IF($H108="",IF(TODAY()&gt;WORKDAY($A108,'القوائم'!$I$5),"متأخر","مفتوح"),IF(AND($H108="أُوقف مؤقتاً",$N108=""),IF(AND($M108&lt;&gt;"",TODAY()&gt;=$M108),"تحقق من الاستئناف","موقوف مؤقتاً"),"مغلق")))</f>
        <v/>
      </c>
      <c r="R108" s="8" t="n"/>
    </row>
    <row r="109">
      <c r="A109" s="4" t="n"/>
      <c r="B109" s="5" t="n"/>
      <c r="C109" s="6" t="n"/>
      <c r="D109" s="7" t="n"/>
      <c r="E109" s="6" t="n"/>
      <c r="F109" s="8" t="n"/>
      <c r="G109" s="6" t="n"/>
      <c r="H109" s="6" t="n"/>
      <c r="I109" s="4" t="n"/>
      <c r="J109" s="9">
        <f>IF(OR($A109="",$I109=""),"",IF($I109&lt;=WORKDAY($A109,'القوائم'!$I$5),"نعم","لا"))</f>
        <v/>
      </c>
      <c r="K109" s="7" t="n"/>
      <c r="L109" s="7" t="n"/>
      <c r="M109" s="4" t="n"/>
      <c r="N109" s="10" t="n"/>
      <c r="O109" s="11">
        <f>IF(OR($A109="",$H109=""),"",IF($H109="أُلغي",0,IF($H109="انتقل إلى خطة أصغر",IF($L109="","",$L109),IF($N109="نعم",$D109,IF($N109="لا",0,"")))))</f>
        <v/>
      </c>
      <c r="P109" s="11">
        <f>IF(OR($A109="",$H109=""),"",IF($H109="أُلغي",$D109,IF($H109="انتقل إلى خطة أصغر",IF($L109="","",$D109-$L109),IF($N109="نعم",0,IF($N109="لا",$D109,"")))))</f>
        <v/>
      </c>
      <c r="Q109" s="12">
        <f>IF($A109="","",IF($H109="",IF(TODAY()&gt;WORKDAY($A109,'القوائم'!$I$5),"متأخر","مفتوح"),IF(AND($H109="أُوقف مؤقتاً",$N109=""),IF(AND($M109&lt;&gt;"",TODAY()&gt;=$M109),"تحقق من الاستئناف","موقوف مؤقتاً"),"مغلق")))</f>
        <v/>
      </c>
      <c r="R109" s="8" t="n"/>
    </row>
    <row r="110">
      <c r="A110" s="4" t="n"/>
      <c r="B110" s="5" t="n"/>
      <c r="C110" s="6" t="n"/>
      <c r="D110" s="7" t="n"/>
      <c r="E110" s="6" t="n"/>
      <c r="F110" s="8" t="n"/>
      <c r="G110" s="6" t="n"/>
      <c r="H110" s="6" t="n"/>
      <c r="I110" s="4" t="n"/>
      <c r="J110" s="9">
        <f>IF(OR($A110="",$I110=""),"",IF($I110&lt;=WORKDAY($A110,'القوائم'!$I$5),"نعم","لا"))</f>
        <v/>
      </c>
      <c r="K110" s="7" t="n"/>
      <c r="L110" s="7" t="n"/>
      <c r="M110" s="4" t="n"/>
      <c r="N110" s="10" t="n"/>
      <c r="O110" s="11">
        <f>IF(OR($A110="",$H110=""),"",IF($H110="أُلغي",0,IF($H110="انتقل إلى خطة أصغر",IF($L110="","",$L110),IF($N110="نعم",$D110,IF($N110="لا",0,"")))))</f>
        <v/>
      </c>
      <c r="P110" s="11">
        <f>IF(OR($A110="",$H110=""),"",IF($H110="أُلغي",$D110,IF($H110="انتقل إلى خطة أصغر",IF($L110="","",$D110-$L110),IF($N110="نعم",0,IF($N110="لا",$D110,"")))))</f>
        <v/>
      </c>
      <c r="Q110" s="12">
        <f>IF($A110="","",IF($H110="",IF(TODAY()&gt;WORKDAY($A110,'القوائم'!$I$5),"متأخر","مفتوح"),IF(AND($H110="أُوقف مؤقتاً",$N110=""),IF(AND($M110&lt;&gt;"",TODAY()&gt;=$M110),"تحقق من الاستئناف","موقوف مؤقتاً"),"مغلق")))</f>
        <v/>
      </c>
      <c r="R110" s="8" t="n"/>
    </row>
    <row r="111">
      <c r="A111" s="4" t="n"/>
      <c r="B111" s="5" t="n"/>
      <c r="C111" s="6" t="n"/>
      <c r="D111" s="7" t="n"/>
      <c r="E111" s="6" t="n"/>
      <c r="F111" s="8" t="n"/>
      <c r="G111" s="6" t="n"/>
      <c r="H111" s="6" t="n"/>
      <c r="I111" s="4" t="n"/>
      <c r="J111" s="9">
        <f>IF(OR($A111="",$I111=""),"",IF($I111&lt;=WORKDAY($A111,'القوائم'!$I$5),"نعم","لا"))</f>
        <v/>
      </c>
      <c r="K111" s="7" t="n"/>
      <c r="L111" s="7" t="n"/>
      <c r="M111" s="4" t="n"/>
      <c r="N111" s="10" t="n"/>
      <c r="O111" s="11">
        <f>IF(OR($A111="",$H111=""),"",IF($H111="أُلغي",0,IF($H111="انتقل إلى خطة أصغر",IF($L111="","",$L111),IF($N111="نعم",$D111,IF($N111="لا",0,"")))))</f>
        <v/>
      </c>
      <c r="P111" s="11">
        <f>IF(OR($A111="",$H111=""),"",IF($H111="أُلغي",$D111,IF($H111="انتقل إلى خطة أصغر",IF($L111="","",$D111-$L111),IF($N111="نعم",0,IF($N111="لا",$D111,"")))))</f>
        <v/>
      </c>
      <c r="Q111" s="12">
        <f>IF($A111="","",IF($H111="",IF(TODAY()&gt;WORKDAY($A111,'القوائم'!$I$5),"متأخر","مفتوح"),IF(AND($H111="أُوقف مؤقتاً",$N111=""),IF(AND($M111&lt;&gt;"",TODAY()&gt;=$M111),"تحقق من الاستئناف","موقوف مؤقتاً"),"مغلق")))</f>
        <v/>
      </c>
      <c r="R111" s="8" t="n"/>
    </row>
    <row r="112">
      <c r="A112" s="4" t="n"/>
      <c r="B112" s="5" t="n"/>
      <c r="C112" s="6" t="n"/>
      <c r="D112" s="7" t="n"/>
      <c r="E112" s="6" t="n"/>
      <c r="F112" s="8" t="n"/>
      <c r="G112" s="6" t="n"/>
      <c r="H112" s="6" t="n"/>
      <c r="I112" s="4" t="n"/>
      <c r="J112" s="9">
        <f>IF(OR($A112="",$I112=""),"",IF($I112&lt;=WORKDAY($A112,'القوائم'!$I$5),"نعم","لا"))</f>
        <v/>
      </c>
      <c r="K112" s="7" t="n"/>
      <c r="L112" s="7" t="n"/>
      <c r="M112" s="4" t="n"/>
      <c r="N112" s="10" t="n"/>
      <c r="O112" s="11">
        <f>IF(OR($A112="",$H112=""),"",IF($H112="أُلغي",0,IF($H112="انتقل إلى خطة أصغر",IF($L112="","",$L112),IF($N112="نعم",$D112,IF($N112="لا",0,"")))))</f>
        <v/>
      </c>
      <c r="P112" s="11">
        <f>IF(OR($A112="",$H112=""),"",IF($H112="أُلغي",$D112,IF($H112="انتقل إلى خطة أصغر",IF($L112="","",$D112-$L112),IF($N112="نعم",0,IF($N112="لا",$D112,"")))))</f>
        <v/>
      </c>
      <c r="Q112" s="12">
        <f>IF($A112="","",IF($H112="",IF(TODAY()&gt;WORKDAY($A112,'القوائم'!$I$5),"متأخر","مفتوح"),IF(AND($H112="أُوقف مؤقتاً",$N112=""),IF(AND($M112&lt;&gt;"",TODAY()&gt;=$M112),"تحقق من الاستئناف","موقوف مؤقتاً"),"مغلق")))</f>
        <v/>
      </c>
      <c r="R112" s="8" t="n"/>
    </row>
    <row r="113">
      <c r="A113" s="4" t="n"/>
      <c r="B113" s="5" t="n"/>
      <c r="C113" s="6" t="n"/>
      <c r="D113" s="7" t="n"/>
      <c r="E113" s="6" t="n"/>
      <c r="F113" s="8" t="n"/>
      <c r="G113" s="6" t="n"/>
      <c r="H113" s="6" t="n"/>
      <c r="I113" s="4" t="n"/>
      <c r="J113" s="9">
        <f>IF(OR($A113="",$I113=""),"",IF($I113&lt;=WORKDAY($A113,'القوائم'!$I$5),"نعم","لا"))</f>
        <v/>
      </c>
      <c r="K113" s="7" t="n"/>
      <c r="L113" s="7" t="n"/>
      <c r="M113" s="4" t="n"/>
      <c r="N113" s="10" t="n"/>
      <c r="O113" s="11">
        <f>IF(OR($A113="",$H113=""),"",IF($H113="أُلغي",0,IF($H113="انتقل إلى خطة أصغر",IF($L113="","",$L113),IF($N113="نعم",$D113,IF($N113="لا",0,"")))))</f>
        <v/>
      </c>
      <c r="P113" s="11">
        <f>IF(OR($A113="",$H113=""),"",IF($H113="أُلغي",$D113,IF($H113="انتقل إلى خطة أصغر",IF($L113="","",$D113-$L113),IF($N113="نعم",0,IF($N113="لا",$D113,"")))))</f>
        <v/>
      </c>
      <c r="Q113" s="12">
        <f>IF($A113="","",IF($H113="",IF(TODAY()&gt;WORKDAY($A113,'القوائم'!$I$5),"متأخر","مفتوح"),IF(AND($H113="أُوقف مؤقتاً",$N113=""),IF(AND($M113&lt;&gt;"",TODAY()&gt;=$M113),"تحقق من الاستئناف","موقوف مؤقتاً"),"مغلق")))</f>
        <v/>
      </c>
      <c r="R113" s="8" t="n"/>
    </row>
    <row r="114">
      <c r="A114" s="4" t="n"/>
      <c r="B114" s="5" t="n"/>
      <c r="C114" s="6" t="n"/>
      <c r="D114" s="7" t="n"/>
      <c r="E114" s="6" t="n"/>
      <c r="F114" s="8" t="n"/>
      <c r="G114" s="6" t="n"/>
      <c r="H114" s="6" t="n"/>
      <c r="I114" s="4" t="n"/>
      <c r="J114" s="9">
        <f>IF(OR($A114="",$I114=""),"",IF($I114&lt;=WORKDAY($A114,'القوائم'!$I$5),"نعم","لا"))</f>
        <v/>
      </c>
      <c r="K114" s="7" t="n"/>
      <c r="L114" s="7" t="n"/>
      <c r="M114" s="4" t="n"/>
      <c r="N114" s="10" t="n"/>
      <c r="O114" s="11">
        <f>IF(OR($A114="",$H114=""),"",IF($H114="أُلغي",0,IF($H114="انتقل إلى خطة أصغر",IF($L114="","",$L114),IF($N114="نعم",$D114,IF($N114="لا",0,"")))))</f>
        <v/>
      </c>
      <c r="P114" s="11">
        <f>IF(OR($A114="",$H114=""),"",IF($H114="أُلغي",$D114,IF($H114="انتقل إلى خطة أصغر",IF($L114="","",$D114-$L114),IF($N114="نعم",0,IF($N114="لا",$D114,"")))))</f>
        <v/>
      </c>
      <c r="Q114" s="12">
        <f>IF($A114="","",IF($H114="",IF(TODAY()&gt;WORKDAY($A114,'القوائم'!$I$5),"متأخر","مفتوح"),IF(AND($H114="أُوقف مؤقتاً",$N114=""),IF(AND($M114&lt;&gt;"",TODAY()&gt;=$M114),"تحقق من الاستئناف","موقوف مؤقتاً"),"مغلق")))</f>
        <v/>
      </c>
      <c r="R114" s="8" t="n"/>
    </row>
    <row r="115">
      <c r="A115" s="4" t="n"/>
      <c r="B115" s="5" t="n"/>
      <c r="C115" s="6" t="n"/>
      <c r="D115" s="7" t="n"/>
      <c r="E115" s="6" t="n"/>
      <c r="F115" s="8" t="n"/>
      <c r="G115" s="6" t="n"/>
      <c r="H115" s="6" t="n"/>
      <c r="I115" s="4" t="n"/>
      <c r="J115" s="9">
        <f>IF(OR($A115="",$I115=""),"",IF($I115&lt;=WORKDAY($A115,'القوائم'!$I$5),"نعم","لا"))</f>
        <v/>
      </c>
      <c r="K115" s="7" t="n"/>
      <c r="L115" s="7" t="n"/>
      <c r="M115" s="4" t="n"/>
      <c r="N115" s="10" t="n"/>
      <c r="O115" s="11">
        <f>IF(OR($A115="",$H115=""),"",IF($H115="أُلغي",0,IF($H115="انتقل إلى خطة أصغر",IF($L115="","",$L115),IF($N115="نعم",$D115,IF($N115="لا",0,"")))))</f>
        <v/>
      </c>
      <c r="P115" s="11">
        <f>IF(OR($A115="",$H115=""),"",IF($H115="أُلغي",$D115,IF($H115="انتقل إلى خطة أصغر",IF($L115="","",$D115-$L115),IF($N115="نعم",0,IF($N115="لا",$D115,"")))))</f>
        <v/>
      </c>
      <c r="Q115" s="12">
        <f>IF($A115="","",IF($H115="",IF(TODAY()&gt;WORKDAY($A115,'القوائم'!$I$5),"متأخر","مفتوح"),IF(AND($H115="أُوقف مؤقتاً",$N115=""),IF(AND($M115&lt;&gt;"",TODAY()&gt;=$M115),"تحقق من الاستئناف","موقوف مؤقتاً"),"مغلق")))</f>
        <v/>
      </c>
      <c r="R115" s="8" t="n"/>
    </row>
    <row r="116">
      <c r="A116" s="4" t="n"/>
      <c r="B116" s="5" t="n"/>
      <c r="C116" s="6" t="n"/>
      <c r="D116" s="7" t="n"/>
      <c r="E116" s="6" t="n"/>
      <c r="F116" s="8" t="n"/>
      <c r="G116" s="6" t="n"/>
      <c r="H116" s="6" t="n"/>
      <c r="I116" s="4" t="n"/>
      <c r="J116" s="9">
        <f>IF(OR($A116="",$I116=""),"",IF($I116&lt;=WORKDAY($A116,'القوائم'!$I$5),"نعم","لا"))</f>
        <v/>
      </c>
      <c r="K116" s="7" t="n"/>
      <c r="L116" s="7" t="n"/>
      <c r="M116" s="4" t="n"/>
      <c r="N116" s="10" t="n"/>
      <c r="O116" s="11">
        <f>IF(OR($A116="",$H116=""),"",IF($H116="أُلغي",0,IF($H116="انتقل إلى خطة أصغر",IF($L116="","",$L116),IF($N116="نعم",$D116,IF($N116="لا",0,"")))))</f>
        <v/>
      </c>
      <c r="P116" s="11">
        <f>IF(OR($A116="",$H116=""),"",IF($H116="أُلغي",$D116,IF($H116="انتقل إلى خطة أصغر",IF($L116="","",$D116-$L116),IF($N116="نعم",0,IF($N116="لا",$D116,"")))))</f>
        <v/>
      </c>
      <c r="Q116" s="12">
        <f>IF($A116="","",IF($H116="",IF(TODAY()&gt;WORKDAY($A116,'القوائم'!$I$5),"متأخر","مفتوح"),IF(AND($H116="أُوقف مؤقتاً",$N116=""),IF(AND($M116&lt;&gt;"",TODAY()&gt;=$M116),"تحقق من الاستئناف","موقوف مؤقتاً"),"مغلق")))</f>
        <v/>
      </c>
      <c r="R116" s="8" t="n"/>
    </row>
    <row r="117">
      <c r="A117" s="4" t="n"/>
      <c r="B117" s="5" t="n"/>
      <c r="C117" s="6" t="n"/>
      <c r="D117" s="7" t="n"/>
      <c r="E117" s="6" t="n"/>
      <c r="F117" s="8" t="n"/>
      <c r="G117" s="6" t="n"/>
      <c r="H117" s="6" t="n"/>
      <c r="I117" s="4" t="n"/>
      <c r="J117" s="9">
        <f>IF(OR($A117="",$I117=""),"",IF($I117&lt;=WORKDAY($A117,'القوائم'!$I$5),"نعم","لا"))</f>
        <v/>
      </c>
      <c r="K117" s="7" t="n"/>
      <c r="L117" s="7" t="n"/>
      <c r="M117" s="4" t="n"/>
      <c r="N117" s="10" t="n"/>
      <c r="O117" s="11">
        <f>IF(OR($A117="",$H117=""),"",IF($H117="أُلغي",0,IF($H117="انتقل إلى خطة أصغر",IF($L117="","",$L117),IF($N117="نعم",$D117,IF($N117="لا",0,"")))))</f>
        <v/>
      </c>
      <c r="P117" s="11">
        <f>IF(OR($A117="",$H117=""),"",IF($H117="أُلغي",$D117,IF($H117="انتقل إلى خطة أصغر",IF($L117="","",$D117-$L117),IF($N117="نعم",0,IF($N117="لا",$D117,"")))))</f>
        <v/>
      </c>
      <c r="Q117" s="12">
        <f>IF($A117="","",IF($H117="",IF(TODAY()&gt;WORKDAY($A117,'القوائم'!$I$5),"متأخر","مفتوح"),IF(AND($H117="أُوقف مؤقتاً",$N117=""),IF(AND($M117&lt;&gt;"",TODAY()&gt;=$M117),"تحقق من الاستئناف","موقوف مؤقتاً"),"مغلق")))</f>
        <v/>
      </c>
      <c r="R117" s="8" t="n"/>
    </row>
    <row r="118">
      <c r="A118" s="4" t="n"/>
      <c r="B118" s="5" t="n"/>
      <c r="C118" s="6" t="n"/>
      <c r="D118" s="7" t="n"/>
      <c r="E118" s="6" t="n"/>
      <c r="F118" s="8" t="n"/>
      <c r="G118" s="6" t="n"/>
      <c r="H118" s="6" t="n"/>
      <c r="I118" s="4" t="n"/>
      <c r="J118" s="9">
        <f>IF(OR($A118="",$I118=""),"",IF($I118&lt;=WORKDAY($A118,'القوائم'!$I$5),"نعم","لا"))</f>
        <v/>
      </c>
      <c r="K118" s="7" t="n"/>
      <c r="L118" s="7" t="n"/>
      <c r="M118" s="4" t="n"/>
      <c r="N118" s="10" t="n"/>
      <c r="O118" s="11">
        <f>IF(OR($A118="",$H118=""),"",IF($H118="أُلغي",0,IF($H118="انتقل إلى خطة أصغر",IF($L118="","",$L118),IF($N118="نعم",$D118,IF($N118="لا",0,"")))))</f>
        <v/>
      </c>
      <c r="P118" s="11">
        <f>IF(OR($A118="",$H118=""),"",IF($H118="أُلغي",$D118,IF($H118="انتقل إلى خطة أصغر",IF($L118="","",$D118-$L118),IF($N118="نعم",0,IF($N118="لا",$D118,"")))))</f>
        <v/>
      </c>
      <c r="Q118" s="12">
        <f>IF($A118="","",IF($H118="",IF(TODAY()&gt;WORKDAY($A118,'القوائم'!$I$5),"متأخر","مفتوح"),IF(AND($H118="أُوقف مؤقتاً",$N118=""),IF(AND($M118&lt;&gt;"",TODAY()&gt;=$M118),"تحقق من الاستئناف","موقوف مؤقتاً"),"مغلق")))</f>
        <v/>
      </c>
      <c r="R118" s="8" t="n"/>
    </row>
    <row r="119">
      <c r="A119" s="4" t="n"/>
      <c r="B119" s="5" t="n"/>
      <c r="C119" s="6" t="n"/>
      <c r="D119" s="7" t="n"/>
      <c r="E119" s="6" t="n"/>
      <c r="F119" s="8" t="n"/>
      <c r="G119" s="6" t="n"/>
      <c r="H119" s="6" t="n"/>
      <c r="I119" s="4" t="n"/>
      <c r="J119" s="9">
        <f>IF(OR($A119="",$I119=""),"",IF($I119&lt;=WORKDAY($A119,'القوائم'!$I$5),"نعم","لا"))</f>
        <v/>
      </c>
      <c r="K119" s="7" t="n"/>
      <c r="L119" s="7" t="n"/>
      <c r="M119" s="4" t="n"/>
      <c r="N119" s="10" t="n"/>
      <c r="O119" s="11">
        <f>IF(OR($A119="",$H119=""),"",IF($H119="أُلغي",0,IF($H119="انتقل إلى خطة أصغر",IF($L119="","",$L119),IF($N119="نعم",$D119,IF($N119="لا",0,"")))))</f>
        <v/>
      </c>
      <c r="P119" s="11">
        <f>IF(OR($A119="",$H119=""),"",IF($H119="أُلغي",$D119,IF($H119="انتقل إلى خطة أصغر",IF($L119="","",$D119-$L119),IF($N119="نعم",0,IF($N119="لا",$D119,"")))))</f>
        <v/>
      </c>
      <c r="Q119" s="12">
        <f>IF($A119="","",IF($H119="",IF(TODAY()&gt;WORKDAY($A119,'القوائم'!$I$5),"متأخر","مفتوح"),IF(AND($H119="أُوقف مؤقتاً",$N119=""),IF(AND($M119&lt;&gt;"",TODAY()&gt;=$M119),"تحقق من الاستئناف","موقوف مؤقتاً"),"مغلق")))</f>
        <v/>
      </c>
      <c r="R119" s="8" t="n"/>
    </row>
    <row r="120">
      <c r="A120" s="4" t="n"/>
      <c r="B120" s="5" t="n"/>
      <c r="C120" s="6" t="n"/>
      <c r="D120" s="7" t="n"/>
      <c r="E120" s="6" t="n"/>
      <c r="F120" s="8" t="n"/>
      <c r="G120" s="6" t="n"/>
      <c r="H120" s="6" t="n"/>
      <c r="I120" s="4" t="n"/>
      <c r="J120" s="9">
        <f>IF(OR($A120="",$I120=""),"",IF($I120&lt;=WORKDAY($A120,'القوائم'!$I$5),"نعم","لا"))</f>
        <v/>
      </c>
      <c r="K120" s="7" t="n"/>
      <c r="L120" s="7" t="n"/>
      <c r="M120" s="4" t="n"/>
      <c r="N120" s="10" t="n"/>
      <c r="O120" s="11">
        <f>IF(OR($A120="",$H120=""),"",IF($H120="أُلغي",0,IF($H120="انتقل إلى خطة أصغر",IF($L120="","",$L120),IF($N120="نعم",$D120,IF($N120="لا",0,"")))))</f>
        <v/>
      </c>
      <c r="P120" s="11">
        <f>IF(OR($A120="",$H120=""),"",IF($H120="أُلغي",$D120,IF($H120="انتقل إلى خطة أصغر",IF($L120="","",$D120-$L120),IF($N120="نعم",0,IF($N120="لا",$D120,"")))))</f>
        <v/>
      </c>
      <c r="Q120" s="12">
        <f>IF($A120="","",IF($H120="",IF(TODAY()&gt;WORKDAY($A120,'القوائم'!$I$5),"متأخر","مفتوح"),IF(AND($H120="أُوقف مؤقتاً",$N120=""),IF(AND($M120&lt;&gt;"",TODAY()&gt;=$M120),"تحقق من الاستئناف","موقوف مؤقتاً"),"مغلق")))</f>
        <v/>
      </c>
      <c r="R120" s="8" t="n"/>
    </row>
    <row r="121">
      <c r="A121" s="4" t="n"/>
      <c r="B121" s="5" t="n"/>
      <c r="C121" s="6" t="n"/>
      <c r="D121" s="7" t="n"/>
      <c r="E121" s="6" t="n"/>
      <c r="F121" s="8" t="n"/>
      <c r="G121" s="6" t="n"/>
      <c r="H121" s="6" t="n"/>
      <c r="I121" s="4" t="n"/>
      <c r="J121" s="9">
        <f>IF(OR($A121="",$I121=""),"",IF($I121&lt;=WORKDAY($A121,'القوائم'!$I$5),"نعم","لا"))</f>
        <v/>
      </c>
      <c r="K121" s="7" t="n"/>
      <c r="L121" s="7" t="n"/>
      <c r="M121" s="4" t="n"/>
      <c r="N121" s="10" t="n"/>
      <c r="O121" s="11">
        <f>IF(OR($A121="",$H121=""),"",IF($H121="أُلغي",0,IF($H121="انتقل إلى خطة أصغر",IF($L121="","",$L121),IF($N121="نعم",$D121,IF($N121="لا",0,"")))))</f>
        <v/>
      </c>
      <c r="P121" s="11">
        <f>IF(OR($A121="",$H121=""),"",IF($H121="أُلغي",$D121,IF($H121="انتقل إلى خطة أصغر",IF($L121="","",$D121-$L121),IF($N121="نعم",0,IF($N121="لا",$D121,"")))))</f>
        <v/>
      </c>
      <c r="Q121" s="12">
        <f>IF($A121="","",IF($H121="",IF(TODAY()&gt;WORKDAY($A121,'القوائم'!$I$5),"متأخر","مفتوح"),IF(AND($H121="أُوقف مؤقتاً",$N121=""),IF(AND($M121&lt;&gt;"",TODAY()&gt;=$M121),"تحقق من الاستئناف","موقوف مؤقتاً"),"مغلق")))</f>
        <v/>
      </c>
      <c r="R121" s="8" t="n"/>
    </row>
    <row r="122">
      <c r="A122" s="4" t="n"/>
      <c r="B122" s="5" t="n"/>
      <c r="C122" s="6" t="n"/>
      <c r="D122" s="7" t="n"/>
      <c r="E122" s="6" t="n"/>
      <c r="F122" s="8" t="n"/>
      <c r="G122" s="6" t="n"/>
      <c r="H122" s="6" t="n"/>
      <c r="I122" s="4" t="n"/>
      <c r="J122" s="9">
        <f>IF(OR($A122="",$I122=""),"",IF($I122&lt;=WORKDAY($A122,'القوائم'!$I$5),"نعم","لا"))</f>
        <v/>
      </c>
      <c r="K122" s="7" t="n"/>
      <c r="L122" s="7" t="n"/>
      <c r="M122" s="4" t="n"/>
      <c r="N122" s="10" t="n"/>
      <c r="O122" s="11">
        <f>IF(OR($A122="",$H122=""),"",IF($H122="أُلغي",0,IF($H122="انتقل إلى خطة أصغر",IF($L122="","",$L122),IF($N122="نعم",$D122,IF($N122="لا",0,"")))))</f>
        <v/>
      </c>
      <c r="P122" s="11">
        <f>IF(OR($A122="",$H122=""),"",IF($H122="أُلغي",$D122,IF($H122="انتقل إلى خطة أصغر",IF($L122="","",$D122-$L122),IF($N122="نعم",0,IF($N122="لا",$D122,"")))))</f>
        <v/>
      </c>
      <c r="Q122" s="12">
        <f>IF($A122="","",IF($H122="",IF(TODAY()&gt;WORKDAY($A122,'القوائم'!$I$5),"متأخر","مفتوح"),IF(AND($H122="أُوقف مؤقتاً",$N122=""),IF(AND($M122&lt;&gt;"",TODAY()&gt;=$M122),"تحقق من الاستئناف","موقوف مؤقتاً"),"مغلق")))</f>
        <v/>
      </c>
      <c r="R122" s="8" t="n"/>
    </row>
    <row r="123">
      <c r="A123" s="4" t="n"/>
      <c r="B123" s="5" t="n"/>
      <c r="C123" s="6" t="n"/>
      <c r="D123" s="7" t="n"/>
      <c r="E123" s="6" t="n"/>
      <c r="F123" s="8" t="n"/>
      <c r="G123" s="6" t="n"/>
      <c r="H123" s="6" t="n"/>
      <c r="I123" s="4" t="n"/>
      <c r="J123" s="9">
        <f>IF(OR($A123="",$I123=""),"",IF($I123&lt;=WORKDAY($A123,'القوائم'!$I$5),"نعم","لا"))</f>
        <v/>
      </c>
      <c r="K123" s="7" t="n"/>
      <c r="L123" s="7" t="n"/>
      <c r="M123" s="4" t="n"/>
      <c r="N123" s="10" t="n"/>
      <c r="O123" s="11">
        <f>IF(OR($A123="",$H123=""),"",IF($H123="أُلغي",0,IF($H123="انتقل إلى خطة أصغر",IF($L123="","",$L123),IF($N123="نعم",$D123,IF($N123="لا",0,"")))))</f>
        <v/>
      </c>
      <c r="P123" s="11">
        <f>IF(OR($A123="",$H123=""),"",IF($H123="أُلغي",$D123,IF($H123="انتقل إلى خطة أصغر",IF($L123="","",$D123-$L123),IF($N123="نعم",0,IF($N123="لا",$D123,"")))))</f>
        <v/>
      </c>
      <c r="Q123" s="12">
        <f>IF($A123="","",IF($H123="",IF(TODAY()&gt;WORKDAY($A123,'القوائم'!$I$5),"متأخر","مفتوح"),IF(AND($H123="أُوقف مؤقتاً",$N123=""),IF(AND($M123&lt;&gt;"",TODAY()&gt;=$M123),"تحقق من الاستئناف","موقوف مؤقتاً"),"مغلق")))</f>
        <v/>
      </c>
      <c r="R123" s="8" t="n"/>
    </row>
    <row r="124">
      <c r="A124" s="4" t="n"/>
      <c r="B124" s="5" t="n"/>
      <c r="C124" s="6" t="n"/>
      <c r="D124" s="7" t="n"/>
      <c r="E124" s="6" t="n"/>
      <c r="F124" s="8" t="n"/>
      <c r="G124" s="6" t="n"/>
      <c r="H124" s="6" t="n"/>
      <c r="I124" s="4" t="n"/>
      <c r="J124" s="9">
        <f>IF(OR($A124="",$I124=""),"",IF($I124&lt;=WORKDAY($A124,'القوائم'!$I$5),"نعم","لا"))</f>
        <v/>
      </c>
      <c r="K124" s="7" t="n"/>
      <c r="L124" s="7" t="n"/>
      <c r="M124" s="4" t="n"/>
      <c r="N124" s="10" t="n"/>
      <c r="O124" s="11">
        <f>IF(OR($A124="",$H124=""),"",IF($H124="أُلغي",0,IF($H124="انتقل إلى خطة أصغر",IF($L124="","",$L124),IF($N124="نعم",$D124,IF($N124="لا",0,"")))))</f>
        <v/>
      </c>
      <c r="P124" s="11">
        <f>IF(OR($A124="",$H124=""),"",IF($H124="أُلغي",$D124,IF($H124="انتقل إلى خطة أصغر",IF($L124="","",$D124-$L124),IF($N124="نعم",0,IF($N124="لا",$D124,"")))))</f>
        <v/>
      </c>
      <c r="Q124" s="12">
        <f>IF($A124="","",IF($H124="",IF(TODAY()&gt;WORKDAY($A124,'القوائم'!$I$5),"متأخر","مفتوح"),IF(AND($H124="أُوقف مؤقتاً",$N124=""),IF(AND($M124&lt;&gt;"",TODAY()&gt;=$M124),"تحقق من الاستئناف","موقوف مؤقتاً"),"مغلق")))</f>
        <v/>
      </c>
      <c r="R124" s="8" t="n"/>
    </row>
    <row r="125">
      <c r="A125" s="4" t="n"/>
      <c r="B125" s="5" t="n"/>
      <c r="C125" s="6" t="n"/>
      <c r="D125" s="7" t="n"/>
      <c r="E125" s="6" t="n"/>
      <c r="F125" s="8" t="n"/>
      <c r="G125" s="6" t="n"/>
      <c r="H125" s="6" t="n"/>
      <c r="I125" s="4" t="n"/>
      <c r="J125" s="9">
        <f>IF(OR($A125="",$I125=""),"",IF($I125&lt;=WORKDAY($A125,'القوائم'!$I$5),"نعم","لا"))</f>
        <v/>
      </c>
      <c r="K125" s="7" t="n"/>
      <c r="L125" s="7" t="n"/>
      <c r="M125" s="4" t="n"/>
      <c r="N125" s="10" t="n"/>
      <c r="O125" s="11">
        <f>IF(OR($A125="",$H125=""),"",IF($H125="أُلغي",0,IF($H125="انتقل إلى خطة أصغر",IF($L125="","",$L125),IF($N125="نعم",$D125,IF($N125="لا",0,"")))))</f>
        <v/>
      </c>
      <c r="P125" s="11">
        <f>IF(OR($A125="",$H125=""),"",IF($H125="أُلغي",$D125,IF($H125="انتقل إلى خطة أصغر",IF($L125="","",$D125-$L125),IF($N125="نعم",0,IF($N125="لا",$D125,"")))))</f>
        <v/>
      </c>
      <c r="Q125" s="12">
        <f>IF($A125="","",IF($H125="",IF(TODAY()&gt;WORKDAY($A125,'القوائم'!$I$5),"متأخر","مفتوح"),IF(AND($H125="أُوقف مؤقتاً",$N125=""),IF(AND($M125&lt;&gt;"",TODAY()&gt;=$M125),"تحقق من الاستئناف","موقوف مؤقتاً"),"مغلق")))</f>
        <v/>
      </c>
      <c r="R125" s="8" t="n"/>
    </row>
    <row r="126">
      <c r="A126" s="4" t="n"/>
      <c r="B126" s="5" t="n"/>
      <c r="C126" s="6" t="n"/>
      <c r="D126" s="7" t="n"/>
      <c r="E126" s="6" t="n"/>
      <c r="F126" s="8" t="n"/>
      <c r="G126" s="6" t="n"/>
      <c r="H126" s="6" t="n"/>
      <c r="I126" s="4" t="n"/>
      <c r="J126" s="9">
        <f>IF(OR($A126="",$I126=""),"",IF($I126&lt;=WORKDAY($A126,'القوائم'!$I$5),"نعم","لا"))</f>
        <v/>
      </c>
      <c r="K126" s="7" t="n"/>
      <c r="L126" s="7" t="n"/>
      <c r="M126" s="4" t="n"/>
      <c r="N126" s="10" t="n"/>
      <c r="O126" s="11">
        <f>IF(OR($A126="",$H126=""),"",IF($H126="أُلغي",0,IF($H126="انتقل إلى خطة أصغر",IF($L126="","",$L126),IF($N126="نعم",$D126,IF($N126="لا",0,"")))))</f>
        <v/>
      </c>
      <c r="P126" s="11">
        <f>IF(OR($A126="",$H126=""),"",IF($H126="أُلغي",$D126,IF($H126="انتقل إلى خطة أصغر",IF($L126="","",$D126-$L126),IF($N126="نعم",0,IF($N126="لا",$D126,"")))))</f>
        <v/>
      </c>
      <c r="Q126" s="12">
        <f>IF($A126="","",IF($H126="",IF(TODAY()&gt;WORKDAY($A126,'القوائم'!$I$5),"متأخر","مفتوح"),IF(AND($H126="أُوقف مؤقتاً",$N126=""),IF(AND($M126&lt;&gt;"",TODAY()&gt;=$M126),"تحقق من الاستئناف","موقوف مؤقتاً"),"مغلق")))</f>
        <v/>
      </c>
      <c r="R126" s="8" t="n"/>
    </row>
    <row r="127">
      <c r="A127" s="4" t="n"/>
      <c r="B127" s="5" t="n"/>
      <c r="C127" s="6" t="n"/>
      <c r="D127" s="7" t="n"/>
      <c r="E127" s="6" t="n"/>
      <c r="F127" s="8" t="n"/>
      <c r="G127" s="6" t="n"/>
      <c r="H127" s="6" t="n"/>
      <c r="I127" s="4" t="n"/>
      <c r="J127" s="9">
        <f>IF(OR($A127="",$I127=""),"",IF($I127&lt;=WORKDAY($A127,'القوائم'!$I$5),"نعم","لا"))</f>
        <v/>
      </c>
      <c r="K127" s="7" t="n"/>
      <c r="L127" s="7" t="n"/>
      <c r="M127" s="4" t="n"/>
      <c r="N127" s="10" t="n"/>
      <c r="O127" s="11">
        <f>IF(OR($A127="",$H127=""),"",IF($H127="أُلغي",0,IF($H127="انتقل إلى خطة أصغر",IF($L127="","",$L127),IF($N127="نعم",$D127,IF($N127="لا",0,"")))))</f>
        <v/>
      </c>
      <c r="P127" s="11">
        <f>IF(OR($A127="",$H127=""),"",IF($H127="أُلغي",$D127,IF($H127="انتقل إلى خطة أصغر",IF($L127="","",$D127-$L127),IF($N127="نعم",0,IF($N127="لا",$D127,"")))))</f>
        <v/>
      </c>
      <c r="Q127" s="12">
        <f>IF($A127="","",IF($H127="",IF(TODAY()&gt;WORKDAY($A127,'القوائم'!$I$5),"متأخر","مفتوح"),IF(AND($H127="أُوقف مؤقتاً",$N127=""),IF(AND($M127&lt;&gt;"",TODAY()&gt;=$M127),"تحقق من الاستئناف","موقوف مؤقتاً"),"مغلق")))</f>
        <v/>
      </c>
      <c r="R127" s="8" t="n"/>
    </row>
    <row r="128">
      <c r="A128" s="4" t="n"/>
      <c r="B128" s="5" t="n"/>
      <c r="C128" s="6" t="n"/>
      <c r="D128" s="7" t="n"/>
      <c r="E128" s="6" t="n"/>
      <c r="F128" s="8" t="n"/>
      <c r="G128" s="6" t="n"/>
      <c r="H128" s="6" t="n"/>
      <c r="I128" s="4" t="n"/>
      <c r="J128" s="9">
        <f>IF(OR($A128="",$I128=""),"",IF($I128&lt;=WORKDAY($A128,'القوائم'!$I$5),"نعم","لا"))</f>
        <v/>
      </c>
      <c r="K128" s="7" t="n"/>
      <c r="L128" s="7" t="n"/>
      <c r="M128" s="4" t="n"/>
      <c r="N128" s="10" t="n"/>
      <c r="O128" s="11">
        <f>IF(OR($A128="",$H128=""),"",IF($H128="أُلغي",0,IF($H128="انتقل إلى خطة أصغر",IF($L128="","",$L128),IF($N128="نعم",$D128,IF($N128="لا",0,"")))))</f>
        <v/>
      </c>
      <c r="P128" s="11">
        <f>IF(OR($A128="",$H128=""),"",IF($H128="أُلغي",$D128,IF($H128="انتقل إلى خطة أصغر",IF($L128="","",$D128-$L128),IF($N128="نعم",0,IF($N128="لا",$D128,"")))))</f>
        <v/>
      </c>
      <c r="Q128" s="12">
        <f>IF($A128="","",IF($H128="",IF(TODAY()&gt;WORKDAY($A128,'القوائم'!$I$5),"متأخر","مفتوح"),IF(AND($H128="أُوقف مؤقتاً",$N128=""),IF(AND($M128&lt;&gt;"",TODAY()&gt;=$M128),"تحقق من الاستئناف","موقوف مؤقتاً"),"مغلق")))</f>
        <v/>
      </c>
      <c r="R128" s="8" t="n"/>
    </row>
    <row r="129">
      <c r="A129" s="4" t="n"/>
      <c r="B129" s="5" t="n"/>
      <c r="C129" s="6" t="n"/>
      <c r="D129" s="7" t="n"/>
      <c r="E129" s="6" t="n"/>
      <c r="F129" s="8" t="n"/>
      <c r="G129" s="6" t="n"/>
      <c r="H129" s="6" t="n"/>
      <c r="I129" s="4" t="n"/>
      <c r="J129" s="9">
        <f>IF(OR($A129="",$I129=""),"",IF($I129&lt;=WORKDAY($A129,'القوائم'!$I$5),"نعم","لا"))</f>
        <v/>
      </c>
      <c r="K129" s="7" t="n"/>
      <c r="L129" s="7" t="n"/>
      <c r="M129" s="4" t="n"/>
      <c r="N129" s="10" t="n"/>
      <c r="O129" s="11">
        <f>IF(OR($A129="",$H129=""),"",IF($H129="أُلغي",0,IF($H129="انتقل إلى خطة أصغر",IF($L129="","",$L129),IF($N129="نعم",$D129,IF($N129="لا",0,"")))))</f>
        <v/>
      </c>
      <c r="P129" s="11">
        <f>IF(OR($A129="",$H129=""),"",IF($H129="أُلغي",$D129,IF($H129="انتقل إلى خطة أصغر",IF($L129="","",$D129-$L129),IF($N129="نعم",0,IF($N129="لا",$D129,"")))))</f>
        <v/>
      </c>
      <c r="Q129" s="12">
        <f>IF($A129="","",IF($H129="",IF(TODAY()&gt;WORKDAY($A129,'القوائم'!$I$5),"متأخر","مفتوح"),IF(AND($H129="أُوقف مؤقتاً",$N129=""),IF(AND($M129&lt;&gt;"",TODAY()&gt;=$M129),"تحقق من الاستئناف","موقوف مؤقتاً"),"مغلق")))</f>
        <v/>
      </c>
      <c r="R129" s="8" t="n"/>
    </row>
    <row r="130">
      <c r="A130" s="4" t="n"/>
      <c r="B130" s="5" t="n"/>
      <c r="C130" s="6" t="n"/>
      <c r="D130" s="7" t="n"/>
      <c r="E130" s="6" t="n"/>
      <c r="F130" s="8" t="n"/>
      <c r="G130" s="6" t="n"/>
      <c r="H130" s="6" t="n"/>
      <c r="I130" s="4" t="n"/>
      <c r="J130" s="9">
        <f>IF(OR($A130="",$I130=""),"",IF($I130&lt;=WORKDAY($A130,'القوائم'!$I$5),"نعم","لا"))</f>
        <v/>
      </c>
      <c r="K130" s="7" t="n"/>
      <c r="L130" s="7" t="n"/>
      <c r="M130" s="4" t="n"/>
      <c r="N130" s="10" t="n"/>
      <c r="O130" s="11">
        <f>IF(OR($A130="",$H130=""),"",IF($H130="أُلغي",0,IF($H130="انتقل إلى خطة أصغر",IF($L130="","",$L130),IF($N130="نعم",$D130,IF($N130="لا",0,"")))))</f>
        <v/>
      </c>
      <c r="P130" s="11">
        <f>IF(OR($A130="",$H130=""),"",IF($H130="أُلغي",$D130,IF($H130="انتقل إلى خطة أصغر",IF($L130="","",$D130-$L130),IF($N130="نعم",0,IF($N130="لا",$D130,"")))))</f>
        <v/>
      </c>
      <c r="Q130" s="12">
        <f>IF($A130="","",IF($H130="",IF(TODAY()&gt;WORKDAY($A130,'القوائم'!$I$5),"متأخر","مفتوح"),IF(AND($H130="أُوقف مؤقتاً",$N130=""),IF(AND($M130&lt;&gt;"",TODAY()&gt;=$M130),"تحقق من الاستئناف","موقوف مؤقتاً"),"مغلق")))</f>
        <v/>
      </c>
      <c r="R130" s="8" t="n"/>
    </row>
    <row r="131">
      <c r="A131" s="4" t="n"/>
      <c r="B131" s="5" t="n"/>
      <c r="C131" s="6" t="n"/>
      <c r="D131" s="7" t="n"/>
      <c r="E131" s="6" t="n"/>
      <c r="F131" s="8" t="n"/>
      <c r="G131" s="6" t="n"/>
      <c r="H131" s="6" t="n"/>
      <c r="I131" s="4" t="n"/>
      <c r="J131" s="9">
        <f>IF(OR($A131="",$I131=""),"",IF($I131&lt;=WORKDAY($A131,'القوائم'!$I$5),"نعم","لا"))</f>
        <v/>
      </c>
      <c r="K131" s="7" t="n"/>
      <c r="L131" s="7" t="n"/>
      <c r="M131" s="4" t="n"/>
      <c r="N131" s="10" t="n"/>
      <c r="O131" s="11">
        <f>IF(OR($A131="",$H131=""),"",IF($H131="أُلغي",0,IF($H131="انتقل إلى خطة أصغر",IF($L131="","",$L131),IF($N131="نعم",$D131,IF($N131="لا",0,"")))))</f>
        <v/>
      </c>
      <c r="P131" s="11">
        <f>IF(OR($A131="",$H131=""),"",IF($H131="أُلغي",$D131,IF($H131="انتقل إلى خطة أصغر",IF($L131="","",$D131-$L131),IF($N131="نعم",0,IF($N131="لا",$D131,"")))))</f>
        <v/>
      </c>
      <c r="Q131" s="12">
        <f>IF($A131="","",IF($H131="",IF(TODAY()&gt;WORKDAY($A131,'القوائم'!$I$5),"متأخر","مفتوح"),IF(AND($H131="أُوقف مؤقتاً",$N131=""),IF(AND($M131&lt;&gt;"",TODAY()&gt;=$M131),"تحقق من الاستئناف","موقوف مؤقتاً"),"مغلق")))</f>
        <v/>
      </c>
      <c r="R131" s="8" t="n"/>
    </row>
    <row r="132">
      <c r="A132" s="4" t="n"/>
      <c r="B132" s="5" t="n"/>
      <c r="C132" s="6" t="n"/>
      <c r="D132" s="7" t="n"/>
      <c r="E132" s="6" t="n"/>
      <c r="F132" s="8" t="n"/>
      <c r="G132" s="6" t="n"/>
      <c r="H132" s="6" t="n"/>
      <c r="I132" s="4" t="n"/>
      <c r="J132" s="9">
        <f>IF(OR($A132="",$I132=""),"",IF($I132&lt;=WORKDAY($A132,'القوائم'!$I$5),"نعم","لا"))</f>
        <v/>
      </c>
      <c r="K132" s="7" t="n"/>
      <c r="L132" s="7" t="n"/>
      <c r="M132" s="4" t="n"/>
      <c r="N132" s="10" t="n"/>
      <c r="O132" s="11">
        <f>IF(OR($A132="",$H132=""),"",IF($H132="أُلغي",0,IF($H132="انتقل إلى خطة أصغر",IF($L132="","",$L132),IF($N132="نعم",$D132,IF($N132="لا",0,"")))))</f>
        <v/>
      </c>
      <c r="P132" s="11">
        <f>IF(OR($A132="",$H132=""),"",IF($H132="أُلغي",$D132,IF($H132="انتقل إلى خطة أصغر",IF($L132="","",$D132-$L132),IF($N132="نعم",0,IF($N132="لا",$D132,"")))))</f>
        <v/>
      </c>
      <c r="Q132" s="12">
        <f>IF($A132="","",IF($H132="",IF(TODAY()&gt;WORKDAY($A132,'القوائم'!$I$5),"متأخر","مفتوح"),IF(AND($H132="أُوقف مؤقتاً",$N132=""),IF(AND($M132&lt;&gt;"",TODAY()&gt;=$M132),"تحقق من الاستئناف","موقوف مؤقتاً"),"مغلق")))</f>
        <v/>
      </c>
      <c r="R132" s="8" t="n"/>
    </row>
    <row r="133">
      <c r="A133" s="4" t="n"/>
      <c r="B133" s="5" t="n"/>
      <c r="C133" s="6" t="n"/>
      <c r="D133" s="7" t="n"/>
      <c r="E133" s="6" t="n"/>
      <c r="F133" s="8" t="n"/>
      <c r="G133" s="6" t="n"/>
      <c r="H133" s="6" t="n"/>
      <c r="I133" s="4" t="n"/>
      <c r="J133" s="9">
        <f>IF(OR($A133="",$I133=""),"",IF($I133&lt;=WORKDAY($A133,'القوائم'!$I$5),"نعم","لا"))</f>
        <v/>
      </c>
      <c r="K133" s="7" t="n"/>
      <c r="L133" s="7" t="n"/>
      <c r="M133" s="4" t="n"/>
      <c r="N133" s="10" t="n"/>
      <c r="O133" s="11">
        <f>IF(OR($A133="",$H133=""),"",IF($H133="أُلغي",0,IF($H133="انتقل إلى خطة أصغر",IF($L133="","",$L133),IF($N133="نعم",$D133,IF($N133="لا",0,"")))))</f>
        <v/>
      </c>
      <c r="P133" s="11">
        <f>IF(OR($A133="",$H133=""),"",IF($H133="أُلغي",$D133,IF($H133="انتقل إلى خطة أصغر",IF($L133="","",$D133-$L133),IF($N133="نعم",0,IF($N133="لا",$D133,"")))))</f>
        <v/>
      </c>
      <c r="Q133" s="12">
        <f>IF($A133="","",IF($H133="",IF(TODAY()&gt;WORKDAY($A133,'القوائم'!$I$5),"متأخر","مفتوح"),IF(AND($H133="أُوقف مؤقتاً",$N133=""),IF(AND($M133&lt;&gt;"",TODAY()&gt;=$M133),"تحقق من الاستئناف","موقوف مؤقتاً"),"مغلق")))</f>
        <v/>
      </c>
      <c r="R133" s="8" t="n"/>
    </row>
    <row r="134">
      <c r="A134" s="4" t="n"/>
      <c r="B134" s="5" t="n"/>
      <c r="C134" s="6" t="n"/>
      <c r="D134" s="7" t="n"/>
      <c r="E134" s="6" t="n"/>
      <c r="F134" s="8" t="n"/>
      <c r="G134" s="6" t="n"/>
      <c r="H134" s="6" t="n"/>
      <c r="I134" s="4" t="n"/>
      <c r="J134" s="9">
        <f>IF(OR($A134="",$I134=""),"",IF($I134&lt;=WORKDAY($A134,'القوائم'!$I$5),"نعم","لا"))</f>
        <v/>
      </c>
      <c r="K134" s="7" t="n"/>
      <c r="L134" s="7" t="n"/>
      <c r="M134" s="4" t="n"/>
      <c r="N134" s="10" t="n"/>
      <c r="O134" s="11">
        <f>IF(OR($A134="",$H134=""),"",IF($H134="أُلغي",0,IF($H134="انتقل إلى خطة أصغر",IF($L134="","",$L134),IF($N134="نعم",$D134,IF($N134="لا",0,"")))))</f>
        <v/>
      </c>
      <c r="P134" s="11">
        <f>IF(OR($A134="",$H134=""),"",IF($H134="أُلغي",$D134,IF($H134="انتقل إلى خطة أصغر",IF($L134="","",$D134-$L134),IF($N134="نعم",0,IF($N134="لا",$D134,"")))))</f>
        <v/>
      </c>
      <c r="Q134" s="12">
        <f>IF($A134="","",IF($H134="",IF(TODAY()&gt;WORKDAY($A134,'القوائم'!$I$5),"متأخر","مفتوح"),IF(AND($H134="أُوقف مؤقتاً",$N134=""),IF(AND($M134&lt;&gt;"",TODAY()&gt;=$M134),"تحقق من الاستئناف","موقوف مؤقتاً"),"مغلق")))</f>
        <v/>
      </c>
      <c r="R134" s="8" t="n"/>
    </row>
    <row r="135">
      <c r="A135" s="4" t="n"/>
      <c r="B135" s="5" t="n"/>
      <c r="C135" s="6" t="n"/>
      <c r="D135" s="7" t="n"/>
      <c r="E135" s="6" t="n"/>
      <c r="F135" s="8" t="n"/>
      <c r="G135" s="6" t="n"/>
      <c r="H135" s="6" t="n"/>
      <c r="I135" s="4" t="n"/>
      <c r="J135" s="9">
        <f>IF(OR($A135="",$I135=""),"",IF($I135&lt;=WORKDAY($A135,'القوائم'!$I$5),"نعم","لا"))</f>
        <v/>
      </c>
      <c r="K135" s="7" t="n"/>
      <c r="L135" s="7" t="n"/>
      <c r="M135" s="4" t="n"/>
      <c r="N135" s="10" t="n"/>
      <c r="O135" s="11">
        <f>IF(OR($A135="",$H135=""),"",IF($H135="أُلغي",0,IF($H135="انتقل إلى خطة أصغر",IF($L135="","",$L135),IF($N135="نعم",$D135,IF($N135="لا",0,"")))))</f>
        <v/>
      </c>
      <c r="P135" s="11">
        <f>IF(OR($A135="",$H135=""),"",IF($H135="أُلغي",$D135,IF($H135="انتقل إلى خطة أصغر",IF($L135="","",$D135-$L135),IF($N135="نعم",0,IF($N135="لا",$D135,"")))))</f>
        <v/>
      </c>
      <c r="Q135" s="12">
        <f>IF($A135="","",IF($H135="",IF(TODAY()&gt;WORKDAY($A135,'القوائم'!$I$5),"متأخر","مفتوح"),IF(AND($H135="أُوقف مؤقتاً",$N135=""),IF(AND($M135&lt;&gt;"",TODAY()&gt;=$M135),"تحقق من الاستئناف","موقوف مؤقتاً"),"مغلق")))</f>
        <v/>
      </c>
      <c r="R135" s="8" t="n"/>
    </row>
    <row r="136">
      <c r="A136" s="4" t="n"/>
      <c r="B136" s="5" t="n"/>
      <c r="C136" s="6" t="n"/>
      <c r="D136" s="7" t="n"/>
      <c r="E136" s="6" t="n"/>
      <c r="F136" s="8" t="n"/>
      <c r="G136" s="6" t="n"/>
      <c r="H136" s="6" t="n"/>
      <c r="I136" s="4" t="n"/>
      <c r="J136" s="9">
        <f>IF(OR($A136="",$I136=""),"",IF($I136&lt;=WORKDAY($A136,'القوائم'!$I$5),"نعم","لا"))</f>
        <v/>
      </c>
      <c r="K136" s="7" t="n"/>
      <c r="L136" s="7" t="n"/>
      <c r="M136" s="4" t="n"/>
      <c r="N136" s="10" t="n"/>
      <c r="O136" s="11">
        <f>IF(OR($A136="",$H136=""),"",IF($H136="أُلغي",0,IF($H136="انتقل إلى خطة أصغر",IF($L136="","",$L136),IF($N136="نعم",$D136,IF($N136="لا",0,"")))))</f>
        <v/>
      </c>
      <c r="P136" s="11">
        <f>IF(OR($A136="",$H136=""),"",IF($H136="أُلغي",$D136,IF($H136="انتقل إلى خطة أصغر",IF($L136="","",$D136-$L136),IF($N136="نعم",0,IF($N136="لا",$D136,"")))))</f>
        <v/>
      </c>
      <c r="Q136" s="12">
        <f>IF($A136="","",IF($H136="",IF(TODAY()&gt;WORKDAY($A136,'القوائم'!$I$5),"متأخر","مفتوح"),IF(AND($H136="أُوقف مؤقتاً",$N136=""),IF(AND($M136&lt;&gt;"",TODAY()&gt;=$M136),"تحقق من الاستئناف","موقوف مؤقتاً"),"مغلق")))</f>
        <v/>
      </c>
      <c r="R136" s="8" t="n"/>
    </row>
    <row r="137">
      <c r="A137" s="4" t="n"/>
      <c r="B137" s="5" t="n"/>
      <c r="C137" s="6" t="n"/>
      <c r="D137" s="7" t="n"/>
      <c r="E137" s="6" t="n"/>
      <c r="F137" s="8" t="n"/>
      <c r="G137" s="6" t="n"/>
      <c r="H137" s="6" t="n"/>
      <c r="I137" s="4" t="n"/>
      <c r="J137" s="9">
        <f>IF(OR($A137="",$I137=""),"",IF($I137&lt;=WORKDAY($A137,'القوائم'!$I$5),"نعم","لا"))</f>
        <v/>
      </c>
      <c r="K137" s="7" t="n"/>
      <c r="L137" s="7" t="n"/>
      <c r="M137" s="4" t="n"/>
      <c r="N137" s="10" t="n"/>
      <c r="O137" s="11">
        <f>IF(OR($A137="",$H137=""),"",IF($H137="أُلغي",0,IF($H137="انتقل إلى خطة أصغر",IF($L137="","",$L137),IF($N137="نعم",$D137,IF($N137="لا",0,"")))))</f>
        <v/>
      </c>
      <c r="P137" s="11">
        <f>IF(OR($A137="",$H137=""),"",IF($H137="أُلغي",$D137,IF($H137="انتقل إلى خطة أصغر",IF($L137="","",$D137-$L137),IF($N137="نعم",0,IF($N137="لا",$D137,"")))))</f>
        <v/>
      </c>
      <c r="Q137" s="12">
        <f>IF($A137="","",IF($H137="",IF(TODAY()&gt;WORKDAY($A137,'القوائم'!$I$5),"متأخر","مفتوح"),IF(AND($H137="أُوقف مؤقتاً",$N137=""),IF(AND($M137&lt;&gt;"",TODAY()&gt;=$M137),"تحقق من الاستئناف","موقوف مؤقتاً"),"مغلق")))</f>
        <v/>
      </c>
      <c r="R137" s="8" t="n"/>
    </row>
    <row r="138">
      <c r="A138" s="4" t="n"/>
      <c r="B138" s="5" t="n"/>
      <c r="C138" s="6" t="n"/>
      <c r="D138" s="7" t="n"/>
      <c r="E138" s="6" t="n"/>
      <c r="F138" s="8" t="n"/>
      <c r="G138" s="6" t="n"/>
      <c r="H138" s="6" t="n"/>
      <c r="I138" s="4" t="n"/>
      <c r="J138" s="9">
        <f>IF(OR($A138="",$I138=""),"",IF($I138&lt;=WORKDAY($A138,'القوائم'!$I$5),"نعم","لا"))</f>
        <v/>
      </c>
      <c r="K138" s="7" t="n"/>
      <c r="L138" s="7" t="n"/>
      <c r="M138" s="4" t="n"/>
      <c r="N138" s="10" t="n"/>
      <c r="O138" s="11">
        <f>IF(OR($A138="",$H138=""),"",IF($H138="أُلغي",0,IF($H138="انتقل إلى خطة أصغر",IF($L138="","",$L138),IF($N138="نعم",$D138,IF($N138="لا",0,"")))))</f>
        <v/>
      </c>
      <c r="P138" s="11">
        <f>IF(OR($A138="",$H138=""),"",IF($H138="أُلغي",$D138,IF($H138="انتقل إلى خطة أصغر",IF($L138="","",$D138-$L138),IF($N138="نعم",0,IF($N138="لا",$D138,"")))))</f>
        <v/>
      </c>
      <c r="Q138" s="12">
        <f>IF($A138="","",IF($H138="",IF(TODAY()&gt;WORKDAY($A138,'القوائم'!$I$5),"متأخر","مفتوح"),IF(AND($H138="أُوقف مؤقتاً",$N138=""),IF(AND($M138&lt;&gt;"",TODAY()&gt;=$M138),"تحقق من الاستئناف","موقوف مؤقتاً"),"مغلق")))</f>
        <v/>
      </c>
      <c r="R138" s="8" t="n"/>
    </row>
    <row r="139">
      <c r="A139" s="4" t="n"/>
      <c r="B139" s="5" t="n"/>
      <c r="C139" s="6" t="n"/>
      <c r="D139" s="7" t="n"/>
      <c r="E139" s="6" t="n"/>
      <c r="F139" s="8" t="n"/>
      <c r="G139" s="6" t="n"/>
      <c r="H139" s="6" t="n"/>
      <c r="I139" s="4" t="n"/>
      <c r="J139" s="9">
        <f>IF(OR($A139="",$I139=""),"",IF($I139&lt;=WORKDAY($A139,'القوائم'!$I$5),"نعم","لا"))</f>
        <v/>
      </c>
      <c r="K139" s="7" t="n"/>
      <c r="L139" s="7" t="n"/>
      <c r="M139" s="4" t="n"/>
      <c r="N139" s="10" t="n"/>
      <c r="O139" s="11">
        <f>IF(OR($A139="",$H139=""),"",IF($H139="أُلغي",0,IF($H139="انتقل إلى خطة أصغر",IF($L139="","",$L139),IF($N139="نعم",$D139,IF($N139="لا",0,"")))))</f>
        <v/>
      </c>
      <c r="P139" s="11">
        <f>IF(OR($A139="",$H139=""),"",IF($H139="أُلغي",$D139,IF($H139="انتقل إلى خطة أصغر",IF($L139="","",$D139-$L139),IF($N139="نعم",0,IF($N139="لا",$D139,"")))))</f>
        <v/>
      </c>
      <c r="Q139" s="12">
        <f>IF($A139="","",IF($H139="",IF(TODAY()&gt;WORKDAY($A139,'القوائم'!$I$5),"متأخر","مفتوح"),IF(AND($H139="أُوقف مؤقتاً",$N139=""),IF(AND($M139&lt;&gt;"",TODAY()&gt;=$M139),"تحقق من الاستئناف","موقوف مؤقتاً"),"مغلق")))</f>
        <v/>
      </c>
      <c r="R139" s="8" t="n"/>
    </row>
    <row r="140">
      <c r="A140" s="4" t="n"/>
      <c r="B140" s="5" t="n"/>
      <c r="C140" s="6" t="n"/>
      <c r="D140" s="7" t="n"/>
      <c r="E140" s="6" t="n"/>
      <c r="F140" s="8" t="n"/>
      <c r="G140" s="6" t="n"/>
      <c r="H140" s="6" t="n"/>
      <c r="I140" s="4" t="n"/>
      <c r="J140" s="9">
        <f>IF(OR($A140="",$I140=""),"",IF($I140&lt;=WORKDAY($A140,'القوائم'!$I$5),"نعم","لا"))</f>
        <v/>
      </c>
      <c r="K140" s="7" t="n"/>
      <c r="L140" s="7" t="n"/>
      <c r="M140" s="4" t="n"/>
      <c r="N140" s="10" t="n"/>
      <c r="O140" s="11">
        <f>IF(OR($A140="",$H140=""),"",IF($H140="أُلغي",0,IF($H140="انتقل إلى خطة أصغر",IF($L140="","",$L140),IF($N140="نعم",$D140,IF($N140="لا",0,"")))))</f>
        <v/>
      </c>
      <c r="P140" s="11">
        <f>IF(OR($A140="",$H140=""),"",IF($H140="أُلغي",$D140,IF($H140="انتقل إلى خطة أصغر",IF($L140="","",$D140-$L140),IF($N140="نعم",0,IF($N140="لا",$D140,"")))))</f>
        <v/>
      </c>
      <c r="Q140" s="12">
        <f>IF($A140="","",IF($H140="",IF(TODAY()&gt;WORKDAY($A140,'القوائم'!$I$5),"متأخر","مفتوح"),IF(AND($H140="أُوقف مؤقتاً",$N140=""),IF(AND($M140&lt;&gt;"",TODAY()&gt;=$M140),"تحقق من الاستئناف","موقوف مؤقتاً"),"مغلق")))</f>
        <v/>
      </c>
      <c r="R140" s="8" t="n"/>
    </row>
    <row r="141">
      <c r="A141" s="4" t="n"/>
      <c r="B141" s="5" t="n"/>
      <c r="C141" s="6" t="n"/>
      <c r="D141" s="7" t="n"/>
      <c r="E141" s="6" t="n"/>
      <c r="F141" s="8" t="n"/>
      <c r="G141" s="6" t="n"/>
      <c r="H141" s="6" t="n"/>
      <c r="I141" s="4" t="n"/>
      <c r="J141" s="9">
        <f>IF(OR($A141="",$I141=""),"",IF($I141&lt;=WORKDAY($A141,'القوائم'!$I$5),"نعم","لا"))</f>
        <v/>
      </c>
      <c r="K141" s="7" t="n"/>
      <c r="L141" s="7" t="n"/>
      <c r="M141" s="4" t="n"/>
      <c r="N141" s="10" t="n"/>
      <c r="O141" s="11">
        <f>IF(OR($A141="",$H141=""),"",IF($H141="أُلغي",0,IF($H141="انتقل إلى خطة أصغر",IF($L141="","",$L141),IF($N141="نعم",$D141,IF($N141="لا",0,"")))))</f>
        <v/>
      </c>
      <c r="P141" s="11">
        <f>IF(OR($A141="",$H141=""),"",IF($H141="أُلغي",$D141,IF($H141="انتقل إلى خطة أصغر",IF($L141="","",$D141-$L141),IF($N141="نعم",0,IF($N141="لا",$D141,"")))))</f>
        <v/>
      </c>
      <c r="Q141" s="12">
        <f>IF($A141="","",IF($H141="",IF(TODAY()&gt;WORKDAY($A141,'القوائم'!$I$5),"متأخر","مفتوح"),IF(AND($H141="أُوقف مؤقتاً",$N141=""),IF(AND($M141&lt;&gt;"",TODAY()&gt;=$M141),"تحقق من الاستئناف","موقوف مؤقتاً"),"مغلق")))</f>
        <v/>
      </c>
      <c r="R141" s="8" t="n"/>
    </row>
    <row r="142">
      <c r="A142" s="4" t="n"/>
      <c r="B142" s="5" t="n"/>
      <c r="C142" s="6" t="n"/>
      <c r="D142" s="7" t="n"/>
      <c r="E142" s="6" t="n"/>
      <c r="F142" s="8" t="n"/>
      <c r="G142" s="6" t="n"/>
      <c r="H142" s="6" t="n"/>
      <c r="I142" s="4" t="n"/>
      <c r="J142" s="9">
        <f>IF(OR($A142="",$I142=""),"",IF($I142&lt;=WORKDAY($A142,'القوائم'!$I$5),"نعم","لا"))</f>
        <v/>
      </c>
      <c r="K142" s="7" t="n"/>
      <c r="L142" s="7" t="n"/>
      <c r="M142" s="4" t="n"/>
      <c r="N142" s="10" t="n"/>
      <c r="O142" s="11">
        <f>IF(OR($A142="",$H142=""),"",IF($H142="أُلغي",0,IF($H142="انتقل إلى خطة أصغر",IF($L142="","",$L142),IF($N142="نعم",$D142,IF($N142="لا",0,"")))))</f>
        <v/>
      </c>
      <c r="P142" s="11">
        <f>IF(OR($A142="",$H142=""),"",IF($H142="أُلغي",$D142,IF($H142="انتقل إلى خطة أصغر",IF($L142="","",$D142-$L142),IF($N142="نعم",0,IF($N142="لا",$D142,"")))))</f>
        <v/>
      </c>
      <c r="Q142" s="12">
        <f>IF($A142="","",IF($H142="",IF(TODAY()&gt;WORKDAY($A142,'القوائم'!$I$5),"متأخر","مفتوح"),IF(AND($H142="أُوقف مؤقتاً",$N142=""),IF(AND($M142&lt;&gt;"",TODAY()&gt;=$M142),"تحقق من الاستئناف","موقوف مؤقتاً"),"مغلق")))</f>
        <v/>
      </c>
      <c r="R142" s="8" t="n"/>
    </row>
    <row r="143">
      <c r="A143" s="4" t="n"/>
      <c r="B143" s="5" t="n"/>
      <c r="C143" s="6" t="n"/>
      <c r="D143" s="7" t="n"/>
      <c r="E143" s="6" t="n"/>
      <c r="F143" s="8" t="n"/>
      <c r="G143" s="6" t="n"/>
      <c r="H143" s="6" t="n"/>
      <c r="I143" s="4" t="n"/>
      <c r="J143" s="9">
        <f>IF(OR($A143="",$I143=""),"",IF($I143&lt;=WORKDAY($A143,'القوائم'!$I$5),"نعم","لا"))</f>
        <v/>
      </c>
      <c r="K143" s="7" t="n"/>
      <c r="L143" s="7" t="n"/>
      <c r="M143" s="4" t="n"/>
      <c r="N143" s="10" t="n"/>
      <c r="O143" s="11">
        <f>IF(OR($A143="",$H143=""),"",IF($H143="أُلغي",0,IF($H143="انتقل إلى خطة أصغر",IF($L143="","",$L143),IF($N143="نعم",$D143,IF($N143="لا",0,"")))))</f>
        <v/>
      </c>
      <c r="P143" s="11">
        <f>IF(OR($A143="",$H143=""),"",IF($H143="أُلغي",$D143,IF($H143="انتقل إلى خطة أصغر",IF($L143="","",$D143-$L143),IF($N143="نعم",0,IF($N143="لا",$D143,"")))))</f>
        <v/>
      </c>
      <c r="Q143" s="12">
        <f>IF($A143="","",IF($H143="",IF(TODAY()&gt;WORKDAY($A143,'القوائم'!$I$5),"متأخر","مفتوح"),IF(AND($H143="أُوقف مؤقتاً",$N143=""),IF(AND($M143&lt;&gt;"",TODAY()&gt;=$M143),"تحقق من الاستئناف","موقوف مؤقتاً"),"مغلق")))</f>
        <v/>
      </c>
      <c r="R143" s="8" t="n"/>
    </row>
    <row r="144">
      <c r="A144" s="4" t="n"/>
      <c r="B144" s="5" t="n"/>
      <c r="C144" s="6" t="n"/>
      <c r="D144" s="7" t="n"/>
      <c r="E144" s="6" t="n"/>
      <c r="F144" s="8" t="n"/>
      <c r="G144" s="6" t="n"/>
      <c r="H144" s="6" t="n"/>
      <c r="I144" s="4" t="n"/>
      <c r="J144" s="9">
        <f>IF(OR($A144="",$I144=""),"",IF($I144&lt;=WORKDAY($A144,'القوائم'!$I$5),"نعم","لا"))</f>
        <v/>
      </c>
      <c r="K144" s="7" t="n"/>
      <c r="L144" s="7" t="n"/>
      <c r="M144" s="4" t="n"/>
      <c r="N144" s="10" t="n"/>
      <c r="O144" s="11">
        <f>IF(OR($A144="",$H144=""),"",IF($H144="أُلغي",0,IF($H144="انتقل إلى خطة أصغر",IF($L144="","",$L144),IF($N144="نعم",$D144,IF($N144="لا",0,"")))))</f>
        <v/>
      </c>
      <c r="P144" s="11">
        <f>IF(OR($A144="",$H144=""),"",IF($H144="أُلغي",$D144,IF($H144="انتقل إلى خطة أصغر",IF($L144="","",$D144-$L144),IF($N144="نعم",0,IF($N144="لا",$D144,"")))))</f>
        <v/>
      </c>
      <c r="Q144" s="12">
        <f>IF($A144="","",IF($H144="",IF(TODAY()&gt;WORKDAY($A144,'القوائم'!$I$5),"متأخر","مفتوح"),IF(AND($H144="أُوقف مؤقتاً",$N144=""),IF(AND($M144&lt;&gt;"",TODAY()&gt;=$M144),"تحقق من الاستئناف","موقوف مؤقتاً"),"مغلق")))</f>
        <v/>
      </c>
      <c r="R144" s="8" t="n"/>
    </row>
    <row r="145">
      <c r="A145" s="4" t="n"/>
      <c r="B145" s="5" t="n"/>
      <c r="C145" s="6" t="n"/>
      <c r="D145" s="7" t="n"/>
      <c r="E145" s="6" t="n"/>
      <c r="F145" s="8" t="n"/>
      <c r="G145" s="6" t="n"/>
      <c r="H145" s="6" t="n"/>
      <c r="I145" s="4" t="n"/>
      <c r="J145" s="9">
        <f>IF(OR($A145="",$I145=""),"",IF($I145&lt;=WORKDAY($A145,'القوائم'!$I$5),"نعم","لا"))</f>
        <v/>
      </c>
      <c r="K145" s="7" t="n"/>
      <c r="L145" s="7" t="n"/>
      <c r="M145" s="4" t="n"/>
      <c r="N145" s="10" t="n"/>
      <c r="O145" s="11">
        <f>IF(OR($A145="",$H145=""),"",IF($H145="أُلغي",0,IF($H145="انتقل إلى خطة أصغر",IF($L145="","",$L145),IF($N145="نعم",$D145,IF($N145="لا",0,"")))))</f>
        <v/>
      </c>
      <c r="P145" s="11">
        <f>IF(OR($A145="",$H145=""),"",IF($H145="أُلغي",$D145,IF($H145="انتقل إلى خطة أصغر",IF($L145="","",$D145-$L145),IF($N145="نعم",0,IF($N145="لا",$D145,"")))))</f>
        <v/>
      </c>
      <c r="Q145" s="12">
        <f>IF($A145="","",IF($H145="",IF(TODAY()&gt;WORKDAY($A145,'القوائم'!$I$5),"متأخر","مفتوح"),IF(AND($H145="أُوقف مؤقتاً",$N145=""),IF(AND($M145&lt;&gt;"",TODAY()&gt;=$M145),"تحقق من الاستئناف","موقوف مؤقتاً"),"مغلق")))</f>
        <v/>
      </c>
      <c r="R145" s="8" t="n"/>
    </row>
    <row r="146">
      <c r="A146" s="4" t="n"/>
      <c r="B146" s="5" t="n"/>
      <c r="C146" s="6" t="n"/>
      <c r="D146" s="7" t="n"/>
      <c r="E146" s="6" t="n"/>
      <c r="F146" s="8" t="n"/>
      <c r="G146" s="6" t="n"/>
      <c r="H146" s="6" t="n"/>
      <c r="I146" s="4" t="n"/>
      <c r="J146" s="9">
        <f>IF(OR($A146="",$I146=""),"",IF($I146&lt;=WORKDAY($A146,'القوائم'!$I$5),"نعم","لا"))</f>
        <v/>
      </c>
      <c r="K146" s="7" t="n"/>
      <c r="L146" s="7" t="n"/>
      <c r="M146" s="4" t="n"/>
      <c r="N146" s="10" t="n"/>
      <c r="O146" s="11">
        <f>IF(OR($A146="",$H146=""),"",IF($H146="أُلغي",0,IF($H146="انتقل إلى خطة أصغر",IF($L146="","",$L146),IF($N146="نعم",$D146,IF($N146="لا",0,"")))))</f>
        <v/>
      </c>
      <c r="P146" s="11">
        <f>IF(OR($A146="",$H146=""),"",IF($H146="أُلغي",$D146,IF($H146="انتقل إلى خطة أصغر",IF($L146="","",$D146-$L146),IF($N146="نعم",0,IF($N146="لا",$D146,"")))))</f>
        <v/>
      </c>
      <c r="Q146" s="12">
        <f>IF($A146="","",IF($H146="",IF(TODAY()&gt;WORKDAY($A146,'القوائم'!$I$5),"متأخر","مفتوح"),IF(AND($H146="أُوقف مؤقتاً",$N146=""),IF(AND($M146&lt;&gt;"",TODAY()&gt;=$M146),"تحقق من الاستئناف","موقوف مؤقتاً"),"مغلق")))</f>
        <v/>
      </c>
      <c r="R146" s="8" t="n"/>
    </row>
    <row r="147">
      <c r="A147" s="4" t="n"/>
      <c r="B147" s="5" t="n"/>
      <c r="C147" s="6" t="n"/>
      <c r="D147" s="7" t="n"/>
      <c r="E147" s="6" t="n"/>
      <c r="F147" s="8" t="n"/>
      <c r="G147" s="6" t="n"/>
      <c r="H147" s="6" t="n"/>
      <c r="I147" s="4" t="n"/>
      <c r="J147" s="9">
        <f>IF(OR($A147="",$I147=""),"",IF($I147&lt;=WORKDAY($A147,'القوائم'!$I$5),"نعم","لا"))</f>
        <v/>
      </c>
      <c r="K147" s="7" t="n"/>
      <c r="L147" s="7" t="n"/>
      <c r="M147" s="4" t="n"/>
      <c r="N147" s="10" t="n"/>
      <c r="O147" s="11">
        <f>IF(OR($A147="",$H147=""),"",IF($H147="أُلغي",0,IF($H147="انتقل إلى خطة أصغر",IF($L147="","",$L147),IF($N147="نعم",$D147,IF($N147="لا",0,"")))))</f>
        <v/>
      </c>
      <c r="P147" s="11">
        <f>IF(OR($A147="",$H147=""),"",IF($H147="أُلغي",$D147,IF($H147="انتقل إلى خطة أصغر",IF($L147="","",$D147-$L147),IF($N147="نعم",0,IF($N147="لا",$D147,"")))))</f>
        <v/>
      </c>
      <c r="Q147" s="12">
        <f>IF($A147="","",IF($H147="",IF(TODAY()&gt;WORKDAY($A147,'القوائم'!$I$5),"متأخر","مفتوح"),IF(AND($H147="أُوقف مؤقتاً",$N147=""),IF(AND($M147&lt;&gt;"",TODAY()&gt;=$M147),"تحقق من الاستئناف","موقوف مؤقتاً"),"مغلق")))</f>
        <v/>
      </c>
      <c r="R147" s="8" t="n"/>
    </row>
    <row r="148">
      <c r="A148" s="4" t="n"/>
      <c r="B148" s="5" t="n"/>
      <c r="C148" s="6" t="n"/>
      <c r="D148" s="7" t="n"/>
      <c r="E148" s="6" t="n"/>
      <c r="F148" s="8" t="n"/>
      <c r="G148" s="6" t="n"/>
      <c r="H148" s="6" t="n"/>
      <c r="I148" s="4" t="n"/>
      <c r="J148" s="9">
        <f>IF(OR($A148="",$I148=""),"",IF($I148&lt;=WORKDAY($A148,'القوائم'!$I$5),"نعم","لا"))</f>
        <v/>
      </c>
      <c r="K148" s="7" t="n"/>
      <c r="L148" s="7" t="n"/>
      <c r="M148" s="4" t="n"/>
      <c r="N148" s="10" t="n"/>
      <c r="O148" s="11">
        <f>IF(OR($A148="",$H148=""),"",IF($H148="أُلغي",0,IF($H148="انتقل إلى خطة أصغر",IF($L148="","",$L148),IF($N148="نعم",$D148,IF($N148="لا",0,"")))))</f>
        <v/>
      </c>
      <c r="P148" s="11">
        <f>IF(OR($A148="",$H148=""),"",IF($H148="أُلغي",$D148,IF($H148="انتقل إلى خطة أصغر",IF($L148="","",$D148-$L148),IF($N148="نعم",0,IF($N148="لا",$D148,"")))))</f>
        <v/>
      </c>
      <c r="Q148" s="12">
        <f>IF($A148="","",IF($H148="",IF(TODAY()&gt;WORKDAY($A148,'القوائم'!$I$5),"متأخر","مفتوح"),IF(AND($H148="أُوقف مؤقتاً",$N148=""),IF(AND($M148&lt;&gt;"",TODAY()&gt;=$M148),"تحقق من الاستئناف","موقوف مؤقتاً"),"مغلق")))</f>
        <v/>
      </c>
      <c r="R148" s="8" t="n"/>
    </row>
    <row r="149">
      <c r="A149" s="4" t="n"/>
      <c r="B149" s="5" t="n"/>
      <c r="C149" s="6" t="n"/>
      <c r="D149" s="7" t="n"/>
      <c r="E149" s="6" t="n"/>
      <c r="F149" s="8" t="n"/>
      <c r="G149" s="6" t="n"/>
      <c r="H149" s="6" t="n"/>
      <c r="I149" s="4" t="n"/>
      <c r="J149" s="9">
        <f>IF(OR($A149="",$I149=""),"",IF($I149&lt;=WORKDAY($A149,'القوائم'!$I$5),"نعم","لا"))</f>
        <v/>
      </c>
      <c r="K149" s="7" t="n"/>
      <c r="L149" s="7" t="n"/>
      <c r="M149" s="4" t="n"/>
      <c r="N149" s="10" t="n"/>
      <c r="O149" s="11">
        <f>IF(OR($A149="",$H149=""),"",IF($H149="أُلغي",0,IF($H149="انتقل إلى خطة أصغر",IF($L149="","",$L149),IF($N149="نعم",$D149,IF($N149="لا",0,"")))))</f>
        <v/>
      </c>
      <c r="P149" s="11">
        <f>IF(OR($A149="",$H149=""),"",IF($H149="أُلغي",$D149,IF($H149="انتقل إلى خطة أصغر",IF($L149="","",$D149-$L149),IF($N149="نعم",0,IF($N149="لا",$D149,"")))))</f>
        <v/>
      </c>
      <c r="Q149" s="12">
        <f>IF($A149="","",IF($H149="",IF(TODAY()&gt;WORKDAY($A149,'القوائم'!$I$5),"متأخر","مفتوح"),IF(AND($H149="أُوقف مؤقتاً",$N149=""),IF(AND($M149&lt;&gt;"",TODAY()&gt;=$M149),"تحقق من الاستئناف","موقوف مؤقتاً"),"مغلق")))</f>
        <v/>
      </c>
      <c r="R149" s="8" t="n"/>
    </row>
    <row r="150">
      <c r="A150" s="4" t="n"/>
      <c r="B150" s="5" t="n"/>
      <c r="C150" s="6" t="n"/>
      <c r="D150" s="7" t="n"/>
      <c r="E150" s="6" t="n"/>
      <c r="F150" s="8" t="n"/>
      <c r="G150" s="6" t="n"/>
      <c r="H150" s="6" t="n"/>
      <c r="I150" s="4" t="n"/>
      <c r="J150" s="9">
        <f>IF(OR($A150="",$I150=""),"",IF($I150&lt;=WORKDAY($A150,'القوائم'!$I$5),"نعم","لا"))</f>
        <v/>
      </c>
      <c r="K150" s="7" t="n"/>
      <c r="L150" s="7" t="n"/>
      <c r="M150" s="4" t="n"/>
      <c r="N150" s="10" t="n"/>
      <c r="O150" s="11">
        <f>IF(OR($A150="",$H150=""),"",IF($H150="أُلغي",0,IF($H150="انتقل إلى خطة أصغر",IF($L150="","",$L150),IF($N150="نعم",$D150,IF($N150="لا",0,"")))))</f>
        <v/>
      </c>
      <c r="P150" s="11">
        <f>IF(OR($A150="",$H150=""),"",IF($H150="أُلغي",$D150,IF($H150="انتقل إلى خطة أصغر",IF($L150="","",$D150-$L150),IF($N150="نعم",0,IF($N150="لا",$D150,"")))))</f>
        <v/>
      </c>
      <c r="Q150" s="12">
        <f>IF($A150="","",IF($H150="",IF(TODAY()&gt;WORKDAY($A150,'القوائم'!$I$5),"متأخر","مفتوح"),IF(AND($H150="أُوقف مؤقتاً",$N150=""),IF(AND($M150&lt;&gt;"",TODAY()&gt;=$M150),"تحقق من الاستئناف","موقوف مؤقتاً"),"مغلق")))</f>
        <v/>
      </c>
      <c r="R150" s="8" t="n"/>
    </row>
    <row r="151">
      <c r="A151" s="4" t="n"/>
      <c r="B151" s="5" t="n"/>
      <c r="C151" s="6" t="n"/>
      <c r="D151" s="7" t="n"/>
      <c r="E151" s="6" t="n"/>
      <c r="F151" s="8" t="n"/>
      <c r="G151" s="6" t="n"/>
      <c r="H151" s="6" t="n"/>
      <c r="I151" s="4" t="n"/>
      <c r="J151" s="9">
        <f>IF(OR($A151="",$I151=""),"",IF($I151&lt;=WORKDAY($A151,'القوائم'!$I$5),"نعم","لا"))</f>
        <v/>
      </c>
      <c r="K151" s="7" t="n"/>
      <c r="L151" s="7" t="n"/>
      <c r="M151" s="4" t="n"/>
      <c r="N151" s="10" t="n"/>
      <c r="O151" s="11">
        <f>IF(OR($A151="",$H151=""),"",IF($H151="أُلغي",0,IF($H151="انتقل إلى خطة أصغر",IF($L151="","",$L151),IF($N151="نعم",$D151,IF($N151="لا",0,"")))))</f>
        <v/>
      </c>
      <c r="P151" s="11">
        <f>IF(OR($A151="",$H151=""),"",IF($H151="أُلغي",$D151,IF($H151="انتقل إلى خطة أصغر",IF($L151="","",$D151-$L151),IF($N151="نعم",0,IF($N151="لا",$D151,"")))))</f>
        <v/>
      </c>
      <c r="Q151" s="12">
        <f>IF($A151="","",IF($H151="",IF(TODAY()&gt;WORKDAY($A151,'القوائم'!$I$5),"متأخر","مفتوح"),IF(AND($H151="أُوقف مؤقتاً",$N151=""),IF(AND($M151&lt;&gt;"",TODAY()&gt;=$M151),"تحقق من الاستئناف","موقوف مؤقتاً"),"مغلق")))</f>
        <v/>
      </c>
      <c r="R151" s="8" t="n"/>
    </row>
    <row r="152">
      <c r="A152" s="4" t="n"/>
      <c r="B152" s="5" t="n"/>
      <c r="C152" s="6" t="n"/>
      <c r="D152" s="7" t="n"/>
      <c r="E152" s="6" t="n"/>
      <c r="F152" s="8" t="n"/>
      <c r="G152" s="6" t="n"/>
      <c r="H152" s="6" t="n"/>
      <c r="I152" s="4" t="n"/>
      <c r="J152" s="9">
        <f>IF(OR($A152="",$I152=""),"",IF($I152&lt;=WORKDAY($A152,'القوائم'!$I$5),"نعم","لا"))</f>
        <v/>
      </c>
      <c r="K152" s="7" t="n"/>
      <c r="L152" s="7" t="n"/>
      <c r="M152" s="4" t="n"/>
      <c r="N152" s="10" t="n"/>
      <c r="O152" s="11">
        <f>IF(OR($A152="",$H152=""),"",IF($H152="أُلغي",0,IF($H152="انتقل إلى خطة أصغر",IF($L152="","",$L152),IF($N152="نعم",$D152,IF($N152="لا",0,"")))))</f>
        <v/>
      </c>
      <c r="P152" s="11">
        <f>IF(OR($A152="",$H152=""),"",IF($H152="أُلغي",$D152,IF($H152="انتقل إلى خطة أصغر",IF($L152="","",$D152-$L152),IF($N152="نعم",0,IF($N152="لا",$D152,"")))))</f>
        <v/>
      </c>
      <c r="Q152" s="12">
        <f>IF($A152="","",IF($H152="",IF(TODAY()&gt;WORKDAY($A152,'القوائم'!$I$5),"متأخر","مفتوح"),IF(AND($H152="أُوقف مؤقتاً",$N152=""),IF(AND($M152&lt;&gt;"",TODAY()&gt;=$M152),"تحقق من الاستئناف","موقوف مؤقتاً"),"مغلق")))</f>
        <v/>
      </c>
      <c r="R152" s="8" t="n"/>
    </row>
    <row r="153">
      <c r="A153" s="4" t="n"/>
      <c r="B153" s="5" t="n"/>
      <c r="C153" s="6" t="n"/>
      <c r="D153" s="7" t="n"/>
      <c r="E153" s="6" t="n"/>
      <c r="F153" s="8" t="n"/>
      <c r="G153" s="6" t="n"/>
      <c r="H153" s="6" t="n"/>
      <c r="I153" s="4" t="n"/>
      <c r="J153" s="9">
        <f>IF(OR($A153="",$I153=""),"",IF($I153&lt;=WORKDAY($A153,'القوائم'!$I$5),"نعم","لا"))</f>
        <v/>
      </c>
      <c r="K153" s="7" t="n"/>
      <c r="L153" s="7" t="n"/>
      <c r="M153" s="4" t="n"/>
      <c r="N153" s="10" t="n"/>
      <c r="O153" s="11">
        <f>IF(OR($A153="",$H153=""),"",IF($H153="أُلغي",0,IF($H153="انتقل إلى خطة أصغر",IF($L153="","",$L153),IF($N153="نعم",$D153,IF($N153="لا",0,"")))))</f>
        <v/>
      </c>
      <c r="P153" s="11">
        <f>IF(OR($A153="",$H153=""),"",IF($H153="أُلغي",$D153,IF($H153="انتقل إلى خطة أصغر",IF($L153="","",$D153-$L153),IF($N153="نعم",0,IF($N153="لا",$D153,"")))))</f>
        <v/>
      </c>
      <c r="Q153" s="12">
        <f>IF($A153="","",IF($H153="",IF(TODAY()&gt;WORKDAY($A153,'القوائم'!$I$5),"متأخر","مفتوح"),IF(AND($H153="أُوقف مؤقتاً",$N153=""),IF(AND($M153&lt;&gt;"",TODAY()&gt;=$M153),"تحقق من الاستئناف","موقوف مؤقتاً"),"مغلق")))</f>
        <v/>
      </c>
      <c r="R153" s="8" t="n"/>
    </row>
    <row r="154">
      <c r="A154" s="4" t="n"/>
      <c r="B154" s="5" t="n"/>
      <c r="C154" s="6" t="n"/>
      <c r="D154" s="7" t="n"/>
      <c r="E154" s="6" t="n"/>
      <c r="F154" s="8" t="n"/>
      <c r="G154" s="6" t="n"/>
      <c r="H154" s="6" t="n"/>
      <c r="I154" s="4" t="n"/>
      <c r="J154" s="9">
        <f>IF(OR($A154="",$I154=""),"",IF($I154&lt;=WORKDAY($A154,'القوائم'!$I$5),"نعم","لا"))</f>
        <v/>
      </c>
      <c r="K154" s="7" t="n"/>
      <c r="L154" s="7" t="n"/>
      <c r="M154" s="4" t="n"/>
      <c r="N154" s="10" t="n"/>
      <c r="O154" s="11">
        <f>IF(OR($A154="",$H154=""),"",IF($H154="أُلغي",0,IF($H154="انتقل إلى خطة أصغر",IF($L154="","",$L154),IF($N154="نعم",$D154,IF($N154="لا",0,"")))))</f>
        <v/>
      </c>
      <c r="P154" s="11">
        <f>IF(OR($A154="",$H154=""),"",IF($H154="أُلغي",$D154,IF($H154="انتقل إلى خطة أصغر",IF($L154="","",$D154-$L154),IF($N154="نعم",0,IF($N154="لا",$D154,"")))))</f>
        <v/>
      </c>
      <c r="Q154" s="12">
        <f>IF($A154="","",IF($H154="",IF(TODAY()&gt;WORKDAY($A154,'القوائم'!$I$5),"متأخر","مفتوح"),IF(AND($H154="أُوقف مؤقتاً",$N154=""),IF(AND($M154&lt;&gt;"",TODAY()&gt;=$M154),"تحقق من الاستئناف","موقوف مؤقتاً"),"مغلق")))</f>
        <v/>
      </c>
      <c r="R154" s="8" t="n"/>
    </row>
    <row r="155">
      <c r="A155" s="4" t="n"/>
      <c r="B155" s="5" t="n"/>
      <c r="C155" s="6" t="n"/>
      <c r="D155" s="7" t="n"/>
      <c r="E155" s="6" t="n"/>
      <c r="F155" s="8" t="n"/>
      <c r="G155" s="6" t="n"/>
      <c r="H155" s="6" t="n"/>
      <c r="I155" s="4" t="n"/>
      <c r="J155" s="9">
        <f>IF(OR($A155="",$I155=""),"",IF($I155&lt;=WORKDAY($A155,'القوائم'!$I$5),"نعم","لا"))</f>
        <v/>
      </c>
      <c r="K155" s="7" t="n"/>
      <c r="L155" s="7" t="n"/>
      <c r="M155" s="4" t="n"/>
      <c r="N155" s="10" t="n"/>
      <c r="O155" s="11">
        <f>IF(OR($A155="",$H155=""),"",IF($H155="أُلغي",0,IF($H155="انتقل إلى خطة أصغر",IF($L155="","",$L155),IF($N155="نعم",$D155,IF($N155="لا",0,"")))))</f>
        <v/>
      </c>
      <c r="P155" s="11">
        <f>IF(OR($A155="",$H155=""),"",IF($H155="أُلغي",$D155,IF($H155="انتقل إلى خطة أصغر",IF($L155="","",$D155-$L155),IF($N155="نعم",0,IF($N155="لا",$D155,"")))))</f>
        <v/>
      </c>
      <c r="Q155" s="12">
        <f>IF($A155="","",IF($H155="",IF(TODAY()&gt;WORKDAY($A155,'القوائم'!$I$5),"متأخر","مفتوح"),IF(AND($H155="أُوقف مؤقتاً",$N155=""),IF(AND($M155&lt;&gt;"",TODAY()&gt;=$M155),"تحقق من الاستئناف","موقوف مؤقتاً"),"مغلق")))</f>
        <v/>
      </c>
      <c r="R155" s="8" t="n"/>
    </row>
    <row r="156">
      <c r="A156" s="4" t="n"/>
      <c r="B156" s="5" t="n"/>
      <c r="C156" s="6" t="n"/>
      <c r="D156" s="7" t="n"/>
      <c r="E156" s="6" t="n"/>
      <c r="F156" s="8" t="n"/>
      <c r="G156" s="6" t="n"/>
      <c r="H156" s="6" t="n"/>
      <c r="I156" s="4" t="n"/>
      <c r="J156" s="9">
        <f>IF(OR($A156="",$I156=""),"",IF($I156&lt;=WORKDAY($A156,'القوائم'!$I$5),"نعم","لا"))</f>
        <v/>
      </c>
      <c r="K156" s="7" t="n"/>
      <c r="L156" s="7" t="n"/>
      <c r="M156" s="4" t="n"/>
      <c r="N156" s="10" t="n"/>
      <c r="O156" s="11">
        <f>IF(OR($A156="",$H156=""),"",IF($H156="أُلغي",0,IF($H156="انتقل إلى خطة أصغر",IF($L156="","",$L156),IF($N156="نعم",$D156,IF($N156="لا",0,"")))))</f>
        <v/>
      </c>
      <c r="P156" s="11">
        <f>IF(OR($A156="",$H156=""),"",IF($H156="أُلغي",$D156,IF($H156="انتقل إلى خطة أصغر",IF($L156="","",$D156-$L156),IF($N156="نعم",0,IF($N156="لا",$D156,"")))))</f>
        <v/>
      </c>
      <c r="Q156" s="12">
        <f>IF($A156="","",IF($H156="",IF(TODAY()&gt;WORKDAY($A156,'القوائم'!$I$5),"متأخر","مفتوح"),IF(AND($H156="أُوقف مؤقتاً",$N156=""),IF(AND($M156&lt;&gt;"",TODAY()&gt;=$M156),"تحقق من الاستئناف","موقوف مؤقتاً"),"مغلق")))</f>
        <v/>
      </c>
      <c r="R156" s="8" t="n"/>
    </row>
    <row r="157">
      <c r="A157" s="4" t="n"/>
      <c r="B157" s="5" t="n"/>
      <c r="C157" s="6" t="n"/>
      <c r="D157" s="7" t="n"/>
      <c r="E157" s="6" t="n"/>
      <c r="F157" s="8" t="n"/>
      <c r="G157" s="6" t="n"/>
      <c r="H157" s="6" t="n"/>
      <c r="I157" s="4" t="n"/>
      <c r="J157" s="9">
        <f>IF(OR($A157="",$I157=""),"",IF($I157&lt;=WORKDAY($A157,'القوائم'!$I$5),"نعم","لا"))</f>
        <v/>
      </c>
      <c r="K157" s="7" t="n"/>
      <c r="L157" s="7" t="n"/>
      <c r="M157" s="4" t="n"/>
      <c r="N157" s="10" t="n"/>
      <c r="O157" s="11">
        <f>IF(OR($A157="",$H157=""),"",IF($H157="أُلغي",0,IF($H157="انتقل إلى خطة أصغر",IF($L157="","",$L157),IF($N157="نعم",$D157,IF($N157="لا",0,"")))))</f>
        <v/>
      </c>
      <c r="P157" s="11">
        <f>IF(OR($A157="",$H157=""),"",IF($H157="أُلغي",$D157,IF($H157="انتقل إلى خطة أصغر",IF($L157="","",$D157-$L157),IF($N157="نعم",0,IF($N157="لا",$D157,"")))))</f>
        <v/>
      </c>
      <c r="Q157" s="12">
        <f>IF($A157="","",IF($H157="",IF(TODAY()&gt;WORKDAY($A157,'القوائم'!$I$5),"متأخر","مفتوح"),IF(AND($H157="أُوقف مؤقتاً",$N157=""),IF(AND($M157&lt;&gt;"",TODAY()&gt;=$M157),"تحقق من الاستئناف","موقوف مؤقتاً"),"مغلق")))</f>
        <v/>
      </c>
      <c r="R157" s="8" t="n"/>
    </row>
    <row r="158">
      <c r="A158" s="4" t="n"/>
      <c r="B158" s="5" t="n"/>
      <c r="C158" s="6" t="n"/>
      <c r="D158" s="7" t="n"/>
      <c r="E158" s="6" t="n"/>
      <c r="F158" s="8" t="n"/>
      <c r="G158" s="6" t="n"/>
      <c r="H158" s="6" t="n"/>
      <c r="I158" s="4" t="n"/>
      <c r="J158" s="9">
        <f>IF(OR($A158="",$I158=""),"",IF($I158&lt;=WORKDAY($A158,'القوائم'!$I$5),"نعم","لا"))</f>
        <v/>
      </c>
      <c r="K158" s="7" t="n"/>
      <c r="L158" s="7" t="n"/>
      <c r="M158" s="4" t="n"/>
      <c r="N158" s="10" t="n"/>
      <c r="O158" s="11">
        <f>IF(OR($A158="",$H158=""),"",IF($H158="أُلغي",0,IF($H158="انتقل إلى خطة أصغر",IF($L158="","",$L158),IF($N158="نعم",$D158,IF($N158="لا",0,"")))))</f>
        <v/>
      </c>
      <c r="P158" s="11">
        <f>IF(OR($A158="",$H158=""),"",IF($H158="أُلغي",$D158,IF($H158="انتقل إلى خطة أصغر",IF($L158="","",$D158-$L158),IF($N158="نعم",0,IF($N158="لا",$D158,"")))))</f>
        <v/>
      </c>
      <c r="Q158" s="12">
        <f>IF($A158="","",IF($H158="",IF(TODAY()&gt;WORKDAY($A158,'القوائم'!$I$5),"متأخر","مفتوح"),IF(AND($H158="أُوقف مؤقتاً",$N158=""),IF(AND($M158&lt;&gt;"",TODAY()&gt;=$M158),"تحقق من الاستئناف","موقوف مؤقتاً"),"مغلق")))</f>
        <v/>
      </c>
      <c r="R158" s="8" t="n"/>
    </row>
    <row r="159">
      <c r="A159" s="4" t="n"/>
      <c r="B159" s="5" t="n"/>
      <c r="C159" s="6" t="n"/>
      <c r="D159" s="7" t="n"/>
      <c r="E159" s="6" t="n"/>
      <c r="F159" s="8" t="n"/>
      <c r="G159" s="6" t="n"/>
      <c r="H159" s="6" t="n"/>
      <c r="I159" s="4" t="n"/>
      <c r="J159" s="9">
        <f>IF(OR($A159="",$I159=""),"",IF($I159&lt;=WORKDAY($A159,'القوائم'!$I$5),"نعم","لا"))</f>
        <v/>
      </c>
      <c r="K159" s="7" t="n"/>
      <c r="L159" s="7" t="n"/>
      <c r="M159" s="4" t="n"/>
      <c r="N159" s="10" t="n"/>
      <c r="O159" s="11">
        <f>IF(OR($A159="",$H159=""),"",IF($H159="أُلغي",0,IF($H159="انتقل إلى خطة أصغر",IF($L159="","",$L159),IF($N159="نعم",$D159,IF($N159="لا",0,"")))))</f>
        <v/>
      </c>
      <c r="P159" s="11">
        <f>IF(OR($A159="",$H159=""),"",IF($H159="أُلغي",$D159,IF($H159="انتقل إلى خطة أصغر",IF($L159="","",$D159-$L159),IF($N159="نعم",0,IF($N159="لا",$D159,"")))))</f>
        <v/>
      </c>
      <c r="Q159" s="12">
        <f>IF($A159="","",IF($H159="",IF(TODAY()&gt;WORKDAY($A159,'القوائم'!$I$5),"متأخر","مفتوح"),IF(AND($H159="أُوقف مؤقتاً",$N159=""),IF(AND($M159&lt;&gt;"",TODAY()&gt;=$M159),"تحقق من الاستئناف","موقوف مؤقتاً"),"مغلق")))</f>
        <v/>
      </c>
      <c r="R159" s="8" t="n"/>
    </row>
    <row r="160">
      <c r="A160" s="4" t="n"/>
      <c r="B160" s="5" t="n"/>
      <c r="C160" s="6" t="n"/>
      <c r="D160" s="7" t="n"/>
      <c r="E160" s="6" t="n"/>
      <c r="F160" s="8" t="n"/>
      <c r="G160" s="6" t="n"/>
      <c r="H160" s="6" t="n"/>
      <c r="I160" s="4" t="n"/>
      <c r="J160" s="9">
        <f>IF(OR($A160="",$I160=""),"",IF($I160&lt;=WORKDAY($A160,'القوائم'!$I$5),"نعم","لا"))</f>
        <v/>
      </c>
      <c r="K160" s="7" t="n"/>
      <c r="L160" s="7" t="n"/>
      <c r="M160" s="4" t="n"/>
      <c r="N160" s="10" t="n"/>
      <c r="O160" s="11">
        <f>IF(OR($A160="",$H160=""),"",IF($H160="أُلغي",0,IF($H160="انتقل إلى خطة أصغر",IF($L160="","",$L160),IF($N160="نعم",$D160,IF($N160="لا",0,"")))))</f>
        <v/>
      </c>
      <c r="P160" s="11">
        <f>IF(OR($A160="",$H160=""),"",IF($H160="أُلغي",$D160,IF($H160="انتقل إلى خطة أصغر",IF($L160="","",$D160-$L160),IF($N160="نعم",0,IF($N160="لا",$D160,"")))))</f>
        <v/>
      </c>
      <c r="Q160" s="12">
        <f>IF($A160="","",IF($H160="",IF(TODAY()&gt;WORKDAY($A160,'القوائم'!$I$5),"متأخر","مفتوح"),IF(AND($H160="أُوقف مؤقتاً",$N160=""),IF(AND($M160&lt;&gt;"",TODAY()&gt;=$M160),"تحقق من الاستئناف","موقوف مؤقتاً"),"مغلق")))</f>
        <v/>
      </c>
      <c r="R160" s="8" t="n"/>
    </row>
    <row r="161">
      <c r="A161" s="4" t="n"/>
      <c r="B161" s="5" t="n"/>
      <c r="C161" s="6" t="n"/>
      <c r="D161" s="7" t="n"/>
      <c r="E161" s="6" t="n"/>
      <c r="F161" s="8" t="n"/>
      <c r="G161" s="6" t="n"/>
      <c r="H161" s="6" t="n"/>
      <c r="I161" s="4" t="n"/>
      <c r="J161" s="9">
        <f>IF(OR($A161="",$I161=""),"",IF($I161&lt;=WORKDAY($A161,'القوائم'!$I$5),"نعم","لا"))</f>
        <v/>
      </c>
      <c r="K161" s="7" t="n"/>
      <c r="L161" s="7" t="n"/>
      <c r="M161" s="4" t="n"/>
      <c r="N161" s="10" t="n"/>
      <c r="O161" s="11">
        <f>IF(OR($A161="",$H161=""),"",IF($H161="أُلغي",0,IF($H161="انتقل إلى خطة أصغر",IF($L161="","",$L161),IF($N161="نعم",$D161,IF($N161="لا",0,"")))))</f>
        <v/>
      </c>
      <c r="P161" s="11">
        <f>IF(OR($A161="",$H161=""),"",IF($H161="أُلغي",$D161,IF($H161="انتقل إلى خطة أصغر",IF($L161="","",$D161-$L161),IF($N161="نعم",0,IF($N161="لا",$D161,"")))))</f>
        <v/>
      </c>
      <c r="Q161" s="12">
        <f>IF($A161="","",IF($H161="",IF(TODAY()&gt;WORKDAY($A161,'القوائم'!$I$5),"متأخر","مفتوح"),IF(AND($H161="أُوقف مؤقتاً",$N161=""),IF(AND($M161&lt;&gt;"",TODAY()&gt;=$M161),"تحقق من الاستئناف","موقوف مؤقتاً"),"مغلق")))</f>
        <v/>
      </c>
      <c r="R161" s="8" t="n"/>
    </row>
    <row r="162">
      <c r="A162" s="4" t="n"/>
      <c r="B162" s="5" t="n"/>
      <c r="C162" s="6" t="n"/>
      <c r="D162" s="7" t="n"/>
      <c r="E162" s="6" t="n"/>
      <c r="F162" s="8" t="n"/>
      <c r="G162" s="6" t="n"/>
      <c r="H162" s="6" t="n"/>
      <c r="I162" s="4" t="n"/>
      <c r="J162" s="9">
        <f>IF(OR($A162="",$I162=""),"",IF($I162&lt;=WORKDAY($A162,'القوائم'!$I$5),"نعم","لا"))</f>
        <v/>
      </c>
      <c r="K162" s="7" t="n"/>
      <c r="L162" s="7" t="n"/>
      <c r="M162" s="4" t="n"/>
      <c r="N162" s="10" t="n"/>
      <c r="O162" s="11">
        <f>IF(OR($A162="",$H162=""),"",IF($H162="أُلغي",0,IF($H162="انتقل إلى خطة أصغر",IF($L162="","",$L162),IF($N162="نعم",$D162,IF($N162="لا",0,"")))))</f>
        <v/>
      </c>
      <c r="P162" s="11">
        <f>IF(OR($A162="",$H162=""),"",IF($H162="أُلغي",$D162,IF($H162="انتقل إلى خطة أصغر",IF($L162="","",$D162-$L162),IF($N162="نعم",0,IF($N162="لا",$D162,"")))))</f>
        <v/>
      </c>
      <c r="Q162" s="12">
        <f>IF($A162="","",IF($H162="",IF(TODAY()&gt;WORKDAY($A162,'القوائم'!$I$5),"متأخر","مفتوح"),IF(AND($H162="أُوقف مؤقتاً",$N162=""),IF(AND($M162&lt;&gt;"",TODAY()&gt;=$M162),"تحقق من الاستئناف","موقوف مؤقتاً"),"مغلق")))</f>
        <v/>
      </c>
      <c r="R162" s="8" t="n"/>
    </row>
    <row r="163">
      <c r="A163" s="4" t="n"/>
      <c r="B163" s="5" t="n"/>
      <c r="C163" s="6" t="n"/>
      <c r="D163" s="7" t="n"/>
      <c r="E163" s="6" t="n"/>
      <c r="F163" s="8" t="n"/>
      <c r="G163" s="6" t="n"/>
      <c r="H163" s="6" t="n"/>
      <c r="I163" s="4" t="n"/>
      <c r="J163" s="9">
        <f>IF(OR($A163="",$I163=""),"",IF($I163&lt;=WORKDAY($A163,'القوائم'!$I$5),"نعم","لا"))</f>
        <v/>
      </c>
      <c r="K163" s="7" t="n"/>
      <c r="L163" s="7" t="n"/>
      <c r="M163" s="4" t="n"/>
      <c r="N163" s="10" t="n"/>
      <c r="O163" s="11">
        <f>IF(OR($A163="",$H163=""),"",IF($H163="أُلغي",0,IF($H163="انتقل إلى خطة أصغر",IF($L163="","",$L163),IF($N163="نعم",$D163,IF($N163="لا",0,"")))))</f>
        <v/>
      </c>
      <c r="P163" s="11">
        <f>IF(OR($A163="",$H163=""),"",IF($H163="أُلغي",$D163,IF($H163="انتقل إلى خطة أصغر",IF($L163="","",$D163-$L163),IF($N163="نعم",0,IF($N163="لا",$D163,"")))))</f>
        <v/>
      </c>
      <c r="Q163" s="12">
        <f>IF($A163="","",IF($H163="",IF(TODAY()&gt;WORKDAY($A163,'القوائم'!$I$5),"متأخر","مفتوح"),IF(AND($H163="أُوقف مؤقتاً",$N163=""),IF(AND($M163&lt;&gt;"",TODAY()&gt;=$M163),"تحقق من الاستئناف","موقوف مؤقتاً"),"مغلق")))</f>
        <v/>
      </c>
      <c r="R163" s="8" t="n"/>
    </row>
    <row r="164">
      <c r="A164" s="4" t="n"/>
      <c r="B164" s="5" t="n"/>
      <c r="C164" s="6" t="n"/>
      <c r="D164" s="7" t="n"/>
      <c r="E164" s="6" t="n"/>
      <c r="F164" s="8" t="n"/>
      <c r="G164" s="6" t="n"/>
      <c r="H164" s="6" t="n"/>
      <c r="I164" s="4" t="n"/>
      <c r="J164" s="9">
        <f>IF(OR($A164="",$I164=""),"",IF($I164&lt;=WORKDAY($A164,'القوائم'!$I$5),"نعم","لا"))</f>
        <v/>
      </c>
      <c r="K164" s="7" t="n"/>
      <c r="L164" s="7" t="n"/>
      <c r="M164" s="4" t="n"/>
      <c r="N164" s="10" t="n"/>
      <c r="O164" s="11">
        <f>IF(OR($A164="",$H164=""),"",IF($H164="أُلغي",0,IF($H164="انتقل إلى خطة أصغر",IF($L164="","",$L164),IF($N164="نعم",$D164,IF($N164="لا",0,"")))))</f>
        <v/>
      </c>
      <c r="P164" s="11">
        <f>IF(OR($A164="",$H164=""),"",IF($H164="أُلغي",$D164,IF($H164="انتقل إلى خطة أصغر",IF($L164="","",$D164-$L164),IF($N164="نعم",0,IF($N164="لا",$D164,"")))))</f>
        <v/>
      </c>
      <c r="Q164" s="12">
        <f>IF($A164="","",IF($H164="",IF(TODAY()&gt;WORKDAY($A164,'القوائم'!$I$5),"متأخر","مفتوح"),IF(AND($H164="أُوقف مؤقتاً",$N164=""),IF(AND($M164&lt;&gt;"",TODAY()&gt;=$M164),"تحقق من الاستئناف","موقوف مؤقتاً"),"مغلق")))</f>
        <v/>
      </c>
      <c r="R164" s="8" t="n"/>
    </row>
    <row r="165">
      <c r="A165" s="4" t="n"/>
      <c r="B165" s="5" t="n"/>
      <c r="C165" s="6" t="n"/>
      <c r="D165" s="7" t="n"/>
      <c r="E165" s="6" t="n"/>
      <c r="F165" s="8" t="n"/>
      <c r="G165" s="6" t="n"/>
      <c r="H165" s="6" t="n"/>
      <c r="I165" s="4" t="n"/>
      <c r="J165" s="9">
        <f>IF(OR($A165="",$I165=""),"",IF($I165&lt;=WORKDAY($A165,'القوائم'!$I$5),"نعم","لا"))</f>
        <v/>
      </c>
      <c r="K165" s="7" t="n"/>
      <c r="L165" s="7" t="n"/>
      <c r="M165" s="4" t="n"/>
      <c r="N165" s="10" t="n"/>
      <c r="O165" s="11">
        <f>IF(OR($A165="",$H165=""),"",IF($H165="أُلغي",0,IF($H165="انتقل إلى خطة أصغر",IF($L165="","",$L165),IF($N165="نعم",$D165,IF($N165="لا",0,"")))))</f>
        <v/>
      </c>
      <c r="P165" s="11">
        <f>IF(OR($A165="",$H165=""),"",IF($H165="أُلغي",$D165,IF($H165="انتقل إلى خطة أصغر",IF($L165="","",$D165-$L165),IF($N165="نعم",0,IF($N165="لا",$D165,"")))))</f>
        <v/>
      </c>
      <c r="Q165" s="12">
        <f>IF($A165="","",IF($H165="",IF(TODAY()&gt;WORKDAY($A165,'القوائم'!$I$5),"متأخر","مفتوح"),IF(AND($H165="أُوقف مؤقتاً",$N165=""),IF(AND($M165&lt;&gt;"",TODAY()&gt;=$M165),"تحقق من الاستئناف","موقوف مؤقتاً"),"مغلق")))</f>
        <v/>
      </c>
      <c r="R165" s="8" t="n"/>
    </row>
    <row r="166">
      <c r="A166" s="4" t="n"/>
      <c r="B166" s="5" t="n"/>
      <c r="C166" s="6" t="n"/>
      <c r="D166" s="7" t="n"/>
      <c r="E166" s="6" t="n"/>
      <c r="F166" s="8" t="n"/>
      <c r="G166" s="6" t="n"/>
      <c r="H166" s="6" t="n"/>
      <c r="I166" s="4" t="n"/>
      <c r="J166" s="9">
        <f>IF(OR($A166="",$I166=""),"",IF($I166&lt;=WORKDAY($A166,'القوائم'!$I$5),"نعم","لا"))</f>
        <v/>
      </c>
      <c r="K166" s="7" t="n"/>
      <c r="L166" s="7" t="n"/>
      <c r="M166" s="4" t="n"/>
      <c r="N166" s="10" t="n"/>
      <c r="O166" s="11">
        <f>IF(OR($A166="",$H166=""),"",IF($H166="أُلغي",0,IF($H166="انتقل إلى خطة أصغر",IF($L166="","",$L166),IF($N166="نعم",$D166,IF($N166="لا",0,"")))))</f>
        <v/>
      </c>
      <c r="P166" s="11">
        <f>IF(OR($A166="",$H166=""),"",IF($H166="أُلغي",$D166,IF($H166="انتقل إلى خطة أصغر",IF($L166="","",$D166-$L166),IF($N166="نعم",0,IF($N166="لا",$D166,"")))))</f>
        <v/>
      </c>
      <c r="Q166" s="12">
        <f>IF($A166="","",IF($H166="",IF(TODAY()&gt;WORKDAY($A166,'القوائم'!$I$5),"متأخر","مفتوح"),IF(AND($H166="أُوقف مؤقتاً",$N166=""),IF(AND($M166&lt;&gt;"",TODAY()&gt;=$M166),"تحقق من الاستئناف","موقوف مؤقتاً"),"مغلق")))</f>
        <v/>
      </c>
      <c r="R166" s="8" t="n"/>
    </row>
    <row r="167">
      <c r="A167" s="4" t="n"/>
      <c r="B167" s="5" t="n"/>
      <c r="C167" s="6" t="n"/>
      <c r="D167" s="7" t="n"/>
      <c r="E167" s="6" t="n"/>
      <c r="F167" s="8" t="n"/>
      <c r="G167" s="6" t="n"/>
      <c r="H167" s="6" t="n"/>
      <c r="I167" s="4" t="n"/>
      <c r="J167" s="9">
        <f>IF(OR($A167="",$I167=""),"",IF($I167&lt;=WORKDAY($A167,'القوائم'!$I$5),"نعم","لا"))</f>
        <v/>
      </c>
      <c r="K167" s="7" t="n"/>
      <c r="L167" s="7" t="n"/>
      <c r="M167" s="4" t="n"/>
      <c r="N167" s="10" t="n"/>
      <c r="O167" s="11">
        <f>IF(OR($A167="",$H167=""),"",IF($H167="أُلغي",0,IF($H167="انتقل إلى خطة أصغر",IF($L167="","",$L167),IF($N167="نعم",$D167,IF($N167="لا",0,"")))))</f>
        <v/>
      </c>
      <c r="P167" s="11">
        <f>IF(OR($A167="",$H167=""),"",IF($H167="أُلغي",$D167,IF($H167="انتقل إلى خطة أصغر",IF($L167="","",$D167-$L167),IF($N167="نعم",0,IF($N167="لا",$D167,"")))))</f>
        <v/>
      </c>
      <c r="Q167" s="12">
        <f>IF($A167="","",IF($H167="",IF(TODAY()&gt;WORKDAY($A167,'القوائم'!$I$5),"متأخر","مفتوح"),IF(AND($H167="أُوقف مؤقتاً",$N167=""),IF(AND($M167&lt;&gt;"",TODAY()&gt;=$M167),"تحقق من الاستئناف","موقوف مؤقتاً"),"مغلق")))</f>
        <v/>
      </c>
      <c r="R167" s="8" t="n"/>
    </row>
    <row r="168">
      <c r="A168" s="4" t="n"/>
      <c r="B168" s="5" t="n"/>
      <c r="C168" s="6" t="n"/>
      <c r="D168" s="7" t="n"/>
      <c r="E168" s="6" t="n"/>
      <c r="F168" s="8" t="n"/>
      <c r="G168" s="6" t="n"/>
      <c r="H168" s="6" t="n"/>
      <c r="I168" s="4" t="n"/>
      <c r="J168" s="9">
        <f>IF(OR($A168="",$I168=""),"",IF($I168&lt;=WORKDAY($A168,'القوائم'!$I$5),"نعم","لا"))</f>
        <v/>
      </c>
      <c r="K168" s="7" t="n"/>
      <c r="L168" s="7" t="n"/>
      <c r="M168" s="4" t="n"/>
      <c r="N168" s="10" t="n"/>
      <c r="O168" s="11">
        <f>IF(OR($A168="",$H168=""),"",IF($H168="أُلغي",0,IF($H168="انتقل إلى خطة أصغر",IF($L168="","",$L168),IF($N168="نعم",$D168,IF($N168="لا",0,"")))))</f>
        <v/>
      </c>
      <c r="P168" s="11">
        <f>IF(OR($A168="",$H168=""),"",IF($H168="أُلغي",$D168,IF($H168="انتقل إلى خطة أصغر",IF($L168="","",$D168-$L168),IF($N168="نعم",0,IF($N168="لا",$D168,"")))))</f>
        <v/>
      </c>
      <c r="Q168" s="12">
        <f>IF($A168="","",IF($H168="",IF(TODAY()&gt;WORKDAY($A168,'القوائم'!$I$5),"متأخر","مفتوح"),IF(AND($H168="أُوقف مؤقتاً",$N168=""),IF(AND($M168&lt;&gt;"",TODAY()&gt;=$M168),"تحقق من الاستئناف","موقوف مؤقتاً"),"مغلق")))</f>
        <v/>
      </c>
      <c r="R168" s="8" t="n"/>
    </row>
    <row r="169">
      <c r="A169" s="4" t="n"/>
      <c r="B169" s="5" t="n"/>
      <c r="C169" s="6" t="n"/>
      <c r="D169" s="7" t="n"/>
      <c r="E169" s="6" t="n"/>
      <c r="F169" s="8" t="n"/>
      <c r="G169" s="6" t="n"/>
      <c r="H169" s="6" t="n"/>
      <c r="I169" s="4" t="n"/>
      <c r="J169" s="9">
        <f>IF(OR($A169="",$I169=""),"",IF($I169&lt;=WORKDAY($A169,'القوائم'!$I$5),"نعم","لا"))</f>
        <v/>
      </c>
      <c r="K169" s="7" t="n"/>
      <c r="L169" s="7" t="n"/>
      <c r="M169" s="4" t="n"/>
      <c r="N169" s="10" t="n"/>
      <c r="O169" s="11">
        <f>IF(OR($A169="",$H169=""),"",IF($H169="أُلغي",0,IF($H169="انتقل إلى خطة أصغر",IF($L169="","",$L169),IF($N169="نعم",$D169,IF($N169="لا",0,"")))))</f>
        <v/>
      </c>
      <c r="P169" s="11">
        <f>IF(OR($A169="",$H169=""),"",IF($H169="أُلغي",$D169,IF($H169="انتقل إلى خطة أصغر",IF($L169="","",$D169-$L169),IF($N169="نعم",0,IF($N169="لا",$D169,"")))))</f>
        <v/>
      </c>
      <c r="Q169" s="12">
        <f>IF($A169="","",IF($H169="",IF(TODAY()&gt;WORKDAY($A169,'القوائم'!$I$5),"متأخر","مفتوح"),IF(AND($H169="أُوقف مؤقتاً",$N169=""),IF(AND($M169&lt;&gt;"",TODAY()&gt;=$M169),"تحقق من الاستئناف","موقوف مؤقتاً"),"مغلق")))</f>
        <v/>
      </c>
      <c r="R169" s="8" t="n"/>
    </row>
    <row r="170">
      <c r="A170" s="4" t="n"/>
      <c r="B170" s="5" t="n"/>
      <c r="C170" s="6" t="n"/>
      <c r="D170" s="7" t="n"/>
      <c r="E170" s="6" t="n"/>
      <c r="F170" s="8" t="n"/>
      <c r="G170" s="6" t="n"/>
      <c r="H170" s="6" t="n"/>
      <c r="I170" s="4" t="n"/>
      <c r="J170" s="9">
        <f>IF(OR($A170="",$I170=""),"",IF($I170&lt;=WORKDAY($A170,'القوائم'!$I$5),"نعم","لا"))</f>
        <v/>
      </c>
      <c r="K170" s="7" t="n"/>
      <c r="L170" s="7" t="n"/>
      <c r="M170" s="4" t="n"/>
      <c r="N170" s="10" t="n"/>
      <c r="O170" s="11">
        <f>IF(OR($A170="",$H170=""),"",IF($H170="أُلغي",0,IF($H170="انتقل إلى خطة أصغر",IF($L170="","",$L170),IF($N170="نعم",$D170,IF($N170="لا",0,"")))))</f>
        <v/>
      </c>
      <c r="P170" s="11">
        <f>IF(OR($A170="",$H170=""),"",IF($H170="أُلغي",$D170,IF($H170="انتقل إلى خطة أصغر",IF($L170="","",$D170-$L170),IF($N170="نعم",0,IF($N170="لا",$D170,"")))))</f>
        <v/>
      </c>
      <c r="Q170" s="12">
        <f>IF($A170="","",IF($H170="",IF(TODAY()&gt;WORKDAY($A170,'القوائم'!$I$5),"متأخر","مفتوح"),IF(AND($H170="أُوقف مؤقتاً",$N170=""),IF(AND($M170&lt;&gt;"",TODAY()&gt;=$M170),"تحقق من الاستئناف","موقوف مؤقتاً"),"مغلق")))</f>
        <v/>
      </c>
      <c r="R170" s="8" t="n"/>
    </row>
    <row r="171">
      <c r="A171" s="4" t="n"/>
      <c r="B171" s="5" t="n"/>
      <c r="C171" s="6" t="n"/>
      <c r="D171" s="7" t="n"/>
      <c r="E171" s="6" t="n"/>
      <c r="F171" s="8" t="n"/>
      <c r="G171" s="6" t="n"/>
      <c r="H171" s="6" t="n"/>
      <c r="I171" s="4" t="n"/>
      <c r="J171" s="9">
        <f>IF(OR($A171="",$I171=""),"",IF($I171&lt;=WORKDAY($A171,'القوائم'!$I$5),"نعم","لا"))</f>
        <v/>
      </c>
      <c r="K171" s="7" t="n"/>
      <c r="L171" s="7" t="n"/>
      <c r="M171" s="4" t="n"/>
      <c r="N171" s="10" t="n"/>
      <c r="O171" s="11">
        <f>IF(OR($A171="",$H171=""),"",IF($H171="أُلغي",0,IF($H171="انتقل إلى خطة أصغر",IF($L171="","",$L171),IF($N171="نعم",$D171,IF($N171="لا",0,"")))))</f>
        <v/>
      </c>
      <c r="P171" s="11">
        <f>IF(OR($A171="",$H171=""),"",IF($H171="أُلغي",$D171,IF($H171="انتقل إلى خطة أصغر",IF($L171="","",$D171-$L171),IF($N171="نعم",0,IF($N171="لا",$D171,"")))))</f>
        <v/>
      </c>
      <c r="Q171" s="12">
        <f>IF($A171="","",IF($H171="",IF(TODAY()&gt;WORKDAY($A171,'القوائم'!$I$5),"متأخر","مفتوح"),IF(AND($H171="أُوقف مؤقتاً",$N171=""),IF(AND($M171&lt;&gt;"",TODAY()&gt;=$M171),"تحقق من الاستئناف","موقوف مؤقتاً"),"مغلق")))</f>
        <v/>
      </c>
      <c r="R171" s="8" t="n"/>
    </row>
    <row r="172">
      <c r="A172" s="4" t="n"/>
      <c r="B172" s="5" t="n"/>
      <c r="C172" s="6" t="n"/>
      <c r="D172" s="7" t="n"/>
      <c r="E172" s="6" t="n"/>
      <c r="F172" s="8" t="n"/>
      <c r="G172" s="6" t="n"/>
      <c r="H172" s="6" t="n"/>
      <c r="I172" s="4" t="n"/>
      <c r="J172" s="9">
        <f>IF(OR($A172="",$I172=""),"",IF($I172&lt;=WORKDAY($A172,'القوائم'!$I$5),"نعم","لا"))</f>
        <v/>
      </c>
      <c r="K172" s="7" t="n"/>
      <c r="L172" s="7" t="n"/>
      <c r="M172" s="4" t="n"/>
      <c r="N172" s="10" t="n"/>
      <c r="O172" s="11">
        <f>IF(OR($A172="",$H172=""),"",IF($H172="أُلغي",0,IF($H172="انتقل إلى خطة أصغر",IF($L172="","",$L172),IF($N172="نعم",$D172,IF($N172="لا",0,"")))))</f>
        <v/>
      </c>
      <c r="P172" s="11">
        <f>IF(OR($A172="",$H172=""),"",IF($H172="أُلغي",$D172,IF($H172="انتقل إلى خطة أصغر",IF($L172="","",$D172-$L172),IF($N172="نعم",0,IF($N172="لا",$D172,"")))))</f>
        <v/>
      </c>
      <c r="Q172" s="12">
        <f>IF($A172="","",IF($H172="",IF(TODAY()&gt;WORKDAY($A172,'القوائم'!$I$5),"متأخر","مفتوح"),IF(AND($H172="أُوقف مؤقتاً",$N172=""),IF(AND($M172&lt;&gt;"",TODAY()&gt;=$M172),"تحقق من الاستئناف","موقوف مؤقتاً"),"مغلق")))</f>
        <v/>
      </c>
      <c r="R172" s="8" t="n"/>
    </row>
    <row r="173">
      <c r="A173" s="4" t="n"/>
      <c r="B173" s="5" t="n"/>
      <c r="C173" s="6" t="n"/>
      <c r="D173" s="7" t="n"/>
      <c r="E173" s="6" t="n"/>
      <c r="F173" s="8" t="n"/>
      <c r="G173" s="6" t="n"/>
      <c r="H173" s="6" t="n"/>
      <c r="I173" s="4" t="n"/>
      <c r="J173" s="9">
        <f>IF(OR($A173="",$I173=""),"",IF($I173&lt;=WORKDAY($A173,'القوائم'!$I$5),"نعم","لا"))</f>
        <v/>
      </c>
      <c r="K173" s="7" t="n"/>
      <c r="L173" s="7" t="n"/>
      <c r="M173" s="4" t="n"/>
      <c r="N173" s="10" t="n"/>
      <c r="O173" s="11">
        <f>IF(OR($A173="",$H173=""),"",IF($H173="أُلغي",0,IF($H173="انتقل إلى خطة أصغر",IF($L173="","",$L173),IF($N173="نعم",$D173,IF($N173="لا",0,"")))))</f>
        <v/>
      </c>
      <c r="P173" s="11">
        <f>IF(OR($A173="",$H173=""),"",IF($H173="أُلغي",$D173,IF($H173="انتقل إلى خطة أصغر",IF($L173="","",$D173-$L173),IF($N173="نعم",0,IF($N173="لا",$D173,"")))))</f>
        <v/>
      </c>
      <c r="Q173" s="12">
        <f>IF($A173="","",IF($H173="",IF(TODAY()&gt;WORKDAY($A173,'القوائم'!$I$5),"متأخر","مفتوح"),IF(AND($H173="أُوقف مؤقتاً",$N173=""),IF(AND($M173&lt;&gt;"",TODAY()&gt;=$M173),"تحقق من الاستئناف","موقوف مؤقتاً"),"مغلق")))</f>
        <v/>
      </c>
      <c r="R173" s="8" t="n"/>
    </row>
    <row r="174">
      <c r="A174" s="4" t="n"/>
      <c r="B174" s="5" t="n"/>
      <c r="C174" s="6" t="n"/>
      <c r="D174" s="7" t="n"/>
      <c r="E174" s="6" t="n"/>
      <c r="F174" s="8" t="n"/>
      <c r="G174" s="6" t="n"/>
      <c r="H174" s="6" t="n"/>
      <c r="I174" s="4" t="n"/>
      <c r="J174" s="9">
        <f>IF(OR($A174="",$I174=""),"",IF($I174&lt;=WORKDAY($A174,'القوائم'!$I$5),"نعم","لا"))</f>
        <v/>
      </c>
      <c r="K174" s="7" t="n"/>
      <c r="L174" s="7" t="n"/>
      <c r="M174" s="4" t="n"/>
      <c r="N174" s="10" t="n"/>
      <c r="O174" s="11">
        <f>IF(OR($A174="",$H174=""),"",IF($H174="أُلغي",0,IF($H174="انتقل إلى خطة أصغر",IF($L174="","",$L174),IF($N174="نعم",$D174,IF($N174="لا",0,"")))))</f>
        <v/>
      </c>
      <c r="P174" s="11">
        <f>IF(OR($A174="",$H174=""),"",IF($H174="أُلغي",$D174,IF($H174="انتقل إلى خطة أصغر",IF($L174="","",$D174-$L174),IF($N174="نعم",0,IF($N174="لا",$D174,"")))))</f>
        <v/>
      </c>
      <c r="Q174" s="12">
        <f>IF($A174="","",IF($H174="",IF(TODAY()&gt;WORKDAY($A174,'القوائم'!$I$5),"متأخر","مفتوح"),IF(AND($H174="أُوقف مؤقتاً",$N174=""),IF(AND($M174&lt;&gt;"",TODAY()&gt;=$M174),"تحقق من الاستئناف","موقوف مؤقتاً"),"مغلق")))</f>
        <v/>
      </c>
      <c r="R174" s="8" t="n"/>
    </row>
    <row r="175">
      <c r="A175" s="4" t="n"/>
      <c r="B175" s="5" t="n"/>
      <c r="C175" s="6" t="n"/>
      <c r="D175" s="7" t="n"/>
      <c r="E175" s="6" t="n"/>
      <c r="F175" s="8" t="n"/>
      <c r="G175" s="6" t="n"/>
      <c r="H175" s="6" t="n"/>
      <c r="I175" s="4" t="n"/>
      <c r="J175" s="9">
        <f>IF(OR($A175="",$I175=""),"",IF($I175&lt;=WORKDAY($A175,'القوائم'!$I$5),"نعم","لا"))</f>
        <v/>
      </c>
      <c r="K175" s="7" t="n"/>
      <c r="L175" s="7" t="n"/>
      <c r="M175" s="4" t="n"/>
      <c r="N175" s="10" t="n"/>
      <c r="O175" s="11">
        <f>IF(OR($A175="",$H175=""),"",IF($H175="أُلغي",0,IF($H175="انتقل إلى خطة أصغر",IF($L175="","",$L175),IF($N175="نعم",$D175,IF($N175="لا",0,"")))))</f>
        <v/>
      </c>
      <c r="P175" s="11">
        <f>IF(OR($A175="",$H175=""),"",IF($H175="أُلغي",$D175,IF($H175="انتقل إلى خطة أصغر",IF($L175="","",$D175-$L175),IF($N175="نعم",0,IF($N175="لا",$D175,"")))))</f>
        <v/>
      </c>
      <c r="Q175" s="12">
        <f>IF($A175="","",IF($H175="",IF(TODAY()&gt;WORKDAY($A175,'القوائم'!$I$5),"متأخر","مفتوح"),IF(AND($H175="أُوقف مؤقتاً",$N175=""),IF(AND($M175&lt;&gt;"",TODAY()&gt;=$M175),"تحقق من الاستئناف","موقوف مؤقتاً"),"مغلق")))</f>
        <v/>
      </c>
      <c r="R175" s="8" t="n"/>
    </row>
    <row r="176">
      <c r="A176" s="4" t="n"/>
      <c r="B176" s="5" t="n"/>
      <c r="C176" s="6" t="n"/>
      <c r="D176" s="7" t="n"/>
      <c r="E176" s="6" t="n"/>
      <c r="F176" s="8" t="n"/>
      <c r="G176" s="6" t="n"/>
      <c r="H176" s="6" t="n"/>
      <c r="I176" s="4" t="n"/>
      <c r="J176" s="9">
        <f>IF(OR($A176="",$I176=""),"",IF($I176&lt;=WORKDAY($A176,'القوائم'!$I$5),"نعم","لا"))</f>
        <v/>
      </c>
      <c r="K176" s="7" t="n"/>
      <c r="L176" s="7" t="n"/>
      <c r="M176" s="4" t="n"/>
      <c r="N176" s="10" t="n"/>
      <c r="O176" s="11">
        <f>IF(OR($A176="",$H176=""),"",IF($H176="أُلغي",0,IF($H176="انتقل إلى خطة أصغر",IF($L176="","",$L176),IF($N176="نعم",$D176,IF($N176="لا",0,"")))))</f>
        <v/>
      </c>
      <c r="P176" s="11">
        <f>IF(OR($A176="",$H176=""),"",IF($H176="أُلغي",$D176,IF($H176="انتقل إلى خطة أصغر",IF($L176="","",$D176-$L176),IF($N176="نعم",0,IF($N176="لا",$D176,"")))))</f>
        <v/>
      </c>
      <c r="Q176" s="12">
        <f>IF($A176="","",IF($H176="",IF(TODAY()&gt;WORKDAY($A176,'القوائم'!$I$5),"متأخر","مفتوح"),IF(AND($H176="أُوقف مؤقتاً",$N176=""),IF(AND($M176&lt;&gt;"",TODAY()&gt;=$M176),"تحقق من الاستئناف","موقوف مؤقتاً"),"مغلق")))</f>
        <v/>
      </c>
      <c r="R176" s="8" t="n"/>
    </row>
    <row r="177">
      <c r="A177" s="4" t="n"/>
      <c r="B177" s="5" t="n"/>
      <c r="C177" s="6" t="n"/>
      <c r="D177" s="7" t="n"/>
      <c r="E177" s="6" t="n"/>
      <c r="F177" s="8" t="n"/>
      <c r="G177" s="6" t="n"/>
      <c r="H177" s="6" t="n"/>
      <c r="I177" s="4" t="n"/>
      <c r="J177" s="9">
        <f>IF(OR($A177="",$I177=""),"",IF($I177&lt;=WORKDAY($A177,'القوائم'!$I$5),"نعم","لا"))</f>
        <v/>
      </c>
      <c r="K177" s="7" t="n"/>
      <c r="L177" s="7" t="n"/>
      <c r="M177" s="4" t="n"/>
      <c r="N177" s="10" t="n"/>
      <c r="O177" s="11">
        <f>IF(OR($A177="",$H177=""),"",IF($H177="أُلغي",0,IF($H177="انتقل إلى خطة أصغر",IF($L177="","",$L177),IF($N177="نعم",$D177,IF($N177="لا",0,"")))))</f>
        <v/>
      </c>
      <c r="P177" s="11">
        <f>IF(OR($A177="",$H177=""),"",IF($H177="أُلغي",$D177,IF($H177="انتقل إلى خطة أصغر",IF($L177="","",$D177-$L177),IF($N177="نعم",0,IF($N177="لا",$D177,"")))))</f>
        <v/>
      </c>
      <c r="Q177" s="12">
        <f>IF($A177="","",IF($H177="",IF(TODAY()&gt;WORKDAY($A177,'القوائم'!$I$5),"متأخر","مفتوح"),IF(AND($H177="أُوقف مؤقتاً",$N177=""),IF(AND($M177&lt;&gt;"",TODAY()&gt;=$M177),"تحقق من الاستئناف","موقوف مؤقتاً"),"مغلق")))</f>
        <v/>
      </c>
      <c r="R177" s="8" t="n"/>
    </row>
    <row r="178">
      <c r="A178" s="4" t="n"/>
      <c r="B178" s="5" t="n"/>
      <c r="C178" s="6" t="n"/>
      <c r="D178" s="7" t="n"/>
      <c r="E178" s="6" t="n"/>
      <c r="F178" s="8" t="n"/>
      <c r="G178" s="6" t="n"/>
      <c r="H178" s="6" t="n"/>
      <c r="I178" s="4" t="n"/>
      <c r="J178" s="9">
        <f>IF(OR($A178="",$I178=""),"",IF($I178&lt;=WORKDAY($A178,'القوائم'!$I$5),"نعم","لا"))</f>
        <v/>
      </c>
      <c r="K178" s="7" t="n"/>
      <c r="L178" s="7" t="n"/>
      <c r="M178" s="4" t="n"/>
      <c r="N178" s="10" t="n"/>
      <c r="O178" s="11">
        <f>IF(OR($A178="",$H178=""),"",IF($H178="أُلغي",0,IF($H178="انتقل إلى خطة أصغر",IF($L178="","",$L178),IF($N178="نعم",$D178,IF($N178="لا",0,"")))))</f>
        <v/>
      </c>
      <c r="P178" s="11">
        <f>IF(OR($A178="",$H178=""),"",IF($H178="أُلغي",$D178,IF($H178="انتقل إلى خطة أصغر",IF($L178="","",$D178-$L178),IF($N178="نعم",0,IF($N178="لا",$D178,"")))))</f>
        <v/>
      </c>
      <c r="Q178" s="12">
        <f>IF($A178="","",IF($H178="",IF(TODAY()&gt;WORKDAY($A178,'القوائم'!$I$5),"متأخر","مفتوح"),IF(AND($H178="أُوقف مؤقتاً",$N178=""),IF(AND($M178&lt;&gt;"",TODAY()&gt;=$M178),"تحقق من الاستئناف","موقوف مؤقتاً"),"مغلق")))</f>
        <v/>
      </c>
      <c r="R178" s="8" t="n"/>
    </row>
    <row r="179">
      <c r="A179" s="4" t="n"/>
      <c r="B179" s="5" t="n"/>
      <c r="C179" s="6" t="n"/>
      <c r="D179" s="7" t="n"/>
      <c r="E179" s="6" t="n"/>
      <c r="F179" s="8" t="n"/>
      <c r="G179" s="6" t="n"/>
      <c r="H179" s="6" t="n"/>
      <c r="I179" s="4" t="n"/>
      <c r="J179" s="9">
        <f>IF(OR($A179="",$I179=""),"",IF($I179&lt;=WORKDAY($A179,'القوائم'!$I$5),"نعم","لا"))</f>
        <v/>
      </c>
      <c r="K179" s="7" t="n"/>
      <c r="L179" s="7" t="n"/>
      <c r="M179" s="4" t="n"/>
      <c r="N179" s="10" t="n"/>
      <c r="O179" s="11">
        <f>IF(OR($A179="",$H179=""),"",IF($H179="أُلغي",0,IF($H179="انتقل إلى خطة أصغر",IF($L179="","",$L179),IF($N179="نعم",$D179,IF($N179="لا",0,"")))))</f>
        <v/>
      </c>
      <c r="P179" s="11">
        <f>IF(OR($A179="",$H179=""),"",IF($H179="أُلغي",$D179,IF($H179="انتقل إلى خطة أصغر",IF($L179="","",$D179-$L179),IF($N179="نعم",0,IF($N179="لا",$D179,"")))))</f>
        <v/>
      </c>
      <c r="Q179" s="12">
        <f>IF($A179="","",IF($H179="",IF(TODAY()&gt;WORKDAY($A179,'القوائم'!$I$5),"متأخر","مفتوح"),IF(AND($H179="أُوقف مؤقتاً",$N179=""),IF(AND($M179&lt;&gt;"",TODAY()&gt;=$M179),"تحقق من الاستئناف","موقوف مؤقتاً"),"مغلق")))</f>
        <v/>
      </c>
      <c r="R179" s="8" t="n"/>
    </row>
    <row r="180">
      <c r="A180" s="4" t="n"/>
      <c r="B180" s="5" t="n"/>
      <c r="C180" s="6" t="n"/>
      <c r="D180" s="7" t="n"/>
      <c r="E180" s="6" t="n"/>
      <c r="F180" s="8" t="n"/>
      <c r="G180" s="6" t="n"/>
      <c r="H180" s="6" t="n"/>
      <c r="I180" s="4" t="n"/>
      <c r="J180" s="9">
        <f>IF(OR($A180="",$I180=""),"",IF($I180&lt;=WORKDAY($A180,'القوائم'!$I$5),"نعم","لا"))</f>
        <v/>
      </c>
      <c r="K180" s="7" t="n"/>
      <c r="L180" s="7" t="n"/>
      <c r="M180" s="4" t="n"/>
      <c r="N180" s="10" t="n"/>
      <c r="O180" s="11">
        <f>IF(OR($A180="",$H180=""),"",IF($H180="أُلغي",0,IF($H180="انتقل إلى خطة أصغر",IF($L180="","",$L180),IF($N180="نعم",$D180,IF($N180="لا",0,"")))))</f>
        <v/>
      </c>
      <c r="P180" s="11">
        <f>IF(OR($A180="",$H180=""),"",IF($H180="أُلغي",$D180,IF($H180="انتقل إلى خطة أصغر",IF($L180="","",$D180-$L180),IF($N180="نعم",0,IF($N180="لا",$D180,"")))))</f>
        <v/>
      </c>
      <c r="Q180" s="12">
        <f>IF($A180="","",IF($H180="",IF(TODAY()&gt;WORKDAY($A180,'القوائم'!$I$5),"متأخر","مفتوح"),IF(AND($H180="أُوقف مؤقتاً",$N180=""),IF(AND($M180&lt;&gt;"",TODAY()&gt;=$M180),"تحقق من الاستئناف","موقوف مؤقتاً"),"مغلق")))</f>
        <v/>
      </c>
      <c r="R180" s="8" t="n"/>
    </row>
    <row r="181">
      <c r="A181" s="4" t="n"/>
      <c r="B181" s="5" t="n"/>
      <c r="C181" s="6" t="n"/>
      <c r="D181" s="7" t="n"/>
      <c r="E181" s="6" t="n"/>
      <c r="F181" s="8" t="n"/>
      <c r="G181" s="6" t="n"/>
      <c r="H181" s="6" t="n"/>
      <c r="I181" s="4" t="n"/>
      <c r="J181" s="9">
        <f>IF(OR($A181="",$I181=""),"",IF($I181&lt;=WORKDAY($A181,'القوائم'!$I$5),"نعم","لا"))</f>
        <v/>
      </c>
      <c r="K181" s="7" t="n"/>
      <c r="L181" s="7" t="n"/>
      <c r="M181" s="4" t="n"/>
      <c r="N181" s="10" t="n"/>
      <c r="O181" s="11">
        <f>IF(OR($A181="",$H181=""),"",IF($H181="أُلغي",0,IF($H181="انتقل إلى خطة أصغر",IF($L181="","",$L181),IF($N181="نعم",$D181,IF($N181="لا",0,"")))))</f>
        <v/>
      </c>
      <c r="P181" s="11">
        <f>IF(OR($A181="",$H181=""),"",IF($H181="أُلغي",$D181,IF($H181="انتقل إلى خطة أصغر",IF($L181="","",$D181-$L181),IF($N181="نعم",0,IF($N181="لا",$D181,"")))))</f>
        <v/>
      </c>
      <c r="Q181" s="12">
        <f>IF($A181="","",IF($H181="",IF(TODAY()&gt;WORKDAY($A181,'القوائم'!$I$5),"متأخر","مفتوح"),IF(AND($H181="أُوقف مؤقتاً",$N181=""),IF(AND($M181&lt;&gt;"",TODAY()&gt;=$M181),"تحقق من الاستئناف","موقوف مؤقتاً"),"مغلق")))</f>
        <v/>
      </c>
      <c r="R181" s="8" t="n"/>
    </row>
    <row r="182">
      <c r="A182" s="4" t="n"/>
      <c r="B182" s="5" t="n"/>
      <c r="C182" s="6" t="n"/>
      <c r="D182" s="7" t="n"/>
      <c r="E182" s="6" t="n"/>
      <c r="F182" s="8" t="n"/>
      <c r="G182" s="6" t="n"/>
      <c r="H182" s="6" t="n"/>
      <c r="I182" s="4" t="n"/>
      <c r="J182" s="9">
        <f>IF(OR($A182="",$I182=""),"",IF($I182&lt;=WORKDAY($A182,'القوائم'!$I$5),"نعم","لا"))</f>
        <v/>
      </c>
      <c r="K182" s="7" t="n"/>
      <c r="L182" s="7" t="n"/>
      <c r="M182" s="4" t="n"/>
      <c r="N182" s="10" t="n"/>
      <c r="O182" s="11">
        <f>IF(OR($A182="",$H182=""),"",IF($H182="أُلغي",0,IF($H182="انتقل إلى خطة أصغر",IF($L182="","",$L182),IF($N182="نعم",$D182,IF($N182="لا",0,"")))))</f>
        <v/>
      </c>
      <c r="P182" s="11">
        <f>IF(OR($A182="",$H182=""),"",IF($H182="أُلغي",$D182,IF($H182="انتقل إلى خطة أصغر",IF($L182="","",$D182-$L182),IF($N182="نعم",0,IF($N182="لا",$D182,"")))))</f>
        <v/>
      </c>
      <c r="Q182" s="12">
        <f>IF($A182="","",IF($H182="",IF(TODAY()&gt;WORKDAY($A182,'القوائم'!$I$5),"متأخر","مفتوح"),IF(AND($H182="أُوقف مؤقتاً",$N182=""),IF(AND($M182&lt;&gt;"",TODAY()&gt;=$M182),"تحقق من الاستئناف","موقوف مؤقتاً"),"مغلق")))</f>
        <v/>
      </c>
      <c r="R182" s="8" t="n"/>
    </row>
    <row r="183">
      <c r="A183" s="4" t="n"/>
      <c r="B183" s="5" t="n"/>
      <c r="C183" s="6" t="n"/>
      <c r="D183" s="7" t="n"/>
      <c r="E183" s="6" t="n"/>
      <c r="F183" s="8" t="n"/>
      <c r="G183" s="6" t="n"/>
      <c r="H183" s="6" t="n"/>
      <c r="I183" s="4" t="n"/>
      <c r="J183" s="9">
        <f>IF(OR($A183="",$I183=""),"",IF($I183&lt;=WORKDAY($A183,'القوائم'!$I$5),"نعم","لا"))</f>
        <v/>
      </c>
      <c r="K183" s="7" t="n"/>
      <c r="L183" s="7" t="n"/>
      <c r="M183" s="4" t="n"/>
      <c r="N183" s="10" t="n"/>
      <c r="O183" s="11">
        <f>IF(OR($A183="",$H183=""),"",IF($H183="أُلغي",0,IF($H183="انتقل إلى خطة أصغر",IF($L183="","",$L183),IF($N183="نعم",$D183,IF($N183="لا",0,"")))))</f>
        <v/>
      </c>
      <c r="P183" s="11">
        <f>IF(OR($A183="",$H183=""),"",IF($H183="أُلغي",$D183,IF($H183="انتقل إلى خطة أصغر",IF($L183="","",$D183-$L183),IF($N183="نعم",0,IF($N183="لا",$D183,"")))))</f>
        <v/>
      </c>
      <c r="Q183" s="12">
        <f>IF($A183="","",IF($H183="",IF(TODAY()&gt;WORKDAY($A183,'القوائم'!$I$5),"متأخر","مفتوح"),IF(AND($H183="أُوقف مؤقتاً",$N183=""),IF(AND($M183&lt;&gt;"",TODAY()&gt;=$M183),"تحقق من الاستئناف","موقوف مؤقتاً"),"مغلق")))</f>
        <v/>
      </c>
      <c r="R183" s="8" t="n"/>
    </row>
    <row r="184">
      <c r="A184" s="4" t="n"/>
      <c r="B184" s="5" t="n"/>
      <c r="C184" s="6" t="n"/>
      <c r="D184" s="7" t="n"/>
      <c r="E184" s="6" t="n"/>
      <c r="F184" s="8" t="n"/>
      <c r="G184" s="6" t="n"/>
      <c r="H184" s="6" t="n"/>
      <c r="I184" s="4" t="n"/>
      <c r="J184" s="9">
        <f>IF(OR($A184="",$I184=""),"",IF($I184&lt;=WORKDAY($A184,'القوائم'!$I$5),"نعم","لا"))</f>
        <v/>
      </c>
      <c r="K184" s="7" t="n"/>
      <c r="L184" s="7" t="n"/>
      <c r="M184" s="4" t="n"/>
      <c r="N184" s="10" t="n"/>
      <c r="O184" s="11">
        <f>IF(OR($A184="",$H184=""),"",IF($H184="أُلغي",0,IF($H184="انتقل إلى خطة أصغر",IF($L184="","",$L184),IF($N184="نعم",$D184,IF($N184="لا",0,"")))))</f>
        <v/>
      </c>
      <c r="P184" s="11">
        <f>IF(OR($A184="",$H184=""),"",IF($H184="أُلغي",$D184,IF($H184="انتقل إلى خطة أصغر",IF($L184="","",$D184-$L184),IF($N184="نعم",0,IF($N184="لا",$D184,"")))))</f>
        <v/>
      </c>
      <c r="Q184" s="12">
        <f>IF($A184="","",IF($H184="",IF(TODAY()&gt;WORKDAY($A184,'القوائم'!$I$5),"متأخر","مفتوح"),IF(AND($H184="أُوقف مؤقتاً",$N184=""),IF(AND($M184&lt;&gt;"",TODAY()&gt;=$M184),"تحقق من الاستئناف","موقوف مؤقتاً"),"مغلق")))</f>
        <v/>
      </c>
      <c r="R184" s="8" t="n"/>
    </row>
    <row r="185">
      <c r="A185" s="4" t="n"/>
      <c r="B185" s="5" t="n"/>
      <c r="C185" s="6" t="n"/>
      <c r="D185" s="7" t="n"/>
      <c r="E185" s="6" t="n"/>
      <c r="F185" s="8" t="n"/>
      <c r="G185" s="6" t="n"/>
      <c r="H185" s="6" t="n"/>
      <c r="I185" s="4" t="n"/>
      <c r="J185" s="9">
        <f>IF(OR($A185="",$I185=""),"",IF($I185&lt;=WORKDAY($A185,'القوائم'!$I$5),"نعم","لا"))</f>
        <v/>
      </c>
      <c r="K185" s="7" t="n"/>
      <c r="L185" s="7" t="n"/>
      <c r="M185" s="4" t="n"/>
      <c r="N185" s="10" t="n"/>
      <c r="O185" s="11">
        <f>IF(OR($A185="",$H185=""),"",IF($H185="أُلغي",0,IF($H185="انتقل إلى خطة أصغر",IF($L185="","",$L185),IF($N185="نعم",$D185,IF($N185="لا",0,"")))))</f>
        <v/>
      </c>
      <c r="P185" s="11">
        <f>IF(OR($A185="",$H185=""),"",IF($H185="أُلغي",$D185,IF($H185="انتقل إلى خطة أصغر",IF($L185="","",$D185-$L185),IF($N185="نعم",0,IF($N185="لا",$D185,"")))))</f>
        <v/>
      </c>
      <c r="Q185" s="12">
        <f>IF($A185="","",IF($H185="",IF(TODAY()&gt;WORKDAY($A185,'القوائم'!$I$5),"متأخر","مفتوح"),IF(AND($H185="أُوقف مؤقتاً",$N185=""),IF(AND($M185&lt;&gt;"",TODAY()&gt;=$M185),"تحقق من الاستئناف","موقوف مؤقتاً"),"مغلق")))</f>
        <v/>
      </c>
      <c r="R185" s="8" t="n"/>
    </row>
    <row r="186">
      <c r="A186" s="4" t="n"/>
      <c r="B186" s="5" t="n"/>
      <c r="C186" s="6" t="n"/>
      <c r="D186" s="7" t="n"/>
      <c r="E186" s="6" t="n"/>
      <c r="F186" s="8" t="n"/>
      <c r="G186" s="6" t="n"/>
      <c r="H186" s="6" t="n"/>
      <c r="I186" s="4" t="n"/>
      <c r="J186" s="9">
        <f>IF(OR($A186="",$I186=""),"",IF($I186&lt;=WORKDAY($A186,'القوائم'!$I$5),"نعم","لا"))</f>
        <v/>
      </c>
      <c r="K186" s="7" t="n"/>
      <c r="L186" s="7" t="n"/>
      <c r="M186" s="4" t="n"/>
      <c r="N186" s="10" t="n"/>
      <c r="O186" s="11">
        <f>IF(OR($A186="",$H186=""),"",IF($H186="أُلغي",0,IF($H186="انتقل إلى خطة أصغر",IF($L186="","",$L186),IF($N186="نعم",$D186,IF($N186="لا",0,"")))))</f>
        <v/>
      </c>
      <c r="P186" s="11">
        <f>IF(OR($A186="",$H186=""),"",IF($H186="أُلغي",$D186,IF($H186="انتقل إلى خطة أصغر",IF($L186="","",$D186-$L186),IF($N186="نعم",0,IF($N186="لا",$D186,"")))))</f>
        <v/>
      </c>
      <c r="Q186" s="12">
        <f>IF($A186="","",IF($H186="",IF(TODAY()&gt;WORKDAY($A186,'القوائم'!$I$5),"متأخر","مفتوح"),IF(AND($H186="أُوقف مؤقتاً",$N186=""),IF(AND($M186&lt;&gt;"",TODAY()&gt;=$M186),"تحقق من الاستئناف","موقوف مؤقتاً"),"مغلق")))</f>
        <v/>
      </c>
      <c r="R186" s="8" t="n"/>
    </row>
    <row r="187">
      <c r="A187" s="4" t="n"/>
      <c r="B187" s="5" t="n"/>
      <c r="C187" s="6" t="n"/>
      <c r="D187" s="7" t="n"/>
      <c r="E187" s="6" t="n"/>
      <c r="F187" s="8" t="n"/>
      <c r="G187" s="6" t="n"/>
      <c r="H187" s="6" t="n"/>
      <c r="I187" s="4" t="n"/>
      <c r="J187" s="9">
        <f>IF(OR($A187="",$I187=""),"",IF($I187&lt;=WORKDAY($A187,'القوائم'!$I$5),"نعم","لا"))</f>
        <v/>
      </c>
      <c r="K187" s="7" t="n"/>
      <c r="L187" s="7" t="n"/>
      <c r="M187" s="4" t="n"/>
      <c r="N187" s="10" t="n"/>
      <c r="O187" s="11">
        <f>IF(OR($A187="",$H187=""),"",IF($H187="أُلغي",0,IF($H187="انتقل إلى خطة أصغر",IF($L187="","",$L187),IF($N187="نعم",$D187,IF($N187="لا",0,"")))))</f>
        <v/>
      </c>
      <c r="P187" s="11">
        <f>IF(OR($A187="",$H187=""),"",IF($H187="أُلغي",$D187,IF($H187="انتقل إلى خطة أصغر",IF($L187="","",$D187-$L187),IF($N187="نعم",0,IF($N187="لا",$D187,"")))))</f>
        <v/>
      </c>
      <c r="Q187" s="12">
        <f>IF($A187="","",IF($H187="",IF(TODAY()&gt;WORKDAY($A187,'القوائم'!$I$5),"متأخر","مفتوح"),IF(AND($H187="أُوقف مؤقتاً",$N187=""),IF(AND($M187&lt;&gt;"",TODAY()&gt;=$M187),"تحقق من الاستئناف","موقوف مؤقتاً"),"مغلق")))</f>
        <v/>
      </c>
      <c r="R187" s="8" t="n"/>
    </row>
    <row r="188">
      <c r="A188" s="4" t="n"/>
      <c r="B188" s="5" t="n"/>
      <c r="C188" s="6" t="n"/>
      <c r="D188" s="7" t="n"/>
      <c r="E188" s="6" t="n"/>
      <c r="F188" s="8" t="n"/>
      <c r="G188" s="6" t="n"/>
      <c r="H188" s="6" t="n"/>
      <c r="I188" s="4" t="n"/>
      <c r="J188" s="9">
        <f>IF(OR($A188="",$I188=""),"",IF($I188&lt;=WORKDAY($A188,'القوائم'!$I$5),"نعم","لا"))</f>
        <v/>
      </c>
      <c r="K188" s="7" t="n"/>
      <c r="L188" s="7" t="n"/>
      <c r="M188" s="4" t="n"/>
      <c r="N188" s="10" t="n"/>
      <c r="O188" s="11">
        <f>IF(OR($A188="",$H188=""),"",IF($H188="أُلغي",0,IF($H188="انتقل إلى خطة أصغر",IF($L188="","",$L188),IF($N188="نعم",$D188,IF($N188="لا",0,"")))))</f>
        <v/>
      </c>
      <c r="P188" s="11">
        <f>IF(OR($A188="",$H188=""),"",IF($H188="أُلغي",$D188,IF($H188="انتقل إلى خطة أصغر",IF($L188="","",$D188-$L188),IF($N188="نعم",0,IF($N188="لا",$D188,"")))))</f>
        <v/>
      </c>
      <c r="Q188" s="12">
        <f>IF($A188="","",IF($H188="",IF(TODAY()&gt;WORKDAY($A188,'القوائم'!$I$5),"متأخر","مفتوح"),IF(AND($H188="أُوقف مؤقتاً",$N188=""),IF(AND($M188&lt;&gt;"",TODAY()&gt;=$M188),"تحقق من الاستئناف","موقوف مؤقتاً"),"مغلق")))</f>
        <v/>
      </c>
      <c r="R188" s="8" t="n"/>
    </row>
    <row r="189">
      <c r="A189" s="4" t="n"/>
      <c r="B189" s="5" t="n"/>
      <c r="C189" s="6" t="n"/>
      <c r="D189" s="7" t="n"/>
      <c r="E189" s="6" t="n"/>
      <c r="F189" s="8" t="n"/>
      <c r="G189" s="6" t="n"/>
      <c r="H189" s="6" t="n"/>
      <c r="I189" s="4" t="n"/>
      <c r="J189" s="9">
        <f>IF(OR($A189="",$I189=""),"",IF($I189&lt;=WORKDAY($A189,'القوائم'!$I$5),"نعم","لا"))</f>
        <v/>
      </c>
      <c r="K189" s="7" t="n"/>
      <c r="L189" s="7" t="n"/>
      <c r="M189" s="4" t="n"/>
      <c r="N189" s="10" t="n"/>
      <c r="O189" s="11">
        <f>IF(OR($A189="",$H189=""),"",IF($H189="أُلغي",0,IF($H189="انتقل إلى خطة أصغر",IF($L189="","",$L189),IF($N189="نعم",$D189,IF($N189="لا",0,"")))))</f>
        <v/>
      </c>
      <c r="P189" s="11">
        <f>IF(OR($A189="",$H189=""),"",IF($H189="أُلغي",$D189,IF($H189="انتقل إلى خطة أصغر",IF($L189="","",$D189-$L189),IF($N189="نعم",0,IF($N189="لا",$D189,"")))))</f>
        <v/>
      </c>
      <c r="Q189" s="12">
        <f>IF($A189="","",IF($H189="",IF(TODAY()&gt;WORKDAY($A189,'القوائم'!$I$5),"متأخر","مفتوح"),IF(AND($H189="أُوقف مؤقتاً",$N189=""),IF(AND($M189&lt;&gt;"",TODAY()&gt;=$M189),"تحقق من الاستئناف","موقوف مؤقتاً"),"مغلق")))</f>
        <v/>
      </c>
      <c r="R189" s="8" t="n"/>
    </row>
    <row r="190">
      <c r="A190" s="4" t="n"/>
      <c r="B190" s="5" t="n"/>
      <c r="C190" s="6" t="n"/>
      <c r="D190" s="7" t="n"/>
      <c r="E190" s="6" t="n"/>
      <c r="F190" s="8" t="n"/>
      <c r="G190" s="6" t="n"/>
      <c r="H190" s="6" t="n"/>
      <c r="I190" s="4" t="n"/>
      <c r="J190" s="9">
        <f>IF(OR($A190="",$I190=""),"",IF($I190&lt;=WORKDAY($A190,'القوائم'!$I$5),"نعم","لا"))</f>
        <v/>
      </c>
      <c r="K190" s="7" t="n"/>
      <c r="L190" s="7" t="n"/>
      <c r="M190" s="4" t="n"/>
      <c r="N190" s="10" t="n"/>
      <c r="O190" s="11">
        <f>IF(OR($A190="",$H190=""),"",IF($H190="أُلغي",0,IF($H190="انتقل إلى خطة أصغر",IF($L190="","",$L190),IF($N190="نعم",$D190,IF($N190="لا",0,"")))))</f>
        <v/>
      </c>
      <c r="P190" s="11">
        <f>IF(OR($A190="",$H190=""),"",IF($H190="أُلغي",$D190,IF($H190="انتقل إلى خطة أصغر",IF($L190="","",$D190-$L190),IF($N190="نعم",0,IF($N190="لا",$D190,"")))))</f>
        <v/>
      </c>
      <c r="Q190" s="12">
        <f>IF($A190="","",IF($H190="",IF(TODAY()&gt;WORKDAY($A190,'القوائم'!$I$5),"متأخر","مفتوح"),IF(AND($H190="أُوقف مؤقتاً",$N190=""),IF(AND($M190&lt;&gt;"",TODAY()&gt;=$M190),"تحقق من الاستئناف","موقوف مؤقتاً"),"مغلق")))</f>
        <v/>
      </c>
      <c r="R190" s="8" t="n"/>
    </row>
    <row r="191">
      <c r="A191" s="4" t="n"/>
      <c r="B191" s="5" t="n"/>
      <c r="C191" s="6" t="n"/>
      <c r="D191" s="7" t="n"/>
      <c r="E191" s="6" t="n"/>
      <c r="F191" s="8" t="n"/>
      <c r="G191" s="6" t="n"/>
      <c r="H191" s="6" t="n"/>
      <c r="I191" s="4" t="n"/>
      <c r="J191" s="9">
        <f>IF(OR($A191="",$I191=""),"",IF($I191&lt;=WORKDAY($A191,'القوائم'!$I$5),"نعم","لا"))</f>
        <v/>
      </c>
      <c r="K191" s="7" t="n"/>
      <c r="L191" s="7" t="n"/>
      <c r="M191" s="4" t="n"/>
      <c r="N191" s="10" t="n"/>
      <c r="O191" s="11">
        <f>IF(OR($A191="",$H191=""),"",IF($H191="أُلغي",0,IF($H191="انتقل إلى خطة أصغر",IF($L191="","",$L191),IF($N191="نعم",$D191,IF($N191="لا",0,"")))))</f>
        <v/>
      </c>
      <c r="P191" s="11">
        <f>IF(OR($A191="",$H191=""),"",IF($H191="أُلغي",$D191,IF($H191="انتقل إلى خطة أصغر",IF($L191="","",$D191-$L191),IF($N191="نعم",0,IF($N191="لا",$D191,"")))))</f>
        <v/>
      </c>
      <c r="Q191" s="12">
        <f>IF($A191="","",IF($H191="",IF(TODAY()&gt;WORKDAY($A191,'القوائم'!$I$5),"متأخر","مفتوح"),IF(AND($H191="أُوقف مؤقتاً",$N191=""),IF(AND($M191&lt;&gt;"",TODAY()&gt;=$M191),"تحقق من الاستئناف","موقوف مؤقتاً"),"مغلق")))</f>
        <v/>
      </c>
      <c r="R191" s="8" t="n"/>
    </row>
    <row r="192">
      <c r="A192" s="4" t="n"/>
      <c r="B192" s="5" t="n"/>
      <c r="C192" s="6" t="n"/>
      <c r="D192" s="7" t="n"/>
      <c r="E192" s="6" t="n"/>
      <c r="F192" s="8" t="n"/>
      <c r="G192" s="6" t="n"/>
      <c r="H192" s="6" t="n"/>
      <c r="I192" s="4" t="n"/>
      <c r="J192" s="9">
        <f>IF(OR($A192="",$I192=""),"",IF($I192&lt;=WORKDAY($A192,'القوائم'!$I$5),"نعم","لا"))</f>
        <v/>
      </c>
      <c r="K192" s="7" t="n"/>
      <c r="L192" s="7" t="n"/>
      <c r="M192" s="4" t="n"/>
      <c r="N192" s="10" t="n"/>
      <c r="O192" s="11">
        <f>IF(OR($A192="",$H192=""),"",IF($H192="أُلغي",0,IF($H192="انتقل إلى خطة أصغر",IF($L192="","",$L192),IF($N192="نعم",$D192,IF($N192="لا",0,"")))))</f>
        <v/>
      </c>
      <c r="P192" s="11">
        <f>IF(OR($A192="",$H192=""),"",IF($H192="أُلغي",$D192,IF($H192="انتقل إلى خطة أصغر",IF($L192="","",$D192-$L192),IF($N192="نعم",0,IF($N192="لا",$D192,"")))))</f>
        <v/>
      </c>
      <c r="Q192" s="12">
        <f>IF($A192="","",IF($H192="",IF(TODAY()&gt;WORKDAY($A192,'القوائم'!$I$5),"متأخر","مفتوح"),IF(AND($H192="أُوقف مؤقتاً",$N192=""),IF(AND($M192&lt;&gt;"",TODAY()&gt;=$M192),"تحقق من الاستئناف","موقوف مؤقتاً"),"مغلق")))</f>
        <v/>
      </c>
      <c r="R192" s="8" t="n"/>
    </row>
    <row r="193">
      <c r="A193" s="4" t="n"/>
      <c r="B193" s="5" t="n"/>
      <c r="C193" s="6" t="n"/>
      <c r="D193" s="7" t="n"/>
      <c r="E193" s="6" t="n"/>
      <c r="F193" s="8" t="n"/>
      <c r="G193" s="6" t="n"/>
      <c r="H193" s="6" t="n"/>
      <c r="I193" s="4" t="n"/>
      <c r="J193" s="9">
        <f>IF(OR($A193="",$I193=""),"",IF($I193&lt;=WORKDAY($A193,'القوائم'!$I$5),"نعم","لا"))</f>
        <v/>
      </c>
      <c r="K193" s="7" t="n"/>
      <c r="L193" s="7" t="n"/>
      <c r="M193" s="4" t="n"/>
      <c r="N193" s="10" t="n"/>
      <c r="O193" s="11">
        <f>IF(OR($A193="",$H193=""),"",IF($H193="أُلغي",0,IF($H193="انتقل إلى خطة أصغر",IF($L193="","",$L193),IF($N193="نعم",$D193,IF($N193="لا",0,"")))))</f>
        <v/>
      </c>
      <c r="P193" s="11">
        <f>IF(OR($A193="",$H193=""),"",IF($H193="أُلغي",$D193,IF($H193="انتقل إلى خطة أصغر",IF($L193="","",$D193-$L193),IF($N193="نعم",0,IF($N193="لا",$D193,"")))))</f>
        <v/>
      </c>
      <c r="Q193" s="12">
        <f>IF($A193="","",IF($H193="",IF(TODAY()&gt;WORKDAY($A193,'القوائم'!$I$5),"متأخر","مفتوح"),IF(AND($H193="أُوقف مؤقتاً",$N193=""),IF(AND($M193&lt;&gt;"",TODAY()&gt;=$M193),"تحقق من الاستئناف","موقوف مؤقتاً"),"مغلق")))</f>
        <v/>
      </c>
      <c r="R193" s="8" t="n"/>
    </row>
    <row r="194">
      <c r="A194" s="4" t="n"/>
      <c r="B194" s="5" t="n"/>
      <c r="C194" s="6" t="n"/>
      <c r="D194" s="7" t="n"/>
      <c r="E194" s="6" t="n"/>
      <c r="F194" s="8" t="n"/>
      <c r="G194" s="6" t="n"/>
      <c r="H194" s="6" t="n"/>
      <c r="I194" s="4" t="n"/>
      <c r="J194" s="9">
        <f>IF(OR($A194="",$I194=""),"",IF($I194&lt;=WORKDAY($A194,'القوائم'!$I$5),"نعم","لا"))</f>
        <v/>
      </c>
      <c r="K194" s="7" t="n"/>
      <c r="L194" s="7" t="n"/>
      <c r="M194" s="4" t="n"/>
      <c r="N194" s="10" t="n"/>
      <c r="O194" s="11">
        <f>IF(OR($A194="",$H194=""),"",IF($H194="أُلغي",0,IF($H194="انتقل إلى خطة أصغر",IF($L194="","",$L194),IF($N194="نعم",$D194,IF($N194="لا",0,"")))))</f>
        <v/>
      </c>
      <c r="P194" s="11">
        <f>IF(OR($A194="",$H194=""),"",IF($H194="أُلغي",$D194,IF($H194="انتقل إلى خطة أصغر",IF($L194="","",$D194-$L194),IF($N194="نعم",0,IF($N194="لا",$D194,"")))))</f>
        <v/>
      </c>
      <c r="Q194" s="12">
        <f>IF($A194="","",IF($H194="",IF(TODAY()&gt;WORKDAY($A194,'القوائم'!$I$5),"متأخر","مفتوح"),IF(AND($H194="أُوقف مؤقتاً",$N194=""),IF(AND($M194&lt;&gt;"",TODAY()&gt;=$M194),"تحقق من الاستئناف","موقوف مؤقتاً"),"مغلق")))</f>
        <v/>
      </c>
      <c r="R194" s="8" t="n"/>
    </row>
    <row r="195">
      <c r="A195" s="4" t="n"/>
      <c r="B195" s="5" t="n"/>
      <c r="C195" s="6" t="n"/>
      <c r="D195" s="7" t="n"/>
      <c r="E195" s="6" t="n"/>
      <c r="F195" s="8" t="n"/>
      <c r="G195" s="6" t="n"/>
      <c r="H195" s="6" t="n"/>
      <c r="I195" s="4" t="n"/>
      <c r="J195" s="9">
        <f>IF(OR($A195="",$I195=""),"",IF($I195&lt;=WORKDAY($A195,'القوائم'!$I$5),"نعم","لا"))</f>
        <v/>
      </c>
      <c r="K195" s="7" t="n"/>
      <c r="L195" s="7" t="n"/>
      <c r="M195" s="4" t="n"/>
      <c r="N195" s="10" t="n"/>
      <c r="O195" s="11">
        <f>IF(OR($A195="",$H195=""),"",IF($H195="أُلغي",0,IF($H195="انتقل إلى خطة أصغر",IF($L195="","",$L195),IF($N195="نعم",$D195,IF($N195="لا",0,"")))))</f>
        <v/>
      </c>
      <c r="P195" s="11">
        <f>IF(OR($A195="",$H195=""),"",IF($H195="أُلغي",$D195,IF($H195="انتقل إلى خطة أصغر",IF($L195="","",$D195-$L195),IF($N195="نعم",0,IF($N195="لا",$D195,"")))))</f>
        <v/>
      </c>
      <c r="Q195" s="12">
        <f>IF($A195="","",IF($H195="",IF(TODAY()&gt;WORKDAY($A195,'القوائم'!$I$5),"متأخر","مفتوح"),IF(AND($H195="أُوقف مؤقتاً",$N195=""),IF(AND($M195&lt;&gt;"",TODAY()&gt;=$M195),"تحقق من الاستئناف","موقوف مؤقتاً"),"مغلق")))</f>
        <v/>
      </c>
      <c r="R195" s="8" t="n"/>
    </row>
    <row r="196">
      <c r="A196" s="4" t="n"/>
      <c r="B196" s="5" t="n"/>
      <c r="C196" s="6" t="n"/>
      <c r="D196" s="7" t="n"/>
      <c r="E196" s="6" t="n"/>
      <c r="F196" s="8" t="n"/>
      <c r="G196" s="6" t="n"/>
      <c r="H196" s="6" t="n"/>
      <c r="I196" s="4" t="n"/>
      <c r="J196" s="9">
        <f>IF(OR($A196="",$I196=""),"",IF($I196&lt;=WORKDAY($A196,'القوائم'!$I$5),"نعم","لا"))</f>
        <v/>
      </c>
      <c r="K196" s="7" t="n"/>
      <c r="L196" s="7" t="n"/>
      <c r="M196" s="4" t="n"/>
      <c r="N196" s="10" t="n"/>
      <c r="O196" s="11">
        <f>IF(OR($A196="",$H196=""),"",IF($H196="أُلغي",0,IF($H196="انتقل إلى خطة أصغر",IF($L196="","",$L196),IF($N196="نعم",$D196,IF($N196="لا",0,"")))))</f>
        <v/>
      </c>
      <c r="P196" s="11">
        <f>IF(OR($A196="",$H196=""),"",IF($H196="أُلغي",$D196,IF($H196="انتقل إلى خطة أصغر",IF($L196="","",$D196-$L196),IF($N196="نعم",0,IF($N196="لا",$D196,"")))))</f>
        <v/>
      </c>
      <c r="Q196" s="12">
        <f>IF($A196="","",IF($H196="",IF(TODAY()&gt;WORKDAY($A196,'القوائم'!$I$5),"متأخر","مفتوح"),IF(AND($H196="أُوقف مؤقتاً",$N196=""),IF(AND($M196&lt;&gt;"",TODAY()&gt;=$M196),"تحقق من الاستئناف","موقوف مؤقتاً"),"مغلق")))</f>
        <v/>
      </c>
      <c r="R196" s="8" t="n"/>
    </row>
    <row r="197">
      <c r="A197" s="4" t="n"/>
      <c r="B197" s="5" t="n"/>
      <c r="C197" s="6" t="n"/>
      <c r="D197" s="7" t="n"/>
      <c r="E197" s="6" t="n"/>
      <c r="F197" s="8" t="n"/>
      <c r="G197" s="6" t="n"/>
      <c r="H197" s="6" t="n"/>
      <c r="I197" s="4" t="n"/>
      <c r="J197" s="9">
        <f>IF(OR($A197="",$I197=""),"",IF($I197&lt;=WORKDAY($A197,'القوائم'!$I$5),"نعم","لا"))</f>
        <v/>
      </c>
      <c r="K197" s="7" t="n"/>
      <c r="L197" s="7" t="n"/>
      <c r="M197" s="4" t="n"/>
      <c r="N197" s="10" t="n"/>
      <c r="O197" s="11">
        <f>IF(OR($A197="",$H197=""),"",IF($H197="أُلغي",0,IF($H197="انتقل إلى خطة أصغر",IF($L197="","",$L197),IF($N197="نعم",$D197,IF($N197="لا",0,"")))))</f>
        <v/>
      </c>
      <c r="P197" s="11">
        <f>IF(OR($A197="",$H197=""),"",IF($H197="أُلغي",$D197,IF($H197="انتقل إلى خطة أصغر",IF($L197="","",$D197-$L197),IF($N197="نعم",0,IF($N197="لا",$D197,"")))))</f>
        <v/>
      </c>
      <c r="Q197" s="12">
        <f>IF($A197="","",IF($H197="",IF(TODAY()&gt;WORKDAY($A197,'القوائم'!$I$5),"متأخر","مفتوح"),IF(AND($H197="أُوقف مؤقتاً",$N197=""),IF(AND($M197&lt;&gt;"",TODAY()&gt;=$M197),"تحقق من الاستئناف","موقوف مؤقتاً"),"مغلق")))</f>
        <v/>
      </c>
      <c r="R197" s="8" t="n"/>
    </row>
    <row r="198">
      <c r="A198" s="4" t="n"/>
      <c r="B198" s="5" t="n"/>
      <c r="C198" s="6" t="n"/>
      <c r="D198" s="7" t="n"/>
      <c r="E198" s="6" t="n"/>
      <c r="F198" s="8" t="n"/>
      <c r="G198" s="6" t="n"/>
      <c r="H198" s="6" t="n"/>
      <c r="I198" s="4" t="n"/>
      <c r="J198" s="9">
        <f>IF(OR($A198="",$I198=""),"",IF($I198&lt;=WORKDAY($A198,'القوائم'!$I$5),"نعم","لا"))</f>
        <v/>
      </c>
      <c r="K198" s="7" t="n"/>
      <c r="L198" s="7" t="n"/>
      <c r="M198" s="4" t="n"/>
      <c r="N198" s="10" t="n"/>
      <c r="O198" s="11">
        <f>IF(OR($A198="",$H198=""),"",IF($H198="أُلغي",0,IF($H198="انتقل إلى خطة أصغر",IF($L198="","",$L198),IF($N198="نعم",$D198,IF($N198="لا",0,"")))))</f>
        <v/>
      </c>
      <c r="P198" s="11">
        <f>IF(OR($A198="",$H198=""),"",IF($H198="أُلغي",$D198,IF($H198="انتقل إلى خطة أصغر",IF($L198="","",$D198-$L198),IF($N198="نعم",0,IF($N198="لا",$D198,"")))))</f>
        <v/>
      </c>
      <c r="Q198" s="12">
        <f>IF($A198="","",IF($H198="",IF(TODAY()&gt;WORKDAY($A198,'القوائم'!$I$5),"متأخر","مفتوح"),IF(AND($H198="أُوقف مؤقتاً",$N198=""),IF(AND($M198&lt;&gt;"",TODAY()&gt;=$M198),"تحقق من الاستئناف","موقوف مؤقتاً"),"مغلق")))</f>
        <v/>
      </c>
      <c r="R198" s="8" t="n"/>
    </row>
    <row r="199">
      <c r="A199" s="4" t="n"/>
      <c r="B199" s="5" t="n"/>
      <c r="C199" s="6" t="n"/>
      <c r="D199" s="7" t="n"/>
      <c r="E199" s="6" t="n"/>
      <c r="F199" s="8" t="n"/>
      <c r="G199" s="6" t="n"/>
      <c r="H199" s="6" t="n"/>
      <c r="I199" s="4" t="n"/>
      <c r="J199" s="9">
        <f>IF(OR($A199="",$I199=""),"",IF($I199&lt;=WORKDAY($A199,'القوائم'!$I$5),"نعم","لا"))</f>
        <v/>
      </c>
      <c r="K199" s="7" t="n"/>
      <c r="L199" s="7" t="n"/>
      <c r="M199" s="4" t="n"/>
      <c r="N199" s="10" t="n"/>
      <c r="O199" s="11">
        <f>IF(OR($A199="",$H199=""),"",IF($H199="أُلغي",0,IF($H199="انتقل إلى خطة أصغر",IF($L199="","",$L199),IF($N199="نعم",$D199,IF($N199="لا",0,"")))))</f>
        <v/>
      </c>
      <c r="P199" s="11">
        <f>IF(OR($A199="",$H199=""),"",IF($H199="أُلغي",$D199,IF($H199="انتقل إلى خطة أصغر",IF($L199="","",$D199-$L199),IF($N199="نعم",0,IF($N199="لا",$D199,"")))))</f>
        <v/>
      </c>
      <c r="Q199" s="12">
        <f>IF($A199="","",IF($H199="",IF(TODAY()&gt;WORKDAY($A199,'القوائم'!$I$5),"متأخر","مفتوح"),IF(AND($H199="أُوقف مؤقتاً",$N199=""),IF(AND($M199&lt;&gt;"",TODAY()&gt;=$M199),"تحقق من الاستئناف","موقوف مؤقتاً"),"مغلق")))</f>
        <v/>
      </c>
      <c r="R199" s="8" t="n"/>
    </row>
    <row r="200">
      <c r="A200" s="4" t="n"/>
      <c r="B200" s="5" t="n"/>
      <c r="C200" s="6" t="n"/>
      <c r="D200" s="7" t="n"/>
      <c r="E200" s="6" t="n"/>
      <c r="F200" s="8" t="n"/>
      <c r="G200" s="6" t="n"/>
      <c r="H200" s="6" t="n"/>
      <c r="I200" s="4" t="n"/>
      <c r="J200" s="9">
        <f>IF(OR($A200="",$I200=""),"",IF($I200&lt;=WORKDAY($A200,'القوائم'!$I$5),"نعم","لا"))</f>
        <v/>
      </c>
      <c r="K200" s="7" t="n"/>
      <c r="L200" s="7" t="n"/>
      <c r="M200" s="4" t="n"/>
      <c r="N200" s="10" t="n"/>
      <c r="O200" s="11">
        <f>IF(OR($A200="",$H200=""),"",IF($H200="أُلغي",0,IF($H200="انتقل إلى خطة أصغر",IF($L200="","",$L200),IF($N200="نعم",$D200,IF($N200="لا",0,"")))))</f>
        <v/>
      </c>
      <c r="P200" s="11">
        <f>IF(OR($A200="",$H200=""),"",IF($H200="أُلغي",$D200,IF($H200="انتقل إلى خطة أصغر",IF($L200="","",$D200-$L200),IF($N200="نعم",0,IF($N200="لا",$D200,"")))))</f>
        <v/>
      </c>
      <c r="Q200" s="12">
        <f>IF($A200="","",IF($H200="",IF(TODAY()&gt;WORKDAY($A200,'القوائم'!$I$5),"متأخر","مفتوح"),IF(AND($H200="أُوقف مؤقتاً",$N200=""),IF(AND($M200&lt;&gt;"",TODAY()&gt;=$M200),"تحقق من الاستئناف","موقوف مؤقتاً"),"مغلق")))</f>
        <v/>
      </c>
      <c r="R200" s="8" t="n"/>
    </row>
    <row r="201">
      <c r="A201" s="4" t="n"/>
      <c r="B201" s="5" t="n"/>
      <c r="C201" s="6" t="n"/>
      <c r="D201" s="7" t="n"/>
      <c r="E201" s="6" t="n"/>
      <c r="F201" s="8" t="n"/>
      <c r="G201" s="6" t="n"/>
      <c r="H201" s="6" t="n"/>
      <c r="I201" s="4" t="n"/>
      <c r="J201" s="9">
        <f>IF(OR($A201="",$I201=""),"",IF($I201&lt;=WORKDAY($A201,'القوائم'!$I$5),"نعم","لا"))</f>
        <v/>
      </c>
      <c r="K201" s="7" t="n"/>
      <c r="L201" s="7" t="n"/>
      <c r="M201" s="4" t="n"/>
      <c r="N201" s="10" t="n"/>
      <c r="O201" s="11">
        <f>IF(OR($A201="",$H201=""),"",IF($H201="أُلغي",0,IF($H201="انتقل إلى خطة أصغر",IF($L201="","",$L201),IF($N201="نعم",$D201,IF($N201="لا",0,"")))))</f>
        <v/>
      </c>
      <c r="P201" s="11">
        <f>IF(OR($A201="",$H201=""),"",IF($H201="أُلغي",$D201,IF($H201="انتقل إلى خطة أصغر",IF($L201="","",$D201-$L201),IF($N201="نعم",0,IF($N201="لا",$D201,"")))))</f>
        <v/>
      </c>
      <c r="Q201" s="12">
        <f>IF($A201="","",IF($H201="",IF(TODAY()&gt;WORKDAY($A201,'القوائم'!$I$5),"متأخر","مفتوح"),IF(AND($H201="أُوقف مؤقتاً",$N201=""),IF(AND($M201&lt;&gt;"",TODAY()&gt;=$M201),"تحقق من الاستئناف","موقوف مؤقتاً"),"مغلق")))</f>
        <v/>
      </c>
      <c r="R201" s="8" t="n"/>
    </row>
    <row r="202">
      <c r="A202" s="4" t="n"/>
      <c r="B202" s="5" t="n"/>
      <c r="C202" s="6" t="n"/>
      <c r="D202" s="7" t="n"/>
      <c r="E202" s="6" t="n"/>
      <c r="F202" s="8" t="n"/>
      <c r="G202" s="6" t="n"/>
      <c r="H202" s="6" t="n"/>
      <c r="I202" s="4" t="n"/>
      <c r="J202" s="9">
        <f>IF(OR($A202="",$I202=""),"",IF($I202&lt;=WORKDAY($A202,'القوائم'!$I$5),"نعم","لا"))</f>
        <v/>
      </c>
      <c r="K202" s="7" t="n"/>
      <c r="L202" s="7" t="n"/>
      <c r="M202" s="4" t="n"/>
      <c r="N202" s="10" t="n"/>
      <c r="O202" s="11">
        <f>IF(OR($A202="",$H202=""),"",IF($H202="أُلغي",0,IF($H202="انتقل إلى خطة أصغر",IF($L202="","",$L202),IF($N202="نعم",$D202,IF($N202="لا",0,"")))))</f>
        <v/>
      </c>
      <c r="P202" s="11">
        <f>IF(OR($A202="",$H202=""),"",IF($H202="أُلغي",$D202,IF($H202="انتقل إلى خطة أصغر",IF($L202="","",$D202-$L202),IF($N202="نعم",0,IF($N202="لا",$D202,"")))))</f>
        <v/>
      </c>
      <c r="Q202" s="12">
        <f>IF($A202="","",IF($H202="",IF(TODAY()&gt;WORKDAY($A202,'القوائم'!$I$5),"متأخر","مفتوح"),IF(AND($H202="أُوقف مؤقتاً",$N202=""),IF(AND($M202&lt;&gt;"",TODAY()&gt;=$M202),"تحقق من الاستئناف","موقوف مؤقتاً"),"مغلق")))</f>
        <v/>
      </c>
      <c r="R202" s="8" t="n"/>
    </row>
    <row r="203">
      <c r="A203" s="4" t="n"/>
      <c r="B203" s="5" t="n"/>
      <c r="C203" s="6" t="n"/>
      <c r="D203" s="7" t="n"/>
      <c r="E203" s="6" t="n"/>
      <c r="F203" s="8" t="n"/>
      <c r="G203" s="6" t="n"/>
      <c r="H203" s="6" t="n"/>
      <c r="I203" s="4" t="n"/>
      <c r="J203" s="9">
        <f>IF(OR($A203="",$I203=""),"",IF($I203&lt;=WORKDAY($A203,'القوائم'!$I$5),"نعم","لا"))</f>
        <v/>
      </c>
      <c r="K203" s="7" t="n"/>
      <c r="L203" s="7" t="n"/>
      <c r="M203" s="4" t="n"/>
      <c r="N203" s="10" t="n"/>
      <c r="O203" s="11">
        <f>IF(OR($A203="",$H203=""),"",IF($H203="أُلغي",0,IF($H203="انتقل إلى خطة أصغر",IF($L203="","",$L203),IF($N203="نعم",$D203,IF($N203="لا",0,"")))))</f>
        <v/>
      </c>
      <c r="P203" s="11">
        <f>IF(OR($A203="",$H203=""),"",IF($H203="أُلغي",$D203,IF($H203="انتقل إلى خطة أصغر",IF($L203="","",$D203-$L203),IF($N203="نعم",0,IF($N203="لا",$D203,"")))))</f>
        <v/>
      </c>
      <c r="Q203" s="12">
        <f>IF($A203="","",IF($H203="",IF(TODAY()&gt;WORKDAY($A203,'القوائم'!$I$5),"متأخر","مفتوح"),IF(AND($H203="أُوقف مؤقتاً",$N203=""),IF(AND($M203&lt;&gt;"",TODAY()&gt;=$M203),"تحقق من الاستئناف","موقوف مؤقتاً"),"مغلق")))</f>
        <v/>
      </c>
      <c r="R203" s="8" t="n"/>
    </row>
    <row r="204">
      <c r="A204" s="4" t="n"/>
      <c r="B204" s="5" t="n"/>
      <c r="C204" s="6" t="n"/>
      <c r="D204" s="7" t="n"/>
      <c r="E204" s="6" t="n"/>
      <c r="F204" s="8" t="n"/>
      <c r="G204" s="6" t="n"/>
      <c r="H204" s="6" t="n"/>
      <c r="I204" s="4" t="n"/>
      <c r="J204" s="9">
        <f>IF(OR($A204="",$I204=""),"",IF($I204&lt;=WORKDAY($A204,'القوائم'!$I$5),"نعم","لا"))</f>
        <v/>
      </c>
      <c r="K204" s="7" t="n"/>
      <c r="L204" s="7" t="n"/>
      <c r="M204" s="4" t="n"/>
      <c r="N204" s="10" t="n"/>
      <c r="O204" s="11">
        <f>IF(OR($A204="",$H204=""),"",IF($H204="أُلغي",0,IF($H204="انتقل إلى خطة أصغر",IF($L204="","",$L204),IF($N204="نعم",$D204,IF($N204="لا",0,"")))))</f>
        <v/>
      </c>
      <c r="P204" s="11">
        <f>IF(OR($A204="",$H204=""),"",IF($H204="أُلغي",$D204,IF($H204="انتقل إلى خطة أصغر",IF($L204="","",$D204-$L204),IF($N204="نعم",0,IF($N204="لا",$D204,"")))))</f>
        <v/>
      </c>
      <c r="Q204" s="12">
        <f>IF($A204="","",IF($H204="",IF(TODAY()&gt;WORKDAY($A204,'القوائم'!$I$5),"متأخر","مفتوح"),IF(AND($H204="أُوقف مؤقتاً",$N204=""),IF(AND($M204&lt;&gt;"",TODAY()&gt;=$M204),"تحقق من الاستئناف","موقوف مؤقتاً"),"مغلق")))</f>
        <v/>
      </c>
      <c r="R204" s="8" t="n"/>
    </row>
  </sheetData>
  <autoFilter ref="A4:R204"/>
  <conditionalFormatting sqref="J5:J204">
    <cfRule type="expression" priority="1" dxfId="0">
      <formula>J5="نعم"</formula>
    </cfRule>
    <cfRule type="expression" priority="2" dxfId="1">
      <formula>J5="لا"</formula>
    </cfRule>
  </conditionalFormatting>
  <conditionalFormatting sqref="H5:H204">
    <cfRule type="expression" priority="3" dxfId="1">
      <formula>H5="أُلغي"</formula>
    </cfRule>
    <cfRule type="expression" priority="4" dxfId="2">
      <formula>H5="أُوقف مؤقتاً"</formula>
    </cfRule>
    <cfRule type="expression" priority="5" dxfId="3">
      <formula>H5="انتقل إلى خطة أصغر"</formula>
    </cfRule>
  </conditionalFormatting>
  <conditionalFormatting sqref="Q5:Q204">
    <cfRule type="expression" priority="6" dxfId="3">
      <formula>Q5="مفتوح"</formula>
    </cfRule>
    <cfRule type="expression" priority="7" dxfId="1">
      <formula>Q5="متأخر"</formula>
    </cfRule>
    <cfRule type="expression" priority="8" dxfId="2">
      <formula>Q5="موقوف مؤقتاً"</formula>
    </cfRule>
    <cfRule type="expression" priority="9" dxfId="2">
      <formula>Q5="تحقق من الاستئناف"</formula>
    </cfRule>
    <cfRule type="expression" priority="10" dxfId="0">
      <formula>Q5="مغلق"</formula>
    </cfRule>
  </conditionalFormatting>
  <dataValidations count="6">
    <dataValidation sqref="E5:E204" showDropDown="0" showInputMessage="0" showErrorMessage="0" allowBlank="1" type="list">
      <formula1>='القوائم'!$A$5:$A$8</formula1>
    </dataValidation>
    <dataValidation sqref="F5:F204" showDropDown="0" showInputMessage="0" showErrorMessage="0" allowBlank="1" type="list">
      <formula1>='القوائم'!$B$5:$B$9</formula1>
    </dataValidation>
    <dataValidation sqref="G5:G204" showDropDown="0" showInputMessage="0" showErrorMessage="0" allowBlank="1" type="list">
      <formula1>='القوائم'!$C$5:$C$7</formula1>
    </dataValidation>
    <dataValidation sqref="H5:H204" showDropDown="0" showInputMessage="0" showErrorMessage="0" allowBlank="1" type="list">
      <formula1>='القوائم'!$D$5:$D$7</formula1>
    </dataValidation>
    <dataValidation sqref="N5:N204" showDropDown="0" showInputMessage="0" showErrorMessage="0" allowBlank="1" type="list">
      <formula1>='القوائم'!$E$5:$E$6</formula1>
    </dataValidation>
    <dataValidation sqref="C5:C204" showDropDown="0" showInputMessage="0" showErrorMessage="0" allowBlank="1" type="list">
      <formula1>='القوائم'!$F$5:$F$7</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6"/>
  <sheetViews>
    <sheetView rightToLeft="1" workbookViewId="0">
      <selection activeCell="A1" sqref="A1"/>
    </sheetView>
  </sheetViews>
  <sheetFormatPr baseColWidth="8" defaultRowHeight="15"/>
  <cols>
    <col width="38" customWidth="1" min="1" max="1"/>
    <col width="14" customWidth="1" min="2" max="2"/>
    <col width="16" customWidth="1" min="3" max="3"/>
    <col width="18" customWidth="1" min="4" max="4"/>
    <col width="16" customWidth="1" min="5" max="5"/>
    <col width="18" customWidth="1" min="6" max="6"/>
  </cols>
  <sheetData>
    <row r="1">
      <c r="A1" s="1" t="inlineStr">
        <is>
          <t>الملخص</t>
        </is>
      </c>
    </row>
    <row r="2">
      <c r="A2" s="2" t="inlineStr">
        <is>
          <t>أعداد ومجاميع من ورقة «سجل الإلغاءات». تتحدث عند إضافة صفوف. أرقام الإيراد شهرية.</t>
        </is>
      </c>
    </row>
    <row r="4" ht="24" customHeight="1">
      <c r="A4" s="3" t="inlineStr">
        <is>
          <t>المقياس</t>
        </is>
      </c>
      <c r="B4" s="3" t="inlineStr">
        <is>
          <t>القيمة</t>
        </is>
      </c>
    </row>
    <row r="5">
      <c r="A5" s="8" t="inlineStr">
        <is>
          <t>طلبات الإلغاء</t>
        </is>
      </c>
      <c r="B5" s="13">
        <f>COUNT('سجل الإلغاءات'!$A$5:$A$204)</f>
        <v/>
      </c>
    </row>
    <row r="6">
      <c r="A6" s="8" t="inlineStr">
        <is>
          <t>الإلغاءات</t>
        </is>
      </c>
      <c r="B6" s="13">
        <f>COUNTIF('سجل الإلغاءات'!$H$5:$H$204,"أُلغي")</f>
        <v/>
      </c>
    </row>
    <row r="7">
      <c r="A7" s="8" t="inlineStr">
        <is>
          <t>الإيقافات المؤقتة</t>
        </is>
      </c>
      <c r="B7" s="13">
        <f>COUNTIF('سجل الإلغاءات'!$H$5:$H$204,"أُوقف مؤقتاً")</f>
        <v/>
      </c>
    </row>
    <row r="8">
      <c r="A8" s="8" t="inlineStr">
        <is>
          <t>الانتقالات إلى خطة أصغر</t>
        </is>
      </c>
      <c r="B8" s="13">
        <f>COUNTIF('سجل الإلغاءات'!$H$5:$H$204,"انتقل إلى خطة أصغر")</f>
        <v/>
      </c>
    </row>
    <row r="9">
      <c r="A9" s="8" t="inlineStr">
        <is>
          <t>العروض المقدّمة</t>
        </is>
      </c>
      <c r="B9" s="13">
        <f>COUNTA('سجل الإلغاءات'!$G$5:$G$204)-COUNTIF('سجل الإلغاءات'!$G$5:$G$204,"بلا عرض")</f>
        <v/>
      </c>
    </row>
    <row r="10">
      <c r="A10" s="8" t="inlineStr">
        <is>
          <t>العروض المقبولة</t>
        </is>
      </c>
      <c r="B10" s="13">
        <f>COUNTIFS('سجل الإلغاءات'!$G$5:$G$204,"&lt;&gt;بلا عرض",'سجل الإلغاءات'!$G$5:$G$204,"&lt;&gt;",'سجل الإلغاءات'!$H$5:$H$204,"أُوقف مؤقتاً")+COUNTIFS('سجل الإلغاءات'!$G$5:$G$204,"&lt;&gt;بلا عرض",'سجل الإلغاءات'!$G$5:$G$204,"&lt;&gt;",'سجل الإلغاءات'!$H$5:$H$204,"انتقل إلى خطة أصغر")</f>
        <v/>
      </c>
    </row>
    <row r="11">
      <c r="A11" s="8" t="inlineStr">
        <is>
          <t>نسبة قبول العروض</t>
        </is>
      </c>
      <c r="B11" s="14">
        <f>IF(B9=0,"",B10/B9)</f>
        <v/>
      </c>
    </row>
    <row r="12">
      <c r="A12" s="8" t="inlineStr">
        <is>
          <t>نُفّذت ضمن الهدف</t>
        </is>
      </c>
      <c r="B12" s="14">
        <f>IF(COUNT('سجل الإلغاءات'!$I$5:$I$204)=0,"",COUNTIF('سجل الإلغاءات'!$J$5:$J$204,"نعم")/COUNT('سجل الإلغاءات'!$I$5:$I$204))</f>
        <v/>
      </c>
    </row>
    <row r="13">
      <c r="A13" s="8" t="inlineStr">
        <is>
          <t>إيقافات مؤقتة استُؤنفت</t>
        </is>
      </c>
      <c r="B13" s="13">
        <f>COUNTIFS('سجل الإلغاءات'!$H$5:$H$204,"أُوقف مؤقتاً",'سجل الإلغاءات'!$N$5:$N$204,"نعم")</f>
        <v/>
      </c>
    </row>
    <row r="14">
      <c r="A14" s="8" t="inlineStr">
        <is>
          <t>إيقافات مؤقتة انتهت دون استئناف</t>
        </is>
      </c>
      <c r="B14" s="13">
        <f>COUNTIFS('سجل الإلغاءات'!$H$5:$H$204,"أُوقف مؤقتاً",'سجل الإلغاءات'!$N$5:$N$204,"لا")</f>
        <v/>
      </c>
    </row>
    <row r="15">
      <c r="A15" s="8" t="inlineStr">
        <is>
          <t>الاستردادات</t>
        </is>
      </c>
      <c r="B15" s="15">
        <f>SUM('سجل الإلغاءات'!$K$5:$K$204)</f>
        <v/>
      </c>
    </row>
    <row r="16">
      <c r="A16" s="8" t="inlineStr">
        <is>
          <t>القيمة الشهرية لكل الطلبات</t>
        </is>
      </c>
      <c r="B16" s="15">
        <f>SUMIFS('سجل الإلغاءات'!$D$5:$D$204,'سجل الإلغاءات'!$A$5:$A$204,"&lt;&gt;")</f>
        <v/>
      </c>
    </row>
    <row r="17">
      <c r="A17" s="8" t="inlineStr">
        <is>
          <t>الإيراد الشهري المحفوظ</t>
        </is>
      </c>
      <c r="B17" s="15">
        <f>SUM('سجل الإلغاءات'!$O$5:$O$204)</f>
        <v/>
      </c>
    </row>
    <row r="18">
      <c r="A18" s="8" t="inlineStr">
        <is>
          <t>الإيراد الشهري المفقود</t>
        </is>
      </c>
      <c r="B18" s="15">
        <f>SUM('سجل الإلغاءات'!$P$5:$P$204)</f>
        <v/>
      </c>
    </row>
    <row r="19">
      <c r="A19" s="8" t="inlineStr">
        <is>
          <t>السبب الأول حسب عدد الطلبات</t>
        </is>
      </c>
      <c r="B19" s="16">
        <f>IF(MAX($B$24:$B$28)=0,"",INDEX($A$24:$A$28,MATCH(MAX($B$24:$B$28),$B$24:$B$28,0)))</f>
        <v/>
      </c>
    </row>
    <row r="20">
      <c r="A20" s="8" t="inlineStr">
        <is>
          <t>السبب الأول حسب الإيراد المفقود</t>
        </is>
      </c>
      <c r="B20" s="16">
        <f>IF(MAX($D$24:$D$28)=0,"",INDEX($A$24:$A$28,MATCH(MAX($D$24:$D$28),$D$24:$D$28,0)))</f>
        <v/>
      </c>
    </row>
    <row r="22">
      <c r="A22" s="17" t="inlineStr">
        <is>
          <t>أهم الأسباب</t>
        </is>
      </c>
    </row>
    <row r="23" ht="30" customHeight="1">
      <c r="A23" s="3" t="inlineStr">
        <is>
          <t>السبب</t>
        </is>
      </c>
      <c r="B23" s="3" t="inlineStr">
        <is>
          <t>الطلبات</t>
        </is>
      </c>
      <c r="C23" s="3" t="inlineStr">
        <is>
          <t>نسبة الطلبات</t>
        </is>
      </c>
      <c r="D23" s="3" t="inlineStr">
        <is>
          <t>الإيراد الشهري المفقود</t>
        </is>
      </c>
      <c r="E23" s="3" t="inlineStr">
        <is>
          <t>الترتيب حسب الطلبات</t>
        </is>
      </c>
      <c r="F23" s="3" t="inlineStr">
        <is>
          <t>الترتيب حسب الإيراد المفقود</t>
        </is>
      </c>
    </row>
    <row r="24">
      <c r="A24" s="8" t="inlineStr">
        <is>
          <t>السعر مرتفع</t>
        </is>
      </c>
      <c r="B24" s="18">
        <f>COUNTIF('سجل الإلغاءات'!$F$5:$F$204,A24)</f>
        <v/>
      </c>
      <c r="C24" s="19">
        <f>IF($B$5=0,"",B24/$B$5)</f>
        <v/>
      </c>
      <c r="D24" s="20">
        <f>SUMIFS('سجل الإلغاءات'!$P$5:$P$204,'سجل الإلغاءات'!$F$5:$F$204,A24)</f>
        <v/>
      </c>
      <c r="E24" s="21">
        <f>IF(B24=0,"",RANK(B24,$B$24:$B$28))</f>
        <v/>
      </c>
      <c r="F24" s="21">
        <f>IF(D24=0,"",RANK(D24,$D$24:$D$28))</f>
        <v/>
      </c>
    </row>
    <row r="25">
      <c r="A25" s="8" t="inlineStr">
        <is>
          <t>قلة الاستخدام</t>
        </is>
      </c>
      <c r="B25" s="18">
        <f>COUNTIF('سجل الإلغاءات'!$F$5:$F$204,A25)</f>
        <v/>
      </c>
      <c r="C25" s="19">
        <f>IF($B$5=0,"",B25/$B$5)</f>
        <v/>
      </c>
      <c r="D25" s="20">
        <f>SUMIFS('سجل الإلغاءات'!$P$5:$P$204,'سجل الإلغاءات'!$F$5:$F$204,A25)</f>
        <v/>
      </c>
      <c r="E25" s="21">
        <f>IF(B25=0,"",RANK(B25,$B$24:$B$28))</f>
        <v/>
      </c>
      <c r="F25" s="21">
        <f>IF(D25=0,"",RANK(D25,$D$24:$D$28))</f>
        <v/>
      </c>
    </row>
    <row r="26">
      <c r="A26" s="8" t="inlineStr">
        <is>
          <t>منتج غير مناسب</t>
        </is>
      </c>
      <c r="B26" s="18">
        <f>COUNTIF('سجل الإلغاءات'!$F$5:$F$204,A26)</f>
        <v/>
      </c>
      <c r="C26" s="19">
        <f>IF($B$5=0,"",B26/$B$5)</f>
        <v/>
      </c>
      <c r="D26" s="20">
        <f>SUMIFS('سجل الإلغاءات'!$P$5:$P$204,'سجل الإلغاءات'!$F$5:$F$204,A26)</f>
        <v/>
      </c>
      <c r="E26" s="21">
        <f>IF(B26=0,"",RANK(B26,$B$24:$B$28))</f>
        <v/>
      </c>
      <c r="F26" s="21">
        <f>IF(D26=0,"",RANK(D26,$D$24:$D$28))</f>
        <v/>
      </c>
    </row>
    <row r="27">
      <c r="A27" s="8" t="inlineStr">
        <is>
          <t>مشكلة في التوصيل أو الخدمة</t>
        </is>
      </c>
      <c r="B27" s="18">
        <f>COUNTIF('سجل الإلغاءات'!$F$5:$F$204,A27)</f>
        <v/>
      </c>
      <c r="C27" s="19">
        <f>IF($B$5=0,"",B27/$B$5)</f>
        <v/>
      </c>
      <c r="D27" s="20">
        <f>SUMIFS('سجل الإلغاءات'!$P$5:$P$204,'سجل الإلغاءات'!$F$5:$F$204,A27)</f>
        <v/>
      </c>
      <c r="E27" s="21">
        <f>IF(B27=0,"",RANK(B27,$B$24:$B$28))</f>
        <v/>
      </c>
      <c r="F27" s="21">
        <f>IF(D27=0,"",RANK(D27,$D$24:$D$28))</f>
        <v/>
      </c>
    </row>
    <row r="28">
      <c r="A28" s="8" t="inlineStr">
        <is>
          <t>أخرى</t>
        </is>
      </c>
      <c r="B28" s="18">
        <f>COUNTIF('سجل الإلغاءات'!$F$5:$F$204,A28)</f>
        <v/>
      </c>
      <c r="C28" s="19">
        <f>IF($B$5=0,"",B28/$B$5)</f>
        <v/>
      </c>
      <c r="D28" s="20">
        <f>SUMIFS('سجل الإلغاءات'!$P$5:$P$204,'سجل الإلغاءات'!$F$5:$F$204,A28)</f>
        <v/>
      </c>
      <c r="E28" s="21">
        <f>IF(B28=0,"",RANK(B28,$B$24:$B$28))</f>
        <v/>
      </c>
      <c r="F28" s="21">
        <f>IF(D28=0,"",RANK(D28,$D$24:$D$28))</f>
        <v/>
      </c>
    </row>
    <row r="30">
      <c r="A30" s="17" t="inlineStr">
        <is>
          <t>العروض</t>
        </is>
      </c>
    </row>
    <row r="31" ht="30" customHeight="1">
      <c r="A31" s="3" t="inlineStr">
        <is>
          <t>العرض المقدّم</t>
        </is>
      </c>
      <c r="B31" s="3" t="inlineStr">
        <is>
          <t>الطلبات</t>
        </is>
      </c>
      <c r="C31" s="3" t="inlineStr">
        <is>
          <t>أُلغي</t>
        </is>
      </c>
      <c r="D31" s="3" t="inlineStr">
        <is>
          <t>احتُفظ به (إيقاف مؤقت أو خطة أصغر)</t>
        </is>
      </c>
      <c r="E31" s="3" t="inlineStr">
        <is>
          <t>الإيراد الشهري المحفوظ</t>
        </is>
      </c>
    </row>
    <row r="32">
      <c r="A32" s="8" t="inlineStr">
        <is>
          <t>إيقاف مؤقت</t>
        </is>
      </c>
      <c r="B32" s="18">
        <f>COUNTIF('سجل الإلغاءات'!$G$5:$G$204,A32)</f>
        <v/>
      </c>
      <c r="C32" s="18">
        <f>COUNTIFS('سجل الإلغاءات'!$G$5:$G$204,A32,'سجل الإلغاءات'!$H$5:$H$204,"أُلغي")</f>
        <v/>
      </c>
      <c r="D32" s="18">
        <f>COUNTIFS('سجل الإلغاءات'!$G$5:$G$204,A32,'سجل الإلغاءات'!$H$5:$H$204,"أُوقف مؤقتاً")+COUNTIFS('سجل الإلغاءات'!$G$5:$G$204,A32,'سجل الإلغاءات'!$H$5:$H$204,"انتقل إلى خطة أصغر")</f>
        <v/>
      </c>
      <c r="E32" s="20">
        <f>SUMIFS('سجل الإلغاءات'!$O$5:$O$204,'سجل الإلغاءات'!$G$5:$G$204,A32)</f>
        <v/>
      </c>
    </row>
    <row r="33">
      <c r="A33" s="8" t="inlineStr">
        <is>
          <t>خطة أصغر</t>
        </is>
      </c>
      <c r="B33" s="18">
        <f>COUNTIF('سجل الإلغاءات'!$G$5:$G$204,A33)</f>
        <v/>
      </c>
      <c r="C33" s="18">
        <f>COUNTIFS('سجل الإلغاءات'!$G$5:$G$204,A33,'سجل الإلغاءات'!$H$5:$H$204,"أُلغي")</f>
        <v/>
      </c>
      <c r="D33" s="18">
        <f>COUNTIFS('سجل الإلغاءات'!$G$5:$G$204,A33,'سجل الإلغاءات'!$H$5:$H$204,"أُوقف مؤقتاً")+COUNTIFS('سجل الإلغاءات'!$G$5:$G$204,A33,'سجل الإلغاءات'!$H$5:$H$204,"انتقل إلى خطة أصغر")</f>
        <v/>
      </c>
      <c r="E33" s="20">
        <f>SUMIFS('سجل الإلغاءات'!$O$5:$O$204,'سجل الإلغاءات'!$G$5:$G$204,A33)</f>
        <v/>
      </c>
    </row>
    <row r="34">
      <c r="A34" s="8" t="inlineStr">
        <is>
          <t>بلا عرض</t>
        </is>
      </c>
      <c r="B34" s="18">
        <f>COUNTIF('سجل الإلغاءات'!$G$5:$G$204,A34)</f>
        <v/>
      </c>
      <c r="C34" s="18">
        <f>COUNTIFS('سجل الإلغاءات'!$G$5:$G$204,A34,'سجل الإلغاءات'!$H$5:$H$204,"أُلغي")</f>
        <v/>
      </c>
      <c r="D34" s="18">
        <f>COUNTIFS('سجل الإلغاءات'!$G$5:$G$204,A34,'سجل الإلغاءات'!$H$5:$H$204,"أُوقف مؤقتاً")+COUNTIFS('سجل الإلغاءات'!$G$5:$G$204,A34,'سجل الإلغاءات'!$H$5:$H$204,"انتقل إلى خطة أصغر")</f>
        <v/>
      </c>
      <c r="E34" s="20">
        <f>SUMIFS('سجل الإلغاءات'!$O$5:$O$204,'سجل الإلغاءات'!$G$5:$G$204,A34)</f>
        <v/>
      </c>
    </row>
    <row r="36">
      <c r="A36" s="22" t="inlineStr">
        <is>
          <t>قالب مجاني من CRMsoftware.pro. بيانات المثال خيالية.</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9"/>
  <sheetViews>
    <sheetView rightToLeft="1" workbookViewId="0">
      <pane ySplit="4" topLeftCell="A5"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10" customWidth="1" min="5" max="5"/>
    <col width="14" customWidth="1" min="6" max="6"/>
    <col width="12" customWidth="1" min="7" max="7"/>
    <col width="30" customWidth="1" min="8" max="8"/>
    <col width="9" customWidth="1" min="9" max="9"/>
  </cols>
  <sheetData>
    <row r="1">
      <c r="A1" s="1" t="inlineStr">
        <is>
          <t>القوائم والإعدادات</t>
        </is>
      </c>
    </row>
    <row r="2">
      <c r="A2" s="2" t="inlineStr">
        <is>
          <t>تغذي هذه القوائم القوائم المنسدلة في ورقة «سجل الإلغاءات». احتفظ بالأسباب الخمسة نفسها لتبقى الأشهر قابلة للمقارنة. الخطط والأسعار للاطلاع فقط؛ اكتب القيمة الشهرية الخاصة بكل عميل في السجل.</t>
        </is>
      </c>
    </row>
    <row r="4" ht="30" customHeight="1">
      <c r="A4" s="3" t="inlineStr">
        <is>
          <t>القناة</t>
        </is>
      </c>
      <c r="B4" s="3" t="inlineStr">
        <is>
          <t>السبب</t>
        </is>
      </c>
      <c r="C4" s="3" t="inlineStr">
        <is>
          <t>العرض المقدّم</t>
        </is>
      </c>
      <c r="D4" s="3" t="inlineStr">
        <is>
          <t>النتيجة</t>
        </is>
      </c>
      <c r="E4" s="3" t="inlineStr">
        <is>
          <t>استُؤنف</t>
        </is>
      </c>
      <c r="F4" s="3" t="inlineStr">
        <is>
          <t>الخطة</t>
        </is>
      </c>
      <c r="G4" s="3" t="inlineStr">
        <is>
          <t>السعر الشهري</t>
        </is>
      </c>
      <c r="H4" s="3" t="inlineStr">
        <is>
          <t>الإعداد</t>
        </is>
      </c>
      <c r="I4" s="3" t="inlineStr">
        <is>
          <t>القيمة</t>
        </is>
      </c>
    </row>
    <row r="5">
      <c r="A5" s="8" t="inlineStr">
        <is>
          <t>البريد الإلكتروني</t>
        </is>
      </c>
      <c r="B5" s="8" t="inlineStr">
        <is>
          <t>السعر مرتفع</t>
        </is>
      </c>
      <c r="C5" s="8" t="inlineStr">
        <is>
          <t>إيقاف مؤقت</t>
        </is>
      </c>
      <c r="D5" s="8" t="inlineStr">
        <is>
          <t>أُلغي</t>
        </is>
      </c>
      <c r="E5" s="8" t="inlineStr">
        <is>
          <t>نعم</t>
        </is>
      </c>
      <c r="F5" s="8" t="inlineStr">
        <is>
          <t>كيس واحد</t>
        </is>
      </c>
      <c r="G5" s="23" t="n">
        <v>19</v>
      </c>
      <c r="H5" s="5" t="inlineStr">
        <is>
          <t>التنفيذ خلال (أيام عمل)</t>
        </is>
      </c>
      <c r="I5" s="21" t="n">
        <v>1</v>
      </c>
    </row>
    <row r="6">
      <c r="A6" s="8" t="inlineStr">
        <is>
          <t>الدردشة</t>
        </is>
      </c>
      <c r="B6" s="8" t="inlineStr">
        <is>
          <t>قلة الاستخدام</t>
        </is>
      </c>
      <c r="C6" s="8" t="inlineStr">
        <is>
          <t>خطة أصغر</t>
        </is>
      </c>
      <c r="D6" s="8" t="inlineStr">
        <is>
          <t>أُوقف مؤقتاً</t>
        </is>
      </c>
      <c r="E6" s="8" t="inlineStr">
        <is>
          <t>لا</t>
        </is>
      </c>
      <c r="F6" s="8" t="inlineStr">
        <is>
          <t>كيسان</t>
        </is>
      </c>
      <c r="G6" s="23" t="n">
        <v>36</v>
      </c>
    </row>
    <row r="7">
      <c r="A7" s="8" t="inlineStr">
        <is>
          <t>الهاتف</t>
        </is>
      </c>
      <c r="B7" s="8" t="inlineStr">
        <is>
          <t>منتج غير مناسب</t>
        </is>
      </c>
      <c r="C7" s="8" t="inlineStr">
        <is>
          <t>بلا عرض</t>
        </is>
      </c>
      <c r="D7" s="8" t="inlineStr">
        <is>
          <t>انتقل إلى خطة أصغر</t>
        </is>
      </c>
      <c r="F7" s="8" t="inlineStr">
        <is>
          <t>صندوق المكتب</t>
        </is>
      </c>
      <c r="G7" s="23" t="n">
        <v>64</v>
      </c>
    </row>
    <row r="8">
      <c r="A8" s="8" t="inlineStr">
        <is>
          <t>الخدمة الذاتية</t>
        </is>
      </c>
      <c r="B8" s="8" t="inlineStr">
        <is>
          <t>مشكلة في التوصيل أو الخدمة</t>
        </is>
      </c>
    </row>
    <row r="9">
      <c r="B9" s="8" t="inlineStr">
        <is>
          <t>أخرى</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سجل الإلغاءات</dc:title>
  <dcterms:created xmlns:dcterms="http://purl.org/dc/terms/" xmlns:xsi="http://www.w3.org/2001/XMLSchema-instance" xsi:type="dcterms:W3CDTF">2026-10-12T20:20:59Z</dcterms:created>
  <dcterms:modified xmlns:dcterms="http://purl.org/dc/terms/" xmlns:xsi="http://www.w3.org/2001/XMLSchema-instance" xsi:type="dcterms:W3CDTF">2026-10-12T20:20:59Z</dcterms:modified>
</cp:coreProperties>
</file>