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 des contestation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Listes" sheetId="3" state="visible" r:id="rId3"/>
  </sheets>
  <definedNames>
    <definedName name="_xlnm._FilterDatabase" localSheetId="0" hidden="1">'Journal des contestations'!$A$4:$P$204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.00"/>
    <numFmt numFmtId="166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165" fontId="4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6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166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0" fontId="8" fillId="0" borderId="0" pivotButton="0" quotePrefix="0" xfId="0"/>
    <xf numFmtId="0" fontId="5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0" customWidth="1" min="2" max="2"/>
    <col width="16" customWidth="1" min="3" max="3"/>
    <col width="11" customWidth="1" min="4" max="4"/>
    <col width="24" customWidth="1" min="5" max="5"/>
    <col width="24" customWidth="1" min="6" max="6"/>
    <col width="13" customWidth="1" min="7" max="7"/>
    <col width="13" customWidth="1" min="8" max="8"/>
    <col width="13" customWidth="1" min="9" max="9"/>
    <col width="22" customWidth="1" min="10" max="10"/>
    <col width="44" customWidth="1" min="11" max="11"/>
    <col width="13" customWidth="1" min="12" max="12"/>
    <col width="12" customWidth="1" min="13" max="13"/>
    <col width="10" customWidth="1" min="14" max="14"/>
    <col width="20" customWidth="1" min="15" max="15"/>
    <col width="44" customWidth="1" min="16" max="16"/>
  </cols>
  <sheetData>
    <row r="1">
      <c r="A1" s="1" t="inlineStr">
        <is>
          <t>Journal des contestations de facture</t>
        </is>
      </c>
    </row>
    <row r="2">
      <c r="A2" s="2" t="inlineStr">
        <is>
          <t>Une ligne par contestation. Remplissez les colonnes blanches ; les colonnes grisées (Première réponse dans le délai, Jours avant clôture, Statut) se remplissent seules. Choisissez Type, Responsable et Résultat dans les listes.</t>
        </is>
      </c>
    </row>
    <row r="3">
      <c r="A3" s="2" t="inlineStr">
        <is>
          <t>Un dossier n’est clôturé que si Résultat, Référence du remboursement ou explication et Confirmation du client sont tous remplis. Les lignes avec une date de clôture mais un champ vide affichent « Clôturé, champs manquants ».</t>
        </is>
      </c>
    </row>
    <row r="4" ht="34" customHeight="1">
      <c r="A4" s="3" t="inlineStr">
        <is>
          <t>Date de réception</t>
        </is>
      </c>
      <c r="B4" s="3" t="inlineStr">
        <is>
          <t>Client</t>
        </is>
      </c>
      <c r="C4" s="3" t="inlineStr">
        <is>
          <t>Référence du dossier</t>
        </is>
      </c>
      <c r="D4" s="3" t="inlineStr">
        <is>
          <t>Montant</t>
        </is>
      </c>
      <c r="E4" s="3" t="inlineStr">
        <is>
          <t>Type</t>
        </is>
      </c>
      <c r="F4" s="3" t="inlineStr">
        <is>
          <t>Responsable</t>
        </is>
      </c>
      <c r="G4" s="3" t="inlineStr">
        <is>
          <t>Première réponse envoyée</t>
        </is>
      </c>
      <c r="H4" s="3" t="inlineStr">
        <is>
          <t>Première réponse dans le délai</t>
        </is>
      </c>
      <c r="I4" s="3" t="inlineStr">
        <is>
          <t>Suivi promis</t>
        </is>
      </c>
      <c r="J4" s="3" t="inlineStr">
        <is>
          <t>Résultat</t>
        </is>
      </c>
      <c r="K4" s="3" t="inlineStr">
        <is>
          <t>Référence du remboursement ou explication</t>
        </is>
      </c>
      <c r="L4" s="3" t="inlineStr">
        <is>
          <t>Confirmation du client</t>
        </is>
      </c>
      <c r="M4" s="3" t="inlineStr">
        <is>
          <t>Clôturé</t>
        </is>
      </c>
      <c r="N4" s="3" t="inlineStr">
        <is>
          <t>Jours avant clôture</t>
        </is>
      </c>
      <c r="O4" s="3" t="inlineStr">
        <is>
          <t>Statut</t>
        </is>
      </c>
      <c r="P4" s="3" t="inlineStr">
        <is>
          <t>Notes</t>
        </is>
      </c>
    </row>
    <row r="5">
      <c r="A5" s="4" t="n">
        <v>46300</v>
      </c>
      <c r="B5" s="5" t="inlineStr">
        <is>
          <t>Marcus Hale, Hale Landscaping</t>
        </is>
      </c>
      <c r="C5" s="6" t="inlineStr">
        <is>
          <t>GPH-D-0412</t>
        </is>
      </c>
      <c r="D5" s="7" t="n">
        <v>189</v>
      </c>
      <c r="E5" s="5" t="inlineStr">
        <is>
          <t>Renouvellement inattendu</t>
        </is>
      </c>
      <c r="F5" s="5" t="inlineStr">
        <is>
          <t>Dana Whitfield, facturation</t>
        </is>
      </c>
      <c r="G5" s="4" t="n">
        <v>46300</v>
      </c>
      <c r="H5" s="8">
        <f>IF(OR($A5="",$G5=""),"",IF($G5&lt;=WORKDAY($A5,'Listes'!$E$5),"Oui","Non"))</f>
        <v/>
      </c>
      <c r="I5" s="4" t="n">
        <v>46301</v>
      </c>
      <c r="J5" s="5" t="inlineStr">
        <is>
          <t>Expliqué et accepté</t>
        </is>
      </c>
      <c r="K5" s="5" t="inlineStr">
        <is>
          <t>E-mail d’options du 6 oct., 11 h 20 : conditions de renouvellement, rappel envoyé à un ancien salarié</t>
        </is>
      </c>
      <c r="L5" s="4" t="n">
        <v>46301</v>
      </c>
      <c r="M5" s="4" t="n">
        <v>46301</v>
      </c>
      <c r="N5" s="9">
        <f>IF(OR($A5="",$M5=""),"",$M5-$A5)</f>
        <v/>
      </c>
      <c r="O5" s="10">
        <f>IF($A5="","",IF($M5&lt;&gt;"",IF(OR($J5="",$K5="",$L5=""),"Clôturé, champs manquants","Clôturé"),IF($G5="",IF(TODAY()&gt;WORKDAY($A5,'Listes'!$E$5),"Première réponse en retard","Première réponse attendue"),IF(AND($I5&lt;&gt;"",$I5&lt;TODAY()),"Suivi en retard","Ouvert"))))</f>
        <v/>
      </c>
      <c r="P5" s="5" t="inlineStr">
        <is>
          <t>Offre conservée ; e-mail de facturation remplacé par billing@halelandscaping.example</t>
        </is>
      </c>
    </row>
    <row r="6">
      <c r="A6" s="4" t="n">
        <v>46287</v>
      </c>
      <c r="B6" s="5" t="inlineStr">
        <is>
          <t>Priya Shah, Shah Architects</t>
        </is>
      </c>
      <c r="C6" s="6" t="inlineStr">
        <is>
          <t>GPH-D-0398</t>
        </is>
      </c>
      <c r="D6" s="7" t="n">
        <v>59</v>
      </c>
      <c r="E6" s="5" t="inlineStr">
        <is>
          <t>Débit en double ou montant erroné</t>
        </is>
      </c>
      <c r="F6" s="5" t="inlineStr">
        <is>
          <t>Sam Okafor, support</t>
        </is>
      </c>
      <c r="G6" s="4" t="n">
        <v>46287</v>
      </c>
      <c r="H6" s="8">
        <f>IF(OR($A6="",$G6=""),"",IF($G6&lt;=WORKDAY($A6,'Listes'!$E$5),"Oui","Non"))</f>
        <v/>
      </c>
      <c r="I6" s="4" t="n">
        <v>46288</v>
      </c>
      <c r="J6" s="5" t="inlineStr">
        <is>
          <t>Remboursé</t>
        </is>
      </c>
      <c r="K6" s="5" t="inlineStr">
        <is>
          <t>Remboursement de 59,00 $ le 22 sept., réf. re_8Kq2</t>
        </is>
      </c>
      <c r="L6" s="4" t="n">
        <v>46288</v>
      </c>
      <c r="M6" s="4" t="n">
        <v>46288</v>
      </c>
      <c r="N6" s="9">
        <f>IF(OR($A6="",$M6=""),"",$M6-$A6)</f>
        <v/>
      </c>
      <c r="O6" s="10">
        <f>IF($A6="","",IF($M6&lt;&gt;"",IF(OR($J6="",$K6="",$L6=""),"Clôturé, champs manquants","Clôturé"),IF($G6="",IF(TODAY()&gt;WORKDAY($A6,'Listes'!$E$5),"Première réponse en retard","Première réponse attendue"),IF(AND($I6&lt;&gt;"",$I6&lt;TODAY()),"Suivi en retard","Ouvert"))))</f>
        <v/>
      </c>
      <c r="P6" s="5" t="inlineStr">
        <is>
          <t>Page de paiement validée deux fois ; correctif contre le double envoi déployé le 25 sept.</t>
        </is>
      </c>
    </row>
    <row r="7">
      <c r="A7" s="4" t="n">
        <v>46289</v>
      </c>
      <c r="B7" s="5" t="inlineStr">
        <is>
          <t>Noah Lindqvist, Lindqvist Photo</t>
        </is>
      </c>
      <c r="C7" s="6" t="inlineStr">
        <is>
          <t>GPH-D-0401</t>
        </is>
      </c>
      <c r="D7" s="7" t="n">
        <v>42.5</v>
      </c>
      <c r="E7" s="5" t="inlineStr">
        <is>
          <t>Consommation ou frais contestés</t>
        </is>
      </c>
      <c r="F7" s="5" t="inlineStr">
        <is>
          <t>Sam Okafor, support</t>
        </is>
      </c>
      <c r="G7" s="4" t="n">
        <v>46290</v>
      </c>
      <c r="H7" s="8">
        <f>IF(OR($A7="",$G7=""),"",IF($G7&lt;=WORKDAY($A7,'Listes'!$E$5),"Oui","Non"))</f>
        <v/>
      </c>
      <c r="I7" s="4" t="n">
        <v>46293</v>
      </c>
      <c r="J7" s="5" t="inlineStr">
        <is>
          <t>Expliqué et accepté</t>
        </is>
      </c>
      <c r="K7" s="5" t="inlineStr">
        <is>
          <t>Rapport de bande passante d’août envoyé le 26 sept.</t>
        </is>
      </c>
      <c r="L7" s="4" t="n">
        <v>46294</v>
      </c>
      <c r="M7" s="4" t="n">
        <v>46294</v>
      </c>
      <c r="N7" s="9">
        <f>IF(OR($A7="",$M7=""),"",$M7-$A7)</f>
        <v/>
      </c>
      <c r="O7" s="10">
        <f>IF($A7="","",IF($M7&lt;&gt;"",IF(OR($J7="",$K7="",$L7=""),"Clôturé, champs manquants","Clôturé"),IF($G7="",IF(TODAY()&gt;WORKDAY($A7,'Listes'!$E$5),"Première réponse en retard","Première réponse attendue"),IF(AND($I7&lt;&gt;"",$I7&lt;TODAY()),"Suivi en retard","Ouvert"))))</f>
        <v/>
      </c>
      <c r="P7" s="5" t="inlineStr">
        <is>
          <t>Alerte de bande passante réglée à 80 % de l’offre</t>
        </is>
      </c>
    </row>
    <row r="8">
      <c r="A8" s="4" t="n">
        <v>46291</v>
      </c>
      <c r="B8" s="5" t="inlineStr">
        <is>
          <t>Elena Costa, Costa Bakery</t>
        </is>
      </c>
      <c r="C8" s="6" t="inlineStr">
        <is>
          <t>GPH-D-0403</t>
        </is>
      </c>
      <c r="D8" s="7" t="n">
        <v>189</v>
      </c>
      <c r="E8" s="5" t="inlineStr">
        <is>
          <t>Débit non reconnu</t>
        </is>
      </c>
      <c r="F8" s="5" t="inlineStr">
        <is>
          <t>Dana Whitfield, facturation</t>
        </is>
      </c>
      <c r="G8" s="4" t="n">
        <v>46293</v>
      </c>
      <c r="H8" s="8">
        <f>IF(OR($A8="",$G8=""),"",IF($G8&lt;=WORKDAY($A8,'Listes'!$E$5),"Oui","Non"))</f>
        <v/>
      </c>
      <c r="I8" s="4" t="n">
        <v>46294</v>
      </c>
      <c r="J8" s="5" t="inlineStr">
        <is>
          <t>Expliqué et accepté</t>
        </is>
      </c>
      <c r="K8" s="5" t="inlineStr">
        <is>
          <t>Rattaché à la commande 1187-B passée par son fils ; libellé expliqué</t>
        </is>
      </c>
      <c r="L8" s="4" t="n">
        <v>46294</v>
      </c>
      <c r="M8" s="4" t="n">
        <v>46294</v>
      </c>
      <c r="N8" s="9">
        <f>IF(OR($A8="",$M8=""),"",$M8-$A8)</f>
        <v/>
      </c>
      <c r="O8" s="10">
        <f>IF($A8="","",IF($M8&lt;&gt;"",IF(OR($J8="",$K8="",$L8=""),"Clôturé, champs manquants","Clôturé"),IF($G8="",IF(TODAY()&gt;WORKDAY($A8,'Listes'!$E$5),"Première réponse en retard","Première réponse attendue"),IF(AND($I8&lt;&gt;"",$I8&lt;TODAY()),"Suivi en retard","Ouvert"))))</f>
        <v/>
      </c>
      <c r="P8" s="5" t="inlineStr">
        <is>
          <t>Changement du libellé de relevé demandé au prestataire de paiement</t>
        </is>
      </c>
    </row>
    <row r="9">
      <c r="A9" s="4" t="n">
        <v>46294</v>
      </c>
      <c r="B9" s="5" t="inlineStr">
        <is>
          <t>Ben Carter, Carter Plumbing</t>
        </is>
      </c>
      <c r="C9" s="6" t="inlineStr">
        <is>
          <t>GPH-D-0405</t>
        </is>
      </c>
      <c r="D9" s="7" t="n">
        <v>228</v>
      </c>
      <c r="E9" s="5" t="inlineStr">
        <is>
          <t>Débit justifié contesté</t>
        </is>
      </c>
      <c r="F9" s="5" t="inlineStr">
        <is>
          <t>Dana Whitfield, facturation</t>
        </is>
      </c>
      <c r="G9" s="4" t="n">
        <v>46296</v>
      </c>
      <c r="H9" s="8">
        <f>IF(OR($A9="",$G9=""),"",IF($G9&lt;=WORKDAY($A9,'Listes'!$E$5),"Oui","Non"))</f>
        <v/>
      </c>
      <c r="I9" s="4" t="n">
        <v>46297</v>
      </c>
      <c r="J9" s="5" t="inlineStr">
        <is>
          <t>Remboursement partiel</t>
        </is>
      </c>
      <c r="K9" s="5" t="inlineStr">
        <is>
          <t>Preuves envoyées le 2 oct. ; avoir exceptionnel de 38 $ accepté</t>
        </is>
      </c>
      <c r="L9" s="4" t="n">
        <v>46300</v>
      </c>
      <c r="M9" s="4" t="n">
        <v>46300</v>
      </c>
      <c r="N9" s="9">
        <f>IF(OR($A9="",$M9=""),"",$M9-$A9)</f>
        <v/>
      </c>
      <c r="O9" s="10">
        <f>IF($A9="","",IF($M9&lt;&gt;"",IF(OR($J9="",$K9="",$L9=""),"Clôturé, champs manquants","Clôturé"),IF($G9="",IF(TODAY()&gt;WORKDAY($A9,'Listes'!$E$5),"Première réponse en retard","Première réponse attendue"),IF(AND($I9&lt;&gt;"",$I9&lt;TODAY()),"Suivi en retard","Ouvert"))))</f>
        <v/>
      </c>
      <c r="P9" s="5" t="inlineStr">
        <is>
          <t>Première réponse en 2 jours ouvrés ; approuvé par Tom, au-delà du plafond de 200 $</t>
        </is>
      </c>
    </row>
    <row r="10">
      <c r="A10" s="4" t="n">
        <v>46296</v>
      </c>
      <c r="B10" s="5" t="inlineStr">
        <is>
          <t>Grace Kim, Kim Dental Lab</t>
        </is>
      </c>
      <c r="C10" s="6" t="inlineStr">
        <is>
          <t>GPH-D-0408</t>
        </is>
      </c>
      <c r="D10" s="7" t="n">
        <v>19</v>
      </c>
      <c r="E10" s="5" t="inlineStr">
        <is>
          <t>Débit en double ou montant erroné</t>
        </is>
      </c>
      <c r="F10" s="5" t="inlineStr">
        <is>
          <t>Sam Okafor, support</t>
        </is>
      </c>
      <c r="G10" s="4" t="n">
        <v>46296</v>
      </c>
      <c r="H10" s="8">
        <f>IF(OR($A10="",$G10=""),"",IF($G10&lt;=WORKDAY($A10,'Listes'!$E$5),"Oui","Non"))</f>
        <v/>
      </c>
      <c r="I10" s="4" t="n">
        <v>46297</v>
      </c>
      <c r="J10" s="5" t="inlineStr">
        <is>
          <t>Remboursé</t>
        </is>
      </c>
      <c r="K10" s="5" t="inlineStr">
        <is>
          <t>Remboursement de 19,00 $ le 1er oct., réf. re_3Lm9</t>
        </is>
      </c>
      <c r="L10" s="4" t="n">
        <v>46297</v>
      </c>
      <c r="M10" s="4" t="n">
        <v>46297</v>
      </c>
      <c r="N10" s="9">
        <f>IF(OR($A10="",$M10=""),"",$M10-$A10)</f>
        <v/>
      </c>
      <c r="O10" s="10">
        <f>IF($A10="","",IF($M10&lt;&gt;"",IF(OR($J10="",$K10="",$L10=""),"Clôturé, champs manquants","Clôturé"),IF($G10="",IF(TODAY()&gt;WORKDAY($A10,'Listes'!$E$5),"Première réponse en retard","Première réponse attendue"),IF(AND($I10&lt;&gt;"",$I10&lt;TODAY()),"Suivi en retard","Ouvert"))))</f>
        <v/>
      </c>
      <c r="P10" s="5" t="n"/>
    </row>
    <row r="11">
      <c r="A11" s="4" t="n">
        <v>46297</v>
      </c>
      <c r="B11" s="5" t="inlineStr">
        <is>
          <t>Omar Haddad, Haddad Imports</t>
        </is>
      </c>
      <c r="C11" s="6" t="inlineStr">
        <is>
          <t>GPH-D-0410</t>
        </is>
      </c>
      <c r="D11" s="7" t="n">
        <v>348</v>
      </c>
      <c r="E11" s="5" t="inlineStr">
        <is>
          <t>Débit justifié contesté</t>
        </is>
      </c>
      <c r="F11" s="5" t="inlineStr">
        <is>
          <t>Tom Reyes, fondateur</t>
        </is>
      </c>
      <c r="G11" s="4" t="n">
        <v>46297</v>
      </c>
      <c r="H11" s="8">
        <f>IF(OR($A11="",$G11=""),"",IF($G11&lt;=WORKDAY($A11,'Listes'!$E$5),"Oui","Non"))</f>
        <v/>
      </c>
      <c r="I11" s="4" t="n">
        <v>46315</v>
      </c>
      <c r="J11" s="5" t="inlineStr">
        <is>
          <t>Rétrofacturation</t>
        </is>
      </c>
      <c r="K11" s="5" t="inlineStr">
        <is>
          <t>Rétrofacturation déposée le 5 oct. ; preuves soumises au prestataire le 6 oct.</t>
        </is>
      </c>
      <c r="L11" s="4" t="n"/>
      <c r="M11" s="4" t="n"/>
      <c r="N11" s="9">
        <f>IF(OR($A11="",$M11=""),"",$M11-$A11)</f>
        <v/>
      </c>
      <c r="O11" s="10">
        <f>IF($A11="","",IF($M11&lt;&gt;"",IF(OR($J11="",$K11="",$L11=""),"Clôturé, champs manquants","Clôturé"),IF($G11="",IF(TODAY()&gt;WORKDAY($A11,'Listes'!$E$5),"Première réponse en retard","Première réponse attendue"),IF(AND($I11&lt;&gt;"",$I11&lt;TODAY()),"Suivi en retard","Ouvert"))))</f>
        <v/>
      </c>
      <c r="P11" s="5" t="inlineStr">
        <is>
          <t>Délai de réponse au prestataire : 19 oct. ; le client répond toujours aux e-mails</t>
        </is>
      </c>
    </row>
    <row r="12">
      <c r="A12" s="4" t="n">
        <v>46301</v>
      </c>
      <c r="B12" s="5" t="inlineStr">
        <is>
          <t>Sofia Rossi, Rossi Interiors</t>
        </is>
      </c>
      <c r="C12" s="6" t="inlineStr">
        <is>
          <t>GPH-D-0414</t>
        </is>
      </c>
      <c r="D12" s="7" t="n">
        <v>1140</v>
      </c>
      <c r="E12" s="5" t="inlineStr">
        <is>
          <t>Renouvellement inattendu</t>
        </is>
      </c>
      <c r="F12" s="5" t="inlineStr">
        <is>
          <t>Tom Reyes, fondateur</t>
        </is>
      </c>
      <c r="G12" s="4" t="n">
        <v>46301</v>
      </c>
      <c r="H12" s="8">
        <f>IF(OR($A12="",$G12=""),"",IF($G12&lt;=WORKDAY($A12,'Listes'!$E$5),"Oui","Non"))</f>
        <v/>
      </c>
      <c r="I12" s="4" t="n">
        <v>46303</v>
      </c>
      <c r="J12" s="5" t="inlineStr">
        <is>
          <t>Escaladé</t>
        </is>
      </c>
      <c r="K12" s="5" t="inlineStr">
        <is>
          <t>Escaladé à Tom le 6 oct. : le client évoque un avocat</t>
        </is>
      </c>
      <c r="L12" s="4" t="n"/>
      <c r="M12" s="4" t="n"/>
      <c r="N12" s="9">
        <f>IF(OR($A12="",$M12=""),"",$M12-$A12)</f>
        <v/>
      </c>
      <c r="O12" s="10">
        <f>IF($A12="","",IF($M12&lt;&gt;"",IF(OR($J12="",$K12="",$L12=""),"Clôturé, champs manquants","Clôturé"),IF($G12="",IF(TODAY()&gt;WORKDAY($A12,'Listes'!$E$5),"Première réponse en retard","Première réponse attendue"),IF(AND($I12&lt;&gt;"",$I12&lt;TODAY()),"Suivi en retard","Ouvert"))))</f>
        <v/>
      </c>
      <c r="P12" s="5" t="inlineStr">
        <is>
          <t>Appel avec Tom prévu le 8 oct. à 10 h</t>
        </is>
      </c>
    </row>
    <row r="13">
      <c r="A13" s="4" t="n"/>
      <c r="B13" s="5" t="n"/>
      <c r="C13" s="6" t="n"/>
      <c r="D13" s="7" t="n"/>
      <c r="E13" s="5" t="n"/>
      <c r="F13" s="5" t="n"/>
      <c r="G13" s="4" t="n"/>
      <c r="H13" s="8">
        <f>IF(OR($A13="",$G13=""),"",IF($G13&lt;=WORKDAY($A13,'Listes'!$E$5),"Oui","Non"))</f>
        <v/>
      </c>
      <c r="I13" s="4" t="n"/>
      <c r="J13" s="5" t="n"/>
      <c r="K13" s="5" t="n"/>
      <c r="L13" s="4" t="n"/>
      <c r="M13" s="4" t="n"/>
      <c r="N13" s="9">
        <f>IF(OR($A13="",$M13=""),"",$M13-$A13)</f>
        <v/>
      </c>
      <c r="O13" s="10">
        <f>IF($A13="","",IF($M13&lt;&gt;"",IF(OR($J13="",$K13="",$L13=""),"Clôturé, champs manquants","Clôturé"),IF($G13="",IF(TODAY()&gt;WORKDAY($A13,'Listes'!$E$5),"Première réponse en retard","Première réponse attendue"),IF(AND($I13&lt;&gt;"",$I13&lt;TODAY()),"Suivi en retard","Ouvert"))))</f>
        <v/>
      </c>
      <c r="P13" s="5" t="n"/>
    </row>
    <row r="14">
      <c r="A14" s="4" t="n"/>
      <c r="B14" s="5" t="n"/>
      <c r="C14" s="6" t="n"/>
      <c r="D14" s="7" t="n"/>
      <c r="E14" s="5" t="n"/>
      <c r="F14" s="5" t="n"/>
      <c r="G14" s="4" t="n"/>
      <c r="H14" s="8">
        <f>IF(OR($A14="",$G14=""),"",IF($G14&lt;=WORKDAY($A14,'Listes'!$E$5),"Oui","Non"))</f>
        <v/>
      </c>
      <c r="I14" s="4" t="n"/>
      <c r="J14" s="5" t="n"/>
      <c r="K14" s="5" t="n"/>
      <c r="L14" s="4" t="n"/>
      <c r="M14" s="4" t="n"/>
      <c r="N14" s="9">
        <f>IF(OR($A14="",$M14=""),"",$M14-$A14)</f>
        <v/>
      </c>
      <c r="O14" s="10">
        <f>IF($A14="","",IF($M14&lt;&gt;"",IF(OR($J14="",$K14="",$L14=""),"Clôturé, champs manquants","Clôturé"),IF($G14="",IF(TODAY()&gt;WORKDAY($A14,'Listes'!$E$5),"Première réponse en retard","Première réponse attendue"),IF(AND($I14&lt;&gt;"",$I14&lt;TODAY()),"Suivi en retard","Ouvert"))))</f>
        <v/>
      </c>
      <c r="P14" s="5" t="n"/>
    </row>
    <row r="15">
      <c r="A15" s="4" t="n"/>
      <c r="B15" s="5" t="n"/>
      <c r="C15" s="6" t="n"/>
      <c r="D15" s="7" t="n"/>
      <c r="E15" s="5" t="n"/>
      <c r="F15" s="5" t="n"/>
      <c r="G15" s="4" t="n"/>
      <c r="H15" s="8">
        <f>IF(OR($A15="",$G15=""),"",IF($G15&lt;=WORKDAY($A15,'Listes'!$E$5),"Oui","Non"))</f>
        <v/>
      </c>
      <c r="I15" s="4" t="n"/>
      <c r="J15" s="5" t="n"/>
      <c r="K15" s="5" t="n"/>
      <c r="L15" s="4" t="n"/>
      <c r="M15" s="4" t="n"/>
      <c r="N15" s="9">
        <f>IF(OR($A15="",$M15=""),"",$M15-$A15)</f>
        <v/>
      </c>
      <c r="O15" s="10">
        <f>IF($A15="","",IF($M15&lt;&gt;"",IF(OR($J15="",$K15="",$L15=""),"Clôturé, champs manquants","Clôturé"),IF($G15="",IF(TODAY()&gt;WORKDAY($A15,'Listes'!$E$5),"Première réponse en retard","Première réponse attendue"),IF(AND($I15&lt;&gt;"",$I15&lt;TODAY()),"Suivi en retard","Ouvert"))))</f>
        <v/>
      </c>
      <c r="P15" s="5" t="n"/>
    </row>
    <row r="16">
      <c r="A16" s="4" t="n"/>
      <c r="B16" s="5" t="n"/>
      <c r="C16" s="6" t="n"/>
      <c r="D16" s="7" t="n"/>
      <c r="E16" s="5" t="n"/>
      <c r="F16" s="5" t="n"/>
      <c r="G16" s="4" t="n"/>
      <c r="H16" s="8">
        <f>IF(OR($A16="",$G16=""),"",IF($G16&lt;=WORKDAY($A16,'Listes'!$E$5),"Oui","Non"))</f>
        <v/>
      </c>
      <c r="I16" s="4" t="n"/>
      <c r="J16" s="5" t="n"/>
      <c r="K16" s="5" t="n"/>
      <c r="L16" s="4" t="n"/>
      <c r="M16" s="4" t="n"/>
      <c r="N16" s="9">
        <f>IF(OR($A16="",$M16=""),"",$M16-$A16)</f>
        <v/>
      </c>
      <c r="O16" s="10">
        <f>IF($A16="","",IF($M16&lt;&gt;"",IF(OR($J16="",$K16="",$L16=""),"Clôturé, champs manquants","Clôturé"),IF($G16="",IF(TODAY()&gt;WORKDAY($A16,'Listes'!$E$5),"Première réponse en retard","Première réponse attendue"),IF(AND($I16&lt;&gt;"",$I16&lt;TODAY()),"Suivi en retard","Ouvert"))))</f>
        <v/>
      </c>
      <c r="P16" s="5" t="n"/>
    </row>
    <row r="17">
      <c r="A17" s="4" t="n"/>
      <c r="B17" s="5" t="n"/>
      <c r="C17" s="6" t="n"/>
      <c r="D17" s="7" t="n"/>
      <c r="E17" s="5" t="n"/>
      <c r="F17" s="5" t="n"/>
      <c r="G17" s="4" t="n"/>
      <c r="H17" s="8">
        <f>IF(OR($A17="",$G17=""),"",IF($G17&lt;=WORKDAY($A17,'Listes'!$E$5),"Oui","Non"))</f>
        <v/>
      </c>
      <c r="I17" s="4" t="n"/>
      <c r="J17" s="5" t="n"/>
      <c r="K17" s="5" t="n"/>
      <c r="L17" s="4" t="n"/>
      <c r="M17" s="4" t="n"/>
      <c r="N17" s="9">
        <f>IF(OR($A17="",$M17=""),"",$M17-$A17)</f>
        <v/>
      </c>
      <c r="O17" s="10">
        <f>IF($A17="","",IF($M17&lt;&gt;"",IF(OR($J17="",$K17="",$L17=""),"Clôturé, champs manquants","Clôturé"),IF($G17="",IF(TODAY()&gt;WORKDAY($A17,'Listes'!$E$5),"Première réponse en retard","Première réponse attendue"),IF(AND($I17&lt;&gt;"",$I17&lt;TODAY()),"Suivi en retard","Ouvert"))))</f>
        <v/>
      </c>
      <c r="P17" s="5" t="n"/>
    </row>
    <row r="18">
      <c r="A18" s="4" t="n"/>
      <c r="B18" s="5" t="n"/>
      <c r="C18" s="6" t="n"/>
      <c r="D18" s="7" t="n"/>
      <c r="E18" s="5" t="n"/>
      <c r="F18" s="5" t="n"/>
      <c r="G18" s="4" t="n"/>
      <c r="H18" s="8">
        <f>IF(OR($A18="",$G18=""),"",IF($G18&lt;=WORKDAY($A18,'Listes'!$E$5),"Oui","Non"))</f>
        <v/>
      </c>
      <c r="I18" s="4" t="n"/>
      <c r="J18" s="5" t="n"/>
      <c r="K18" s="5" t="n"/>
      <c r="L18" s="4" t="n"/>
      <c r="M18" s="4" t="n"/>
      <c r="N18" s="9">
        <f>IF(OR($A18="",$M18=""),"",$M18-$A18)</f>
        <v/>
      </c>
      <c r="O18" s="10">
        <f>IF($A18="","",IF($M18&lt;&gt;"",IF(OR($J18="",$K18="",$L18=""),"Clôturé, champs manquants","Clôturé"),IF($G18="",IF(TODAY()&gt;WORKDAY($A18,'Listes'!$E$5),"Première réponse en retard","Première réponse attendue"),IF(AND($I18&lt;&gt;"",$I18&lt;TODAY()),"Suivi en retard","Ouvert"))))</f>
        <v/>
      </c>
      <c r="P18" s="5" t="n"/>
    </row>
    <row r="19">
      <c r="A19" s="4" t="n"/>
      <c r="B19" s="5" t="n"/>
      <c r="C19" s="6" t="n"/>
      <c r="D19" s="7" t="n"/>
      <c r="E19" s="5" t="n"/>
      <c r="F19" s="5" t="n"/>
      <c r="G19" s="4" t="n"/>
      <c r="H19" s="8">
        <f>IF(OR($A19="",$G19=""),"",IF($G19&lt;=WORKDAY($A19,'Listes'!$E$5),"Oui","Non"))</f>
        <v/>
      </c>
      <c r="I19" s="4" t="n"/>
      <c r="J19" s="5" t="n"/>
      <c r="K19" s="5" t="n"/>
      <c r="L19" s="4" t="n"/>
      <c r="M19" s="4" t="n"/>
      <c r="N19" s="9">
        <f>IF(OR($A19="",$M19=""),"",$M19-$A19)</f>
        <v/>
      </c>
      <c r="O19" s="10">
        <f>IF($A19="","",IF($M19&lt;&gt;"",IF(OR($J19="",$K19="",$L19=""),"Clôturé, champs manquants","Clôturé"),IF($G19="",IF(TODAY()&gt;WORKDAY($A19,'Listes'!$E$5),"Première réponse en retard","Première réponse attendue"),IF(AND($I19&lt;&gt;"",$I19&lt;TODAY()),"Suivi en retard","Ouvert"))))</f>
        <v/>
      </c>
      <c r="P19" s="5" t="n"/>
    </row>
    <row r="20">
      <c r="A20" s="4" t="n"/>
      <c r="B20" s="5" t="n"/>
      <c r="C20" s="6" t="n"/>
      <c r="D20" s="7" t="n"/>
      <c r="E20" s="5" t="n"/>
      <c r="F20" s="5" t="n"/>
      <c r="G20" s="4" t="n"/>
      <c r="H20" s="8">
        <f>IF(OR($A20="",$G20=""),"",IF($G20&lt;=WORKDAY($A20,'Listes'!$E$5),"Oui","Non"))</f>
        <v/>
      </c>
      <c r="I20" s="4" t="n"/>
      <c r="J20" s="5" t="n"/>
      <c r="K20" s="5" t="n"/>
      <c r="L20" s="4" t="n"/>
      <c r="M20" s="4" t="n"/>
      <c r="N20" s="9">
        <f>IF(OR($A20="",$M20=""),"",$M20-$A20)</f>
        <v/>
      </c>
      <c r="O20" s="10">
        <f>IF($A20="","",IF($M20&lt;&gt;"",IF(OR($J20="",$K20="",$L20=""),"Clôturé, champs manquants","Clôturé"),IF($G20="",IF(TODAY()&gt;WORKDAY($A20,'Listes'!$E$5),"Première réponse en retard","Première réponse attendue"),IF(AND($I20&lt;&gt;"",$I20&lt;TODAY()),"Suivi en retard","Ouvert"))))</f>
        <v/>
      </c>
      <c r="P20" s="5" t="n"/>
    </row>
    <row r="21">
      <c r="A21" s="4" t="n"/>
      <c r="B21" s="5" t="n"/>
      <c r="C21" s="6" t="n"/>
      <c r="D21" s="7" t="n"/>
      <c r="E21" s="5" t="n"/>
      <c r="F21" s="5" t="n"/>
      <c r="G21" s="4" t="n"/>
      <c r="H21" s="8">
        <f>IF(OR($A21="",$G21=""),"",IF($G21&lt;=WORKDAY($A21,'Listes'!$E$5),"Oui","Non"))</f>
        <v/>
      </c>
      <c r="I21" s="4" t="n"/>
      <c r="J21" s="5" t="n"/>
      <c r="K21" s="5" t="n"/>
      <c r="L21" s="4" t="n"/>
      <c r="M21" s="4" t="n"/>
      <c r="N21" s="9">
        <f>IF(OR($A21="",$M21=""),"",$M21-$A21)</f>
        <v/>
      </c>
      <c r="O21" s="10">
        <f>IF($A21="","",IF($M21&lt;&gt;"",IF(OR($J21="",$K21="",$L21=""),"Clôturé, champs manquants","Clôturé"),IF($G21="",IF(TODAY()&gt;WORKDAY($A21,'Listes'!$E$5),"Première réponse en retard","Première réponse attendue"),IF(AND($I21&lt;&gt;"",$I21&lt;TODAY()),"Suivi en retard","Ouvert"))))</f>
        <v/>
      </c>
      <c r="P21" s="5" t="n"/>
    </row>
    <row r="22">
      <c r="A22" s="4" t="n"/>
      <c r="B22" s="5" t="n"/>
      <c r="C22" s="6" t="n"/>
      <c r="D22" s="7" t="n"/>
      <c r="E22" s="5" t="n"/>
      <c r="F22" s="5" t="n"/>
      <c r="G22" s="4" t="n"/>
      <c r="H22" s="8">
        <f>IF(OR($A22="",$G22=""),"",IF($G22&lt;=WORKDAY($A22,'Listes'!$E$5),"Oui","Non"))</f>
        <v/>
      </c>
      <c r="I22" s="4" t="n"/>
      <c r="J22" s="5" t="n"/>
      <c r="K22" s="5" t="n"/>
      <c r="L22" s="4" t="n"/>
      <c r="M22" s="4" t="n"/>
      <c r="N22" s="9">
        <f>IF(OR($A22="",$M22=""),"",$M22-$A22)</f>
        <v/>
      </c>
      <c r="O22" s="10">
        <f>IF($A22="","",IF($M22&lt;&gt;"",IF(OR($J22="",$K22="",$L22=""),"Clôturé, champs manquants","Clôturé"),IF($G22="",IF(TODAY()&gt;WORKDAY($A22,'Listes'!$E$5),"Première réponse en retard","Première réponse attendue"),IF(AND($I22&lt;&gt;"",$I22&lt;TODAY()),"Suivi en retard","Ouvert"))))</f>
        <v/>
      </c>
      <c r="P22" s="5" t="n"/>
    </row>
    <row r="23">
      <c r="A23" s="4" t="n"/>
      <c r="B23" s="5" t="n"/>
      <c r="C23" s="6" t="n"/>
      <c r="D23" s="7" t="n"/>
      <c r="E23" s="5" t="n"/>
      <c r="F23" s="5" t="n"/>
      <c r="G23" s="4" t="n"/>
      <c r="H23" s="8">
        <f>IF(OR($A23="",$G23=""),"",IF($G23&lt;=WORKDAY($A23,'Listes'!$E$5),"Oui","Non"))</f>
        <v/>
      </c>
      <c r="I23" s="4" t="n"/>
      <c r="J23" s="5" t="n"/>
      <c r="K23" s="5" t="n"/>
      <c r="L23" s="4" t="n"/>
      <c r="M23" s="4" t="n"/>
      <c r="N23" s="9">
        <f>IF(OR($A23="",$M23=""),"",$M23-$A23)</f>
        <v/>
      </c>
      <c r="O23" s="10">
        <f>IF($A23="","",IF($M23&lt;&gt;"",IF(OR($J23="",$K23="",$L23=""),"Clôturé, champs manquants","Clôturé"),IF($G23="",IF(TODAY()&gt;WORKDAY($A23,'Listes'!$E$5),"Première réponse en retard","Première réponse attendue"),IF(AND($I23&lt;&gt;"",$I23&lt;TODAY()),"Suivi en retard","Ouvert"))))</f>
        <v/>
      </c>
      <c r="P23" s="5" t="n"/>
    </row>
    <row r="24">
      <c r="A24" s="4" t="n"/>
      <c r="B24" s="5" t="n"/>
      <c r="C24" s="6" t="n"/>
      <c r="D24" s="7" t="n"/>
      <c r="E24" s="5" t="n"/>
      <c r="F24" s="5" t="n"/>
      <c r="G24" s="4" t="n"/>
      <c r="H24" s="8">
        <f>IF(OR($A24="",$G24=""),"",IF($G24&lt;=WORKDAY($A24,'Listes'!$E$5),"Oui","Non"))</f>
        <v/>
      </c>
      <c r="I24" s="4" t="n"/>
      <c r="J24" s="5" t="n"/>
      <c r="K24" s="5" t="n"/>
      <c r="L24" s="4" t="n"/>
      <c r="M24" s="4" t="n"/>
      <c r="N24" s="9">
        <f>IF(OR($A24="",$M24=""),"",$M24-$A24)</f>
        <v/>
      </c>
      <c r="O24" s="10">
        <f>IF($A24="","",IF($M24&lt;&gt;"",IF(OR($J24="",$K24="",$L24=""),"Clôturé, champs manquants","Clôturé"),IF($G24="",IF(TODAY()&gt;WORKDAY($A24,'Listes'!$E$5),"Première réponse en retard","Première réponse attendue"),IF(AND($I24&lt;&gt;"",$I24&lt;TODAY()),"Suivi en retard","Ouvert"))))</f>
        <v/>
      </c>
      <c r="P24" s="5" t="n"/>
    </row>
    <row r="25">
      <c r="A25" s="4" t="n"/>
      <c r="B25" s="5" t="n"/>
      <c r="C25" s="6" t="n"/>
      <c r="D25" s="7" t="n"/>
      <c r="E25" s="5" t="n"/>
      <c r="F25" s="5" t="n"/>
      <c r="G25" s="4" t="n"/>
      <c r="H25" s="8">
        <f>IF(OR($A25="",$G25=""),"",IF($G25&lt;=WORKDAY($A25,'Listes'!$E$5),"Oui","Non"))</f>
        <v/>
      </c>
      <c r="I25" s="4" t="n"/>
      <c r="J25" s="5" t="n"/>
      <c r="K25" s="5" t="n"/>
      <c r="L25" s="4" t="n"/>
      <c r="M25" s="4" t="n"/>
      <c r="N25" s="9">
        <f>IF(OR($A25="",$M25=""),"",$M25-$A25)</f>
        <v/>
      </c>
      <c r="O25" s="10">
        <f>IF($A25="","",IF($M25&lt;&gt;"",IF(OR($J25="",$K25="",$L25=""),"Clôturé, champs manquants","Clôturé"),IF($G25="",IF(TODAY()&gt;WORKDAY($A25,'Listes'!$E$5),"Première réponse en retard","Première réponse attendue"),IF(AND($I25&lt;&gt;"",$I25&lt;TODAY()),"Suivi en retard","Ouvert"))))</f>
        <v/>
      </c>
      <c r="P25" s="5" t="n"/>
    </row>
    <row r="26">
      <c r="A26" s="4" t="n"/>
      <c r="B26" s="5" t="n"/>
      <c r="C26" s="6" t="n"/>
      <c r="D26" s="7" t="n"/>
      <c r="E26" s="5" t="n"/>
      <c r="F26" s="5" t="n"/>
      <c r="G26" s="4" t="n"/>
      <c r="H26" s="8">
        <f>IF(OR($A26="",$G26=""),"",IF($G26&lt;=WORKDAY($A26,'Listes'!$E$5),"Oui","Non"))</f>
        <v/>
      </c>
      <c r="I26" s="4" t="n"/>
      <c r="J26" s="5" t="n"/>
      <c r="K26" s="5" t="n"/>
      <c r="L26" s="4" t="n"/>
      <c r="M26" s="4" t="n"/>
      <c r="N26" s="9">
        <f>IF(OR($A26="",$M26=""),"",$M26-$A26)</f>
        <v/>
      </c>
      <c r="O26" s="10">
        <f>IF($A26="","",IF($M26&lt;&gt;"",IF(OR($J26="",$K26="",$L26=""),"Clôturé, champs manquants","Clôturé"),IF($G26="",IF(TODAY()&gt;WORKDAY($A26,'Listes'!$E$5),"Première réponse en retard","Première réponse attendue"),IF(AND($I26&lt;&gt;"",$I26&lt;TODAY()),"Suivi en retard","Ouvert"))))</f>
        <v/>
      </c>
      <c r="P26" s="5" t="n"/>
    </row>
    <row r="27">
      <c r="A27" s="4" t="n"/>
      <c r="B27" s="5" t="n"/>
      <c r="C27" s="6" t="n"/>
      <c r="D27" s="7" t="n"/>
      <c r="E27" s="5" t="n"/>
      <c r="F27" s="5" t="n"/>
      <c r="G27" s="4" t="n"/>
      <c r="H27" s="8">
        <f>IF(OR($A27="",$G27=""),"",IF($G27&lt;=WORKDAY($A27,'Listes'!$E$5),"Oui","Non"))</f>
        <v/>
      </c>
      <c r="I27" s="4" t="n"/>
      <c r="J27" s="5" t="n"/>
      <c r="K27" s="5" t="n"/>
      <c r="L27" s="4" t="n"/>
      <c r="M27" s="4" t="n"/>
      <c r="N27" s="9">
        <f>IF(OR($A27="",$M27=""),"",$M27-$A27)</f>
        <v/>
      </c>
      <c r="O27" s="10">
        <f>IF($A27="","",IF($M27&lt;&gt;"",IF(OR($J27="",$K27="",$L27=""),"Clôturé, champs manquants","Clôturé"),IF($G27="",IF(TODAY()&gt;WORKDAY($A27,'Listes'!$E$5),"Première réponse en retard","Première réponse attendue"),IF(AND($I27&lt;&gt;"",$I27&lt;TODAY()),"Suivi en retard","Ouvert"))))</f>
        <v/>
      </c>
      <c r="P27" s="5" t="n"/>
    </row>
    <row r="28">
      <c r="A28" s="4" t="n"/>
      <c r="B28" s="5" t="n"/>
      <c r="C28" s="6" t="n"/>
      <c r="D28" s="7" t="n"/>
      <c r="E28" s="5" t="n"/>
      <c r="F28" s="5" t="n"/>
      <c r="G28" s="4" t="n"/>
      <c r="H28" s="8">
        <f>IF(OR($A28="",$G28=""),"",IF($G28&lt;=WORKDAY($A28,'Listes'!$E$5),"Oui","Non"))</f>
        <v/>
      </c>
      <c r="I28" s="4" t="n"/>
      <c r="J28" s="5" t="n"/>
      <c r="K28" s="5" t="n"/>
      <c r="L28" s="4" t="n"/>
      <c r="M28" s="4" t="n"/>
      <c r="N28" s="9">
        <f>IF(OR($A28="",$M28=""),"",$M28-$A28)</f>
        <v/>
      </c>
      <c r="O28" s="10">
        <f>IF($A28="","",IF($M28&lt;&gt;"",IF(OR($J28="",$K28="",$L28=""),"Clôturé, champs manquants","Clôturé"),IF($G28="",IF(TODAY()&gt;WORKDAY($A28,'Listes'!$E$5),"Première réponse en retard","Première réponse attendue"),IF(AND($I28&lt;&gt;"",$I28&lt;TODAY()),"Suivi en retard","Ouvert"))))</f>
        <v/>
      </c>
      <c r="P28" s="5" t="n"/>
    </row>
    <row r="29">
      <c r="A29" s="4" t="n"/>
      <c r="B29" s="5" t="n"/>
      <c r="C29" s="6" t="n"/>
      <c r="D29" s="7" t="n"/>
      <c r="E29" s="5" t="n"/>
      <c r="F29" s="5" t="n"/>
      <c r="G29" s="4" t="n"/>
      <c r="H29" s="8">
        <f>IF(OR($A29="",$G29=""),"",IF($G29&lt;=WORKDAY($A29,'Listes'!$E$5),"Oui","Non"))</f>
        <v/>
      </c>
      <c r="I29" s="4" t="n"/>
      <c r="J29" s="5" t="n"/>
      <c r="K29" s="5" t="n"/>
      <c r="L29" s="4" t="n"/>
      <c r="M29" s="4" t="n"/>
      <c r="N29" s="9">
        <f>IF(OR($A29="",$M29=""),"",$M29-$A29)</f>
        <v/>
      </c>
      <c r="O29" s="10">
        <f>IF($A29="","",IF($M29&lt;&gt;"",IF(OR($J29="",$K29="",$L29=""),"Clôturé, champs manquants","Clôturé"),IF($G29="",IF(TODAY()&gt;WORKDAY($A29,'Listes'!$E$5),"Première réponse en retard","Première réponse attendue"),IF(AND($I29&lt;&gt;"",$I29&lt;TODAY()),"Suivi en retard","Ouvert"))))</f>
        <v/>
      </c>
      <c r="P29" s="5" t="n"/>
    </row>
    <row r="30">
      <c r="A30" s="4" t="n"/>
      <c r="B30" s="5" t="n"/>
      <c r="C30" s="6" t="n"/>
      <c r="D30" s="7" t="n"/>
      <c r="E30" s="5" t="n"/>
      <c r="F30" s="5" t="n"/>
      <c r="G30" s="4" t="n"/>
      <c r="H30" s="8">
        <f>IF(OR($A30="",$G30=""),"",IF($G30&lt;=WORKDAY($A30,'Listes'!$E$5),"Oui","Non"))</f>
        <v/>
      </c>
      <c r="I30" s="4" t="n"/>
      <c r="J30" s="5" t="n"/>
      <c r="K30" s="5" t="n"/>
      <c r="L30" s="4" t="n"/>
      <c r="M30" s="4" t="n"/>
      <c r="N30" s="9">
        <f>IF(OR($A30="",$M30=""),"",$M30-$A30)</f>
        <v/>
      </c>
      <c r="O30" s="10">
        <f>IF($A30="","",IF($M30&lt;&gt;"",IF(OR($J30="",$K30="",$L30=""),"Clôturé, champs manquants","Clôturé"),IF($G30="",IF(TODAY()&gt;WORKDAY($A30,'Listes'!$E$5),"Première réponse en retard","Première réponse attendue"),IF(AND($I30&lt;&gt;"",$I30&lt;TODAY()),"Suivi en retard","Ouvert"))))</f>
        <v/>
      </c>
      <c r="P30" s="5" t="n"/>
    </row>
    <row r="31">
      <c r="A31" s="4" t="n"/>
      <c r="B31" s="5" t="n"/>
      <c r="C31" s="6" t="n"/>
      <c r="D31" s="7" t="n"/>
      <c r="E31" s="5" t="n"/>
      <c r="F31" s="5" t="n"/>
      <c r="G31" s="4" t="n"/>
      <c r="H31" s="8">
        <f>IF(OR($A31="",$G31=""),"",IF($G31&lt;=WORKDAY($A31,'Listes'!$E$5),"Oui","Non"))</f>
        <v/>
      </c>
      <c r="I31" s="4" t="n"/>
      <c r="J31" s="5" t="n"/>
      <c r="K31" s="5" t="n"/>
      <c r="L31" s="4" t="n"/>
      <c r="M31" s="4" t="n"/>
      <c r="N31" s="9">
        <f>IF(OR($A31="",$M31=""),"",$M31-$A31)</f>
        <v/>
      </c>
      <c r="O31" s="10">
        <f>IF($A31="","",IF($M31&lt;&gt;"",IF(OR($J31="",$K31="",$L31=""),"Clôturé, champs manquants","Clôturé"),IF($G31="",IF(TODAY()&gt;WORKDAY($A31,'Listes'!$E$5),"Première réponse en retard","Première réponse attendue"),IF(AND($I31&lt;&gt;"",$I31&lt;TODAY()),"Suivi en retard","Ouvert"))))</f>
        <v/>
      </c>
      <c r="P31" s="5" t="n"/>
    </row>
    <row r="32">
      <c r="A32" s="4" t="n"/>
      <c r="B32" s="5" t="n"/>
      <c r="C32" s="6" t="n"/>
      <c r="D32" s="7" t="n"/>
      <c r="E32" s="5" t="n"/>
      <c r="F32" s="5" t="n"/>
      <c r="G32" s="4" t="n"/>
      <c r="H32" s="8">
        <f>IF(OR($A32="",$G32=""),"",IF($G32&lt;=WORKDAY($A32,'Listes'!$E$5),"Oui","Non"))</f>
        <v/>
      </c>
      <c r="I32" s="4" t="n"/>
      <c r="J32" s="5" t="n"/>
      <c r="K32" s="5" t="n"/>
      <c r="L32" s="4" t="n"/>
      <c r="M32" s="4" t="n"/>
      <c r="N32" s="9">
        <f>IF(OR($A32="",$M32=""),"",$M32-$A32)</f>
        <v/>
      </c>
      <c r="O32" s="10">
        <f>IF($A32="","",IF($M32&lt;&gt;"",IF(OR($J32="",$K32="",$L32=""),"Clôturé, champs manquants","Clôturé"),IF($G32="",IF(TODAY()&gt;WORKDAY($A32,'Listes'!$E$5),"Première réponse en retard","Première réponse attendue"),IF(AND($I32&lt;&gt;"",$I32&lt;TODAY()),"Suivi en retard","Ouvert"))))</f>
        <v/>
      </c>
      <c r="P32" s="5" t="n"/>
    </row>
    <row r="33">
      <c r="A33" s="4" t="n"/>
      <c r="B33" s="5" t="n"/>
      <c r="C33" s="6" t="n"/>
      <c r="D33" s="7" t="n"/>
      <c r="E33" s="5" t="n"/>
      <c r="F33" s="5" t="n"/>
      <c r="G33" s="4" t="n"/>
      <c r="H33" s="8">
        <f>IF(OR($A33="",$G33=""),"",IF($G33&lt;=WORKDAY($A33,'Listes'!$E$5),"Oui","Non"))</f>
        <v/>
      </c>
      <c r="I33" s="4" t="n"/>
      <c r="J33" s="5" t="n"/>
      <c r="K33" s="5" t="n"/>
      <c r="L33" s="4" t="n"/>
      <c r="M33" s="4" t="n"/>
      <c r="N33" s="9">
        <f>IF(OR($A33="",$M33=""),"",$M33-$A33)</f>
        <v/>
      </c>
      <c r="O33" s="10">
        <f>IF($A33="","",IF($M33&lt;&gt;"",IF(OR($J33="",$K33="",$L33=""),"Clôturé, champs manquants","Clôturé"),IF($G33="",IF(TODAY()&gt;WORKDAY($A33,'Listes'!$E$5),"Première réponse en retard","Première réponse attendue"),IF(AND($I33&lt;&gt;"",$I33&lt;TODAY()),"Suivi en retard","Ouvert"))))</f>
        <v/>
      </c>
      <c r="P33" s="5" t="n"/>
    </row>
    <row r="34">
      <c r="A34" s="4" t="n"/>
      <c r="B34" s="5" t="n"/>
      <c r="C34" s="6" t="n"/>
      <c r="D34" s="7" t="n"/>
      <c r="E34" s="5" t="n"/>
      <c r="F34" s="5" t="n"/>
      <c r="G34" s="4" t="n"/>
      <c r="H34" s="8">
        <f>IF(OR($A34="",$G34=""),"",IF($G34&lt;=WORKDAY($A34,'Listes'!$E$5),"Oui","Non"))</f>
        <v/>
      </c>
      <c r="I34" s="4" t="n"/>
      <c r="J34" s="5" t="n"/>
      <c r="K34" s="5" t="n"/>
      <c r="L34" s="4" t="n"/>
      <c r="M34" s="4" t="n"/>
      <c r="N34" s="9">
        <f>IF(OR($A34="",$M34=""),"",$M34-$A34)</f>
        <v/>
      </c>
      <c r="O34" s="10">
        <f>IF($A34="","",IF($M34&lt;&gt;"",IF(OR($J34="",$K34="",$L34=""),"Clôturé, champs manquants","Clôturé"),IF($G34="",IF(TODAY()&gt;WORKDAY($A34,'Listes'!$E$5),"Première réponse en retard","Première réponse attendue"),IF(AND($I34&lt;&gt;"",$I34&lt;TODAY()),"Suivi en retard","Ouvert"))))</f>
        <v/>
      </c>
      <c r="P34" s="5" t="n"/>
    </row>
    <row r="35">
      <c r="A35" s="4" t="n"/>
      <c r="B35" s="5" t="n"/>
      <c r="C35" s="6" t="n"/>
      <c r="D35" s="7" t="n"/>
      <c r="E35" s="5" t="n"/>
      <c r="F35" s="5" t="n"/>
      <c r="G35" s="4" t="n"/>
      <c r="H35" s="8">
        <f>IF(OR($A35="",$G35=""),"",IF($G35&lt;=WORKDAY($A35,'Listes'!$E$5),"Oui","Non"))</f>
        <v/>
      </c>
      <c r="I35" s="4" t="n"/>
      <c r="J35" s="5" t="n"/>
      <c r="K35" s="5" t="n"/>
      <c r="L35" s="4" t="n"/>
      <c r="M35" s="4" t="n"/>
      <c r="N35" s="9">
        <f>IF(OR($A35="",$M35=""),"",$M35-$A35)</f>
        <v/>
      </c>
      <c r="O35" s="10">
        <f>IF($A35="","",IF($M35&lt;&gt;"",IF(OR($J35="",$K35="",$L35=""),"Clôturé, champs manquants","Clôturé"),IF($G35="",IF(TODAY()&gt;WORKDAY($A35,'Listes'!$E$5),"Première réponse en retard","Première réponse attendue"),IF(AND($I35&lt;&gt;"",$I35&lt;TODAY()),"Suivi en retard","Ouvert"))))</f>
        <v/>
      </c>
      <c r="P35" s="5" t="n"/>
    </row>
    <row r="36">
      <c r="A36" s="4" t="n"/>
      <c r="B36" s="5" t="n"/>
      <c r="C36" s="6" t="n"/>
      <c r="D36" s="7" t="n"/>
      <c r="E36" s="5" t="n"/>
      <c r="F36" s="5" t="n"/>
      <c r="G36" s="4" t="n"/>
      <c r="H36" s="8">
        <f>IF(OR($A36="",$G36=""),"",IF($G36&lt;=WORKDAY($A36,'Listes'!$E$5),"Oui","Non"))</f>
        <v/>
      </c>
      <c r="I36" s="4" t="n"/>
      <c r="J36" s="5" t="n"/>
      <c r="K36" s="5" t="n"/>
      <c r="L36" s="4" t="n"/>
      <c r="M36" s="4" t="n"/>
      <c r="N36" s="9">
        <f>IF(OR($A36="",$M36=""),"",$M36-$A36)</f>
        <v/>
      </c>
      <c r="O36" s="10">
        <f>IF($A36="","",IF($M36&lt;&gt;"",IF(OR($J36="",$K36="",$L36=""),"Clôturé, champs manquants","Clôturé"),IF($G36="",IF(TODAY()&gt;WORKDAY($A36,'Listes'!$E$5),"Première réponse en retard","Première réponse attendue"),IF(AND($I36&lt;&gt;"",$I36&lt;TODAY()),"Suivi en retard","Ouvert"))))</f>
        <v/>
      </c>
      <c r="P36" s="5" t="n"/>
    </row>
    <row r="37">
      <c r="A37" s="4" t="n"/>
      <c r="B37" s="5" t="n"/>
      <c r="C37" s="6" t="n"/>
      <c r="D37" s="7" t="n"/>
      <c r="E37" s="5" t="n"/>
      <c r="F37" s="5" t="n"/>
      <c r="G37" s="4" t="n"/>
      <c r="H37" s="8">
        <f>IF(OR($A37="",$G37=""),"",IF($G37&lt;=WORKDAY($A37,'Listes'!$E$5),"Oui","Non"))</f>
        <v/>
      </c>
      <c r="I37" s="4" t="n"/>
      <c r="J37" s="5" t="n"/>
      <c r="K37" s="5" t="n"/>
      <c r="L37" s="4" t="n"/>
      <c r="M37" s="4" t="n"/>
      <c r="N37" s="9">
        <f>IF(OR($A37="",$M37=""),"",$M37-$A37)</f>
        <v/>
      </c>
      <c r="O37" s="10">
        <f>IF($A37="","",IF($M37&lt;&gt;"",IF(OR($J37="",$K37="",$L37=""),"Clôturé, champs manquants","Clôturé"),IF($G37="",IF(TODAY()&gt;WORKDAY($A37,'Listes'!$E$5),"Première réponse en retard","Première réponse attendue"),IF(AND($I37&lt;&gt;"",$I37&lt;TODAY()),"Suivi en retard","Ouvert"))))</f>
        <v/>
      </c>
      <c r="P37" s="5" t="n"/>
    </row>
    <row r="38">
      <c r="A38" s="4" t="n"/>
      <c r="B38" s="5" t="n"/>
      <c r="C38" s="6" t="n"/>
      <c r="D38" s="7" t="n"/>
      <c r="E38" s="5" t="n"/>
      <c r="F38" s="5" t="n"/>
      <c r="G38" s="4" t="n"/>
      <c r="H38" s="8">
        <f>IF(OR($A38="",$G38=""),"",IF($G38&lt;=WORKDAY($A38,'Listes'!$E$5),"Oui","Non"))</f>
        <v/>
      </c>
      <c r="I38" s="4" t="n"/>
      <c r="J38" s="5" t="n"/>
      <c r="K38" s="5" t="n"/>
      <c r="L38" s="4" t="n"/>
      <c r="M38" s="4" t="n"/>
      <c r="N38" s="9">
        <f>IF(OR($A38="",$M38=""),"",$M38-$A38)</f>
        <v/>
      </c>
      <c r="O38" s="10">
        <f>IF($A38="","",IF($M38&lt;&gt;"",IF(OR($J38="",$K38="",$L38=""),"Clôturé, champs manquants","Clôturé"),IF($G38="",IF(TODAY()&gt;WORKDAY($A38,'Listes'!$E$5),"Première réponse en retard","Première réponse attendue"),IF(AND($I38&lt;&gt;"",$I38&lt;TODAY()),"Suivi en retard","Ouvert"))))</f>
        <v/>
      </c>
      <c r="P38" s="5" t="n"/>
    </row>
    <row r="39">
      <c r="A39" s="4" t="n"/>
      <c r="B39" s="5" t="n"/>
      <c r="C39" s="6" t="n"/>
      <c r="D39" s="7" t="n"/>
      <c r="E39" s="5" t="n"/>
      <c r="F39" s="5" t="n"/>
      <c r="G39" s="4" t="n"/>
      <c r="H39" s="8">
        <f>IF(OR($A39="",$G39=""),"",IF($G39&lt;=WORKDAY($A39,'Listes'!$E$5),"Oui","Non"))</f>
        <v/>
      </c>
      <c r="I39" s="4" t="n"/>
      <c r="J39" s="5" t="n"/>
      <c r="K39" s="5" t="n"/>
      <c r="L39" s="4" t="n"/>
      <c r="M39" s="4" t="n"/>
      <c r="N39" s="9">
        <f>IF(OR($A39="",$M39=""),"",$M39-$A39)</f>
        <v/>
      </c>
      <c r="O39" s="10">
        <f>IF($A39="","",IF($M39&lt;&gt;"",IF(OR($J39="",$K39="",$L39=""),"Clôturé, champs manquants","Clôturé"),IF($G39="",IF(TODAY()&gt;WORKDAY($A39,'Listes'!$E$5),"Première réponse en retard","Première réponse attendue"),IF(AND($I39&lt;&gt;"",$I39&lt;TODAY()),"Suivi en retard","Ouvert"))))</f>
        <v/>
      </c>
      <c r="P39" s="5" t="n"/>
    </row>
    <row r="40">
      <c r="A40" s="4" t="n"/>
      <c r="B40" s="5" t="n"/>
      <c r="C40" s="6" t="n"/>
      <c r="D40" s="7" t="n"/>
      <c r="E40" s="5" t="n"/>
      <c r="F40" s="5" t="n"/>
      <c r="G40" s="4" t="n"/>
      <c r="H40" s="8">
        <f>IF(OR($A40="",$G40=""),"",IF($G40&lt;=WORKDAY($A40,'Listes'!$E$5),"Oui","Non"))</f>
        <v/>
      </c>
      <c r="I40" s="4" t="n"/>
      <c r="J40" s="5" t="n"/>
      <c r="K40" s="5" t="n"/>
      <c r="L40" s="4" t="n"/>
      <c r="M40" s="4" t="n"/>
      <c r="N40" s="9">
        <f>IF(OR($A40="",$M40=""),"",$M40-$A40)</f>
        <v/>
      </c>
      <c r="O40" s="10">
        <f>IF($A40="","",IF($M40&lt;&gt;"",IF(OR($J40="",$K40="",$L40=""),"Clôturé, champs manquants","Clôturé"),IF($G40="",IF(TODAY()&gt;WORKDAY($A40,'Listes'!$E$5),"Première réponse en retard","Première réponse attendue"),IF(AND($I40&lt;&gt;"",$I40&lt;TODAY()),"Suivi en retard","Ouvert"))))</f>
        <v/>
      </c>
      <c r="P40" s="5" t="n"/>
    </row>
    <row r="41">
      <c r="A41" s="4" t="n"/>
      <c r="B41" s="5" t="n"/>
      <c r="C41" s="6" t="n"/>
      <c r="D41" s="7" t="n"/>
      <c r="E41" s="5" t="n"/>
      <c r="F41" s="5" t="n"/>
      <c r="G41" s="4" t="n"/>
      <c r="H41" s="8">
        <f>IF(OR($A41="",$G41=""),"",IF($G41&lt;=WORKDAY($A41,'Listes'!$E$5),"Oui","Non"))</f>
        <v/>
      </c>
      <c r="I41" s="4" t="n"/>
      <c r="J41" s="5" t="n"/>
      <c r="K41" s="5" t="n"/>
      <c r="L41" s="4" t="n"/>
      <c r="M41" s="4" t="n"/>
      <c r="N41" s="9">
        <f>IF(OR($A41="",$M41=""),"",$M41-$A41)</f>
        <v/>
      </c>
      <c r="O41" s="10">
        <f>IF($A41="","",IF($M41&lt;&gt;"",IF(OR($J41="",$K41="",$L41=""),"Clôturé, champs manquants","Clôturé"),IF($G41="",IF(TODAY()&gt;WORKDAY($A41,'Listes'!$E$5),"Première réponse en retard","Première réponse attendue"),IF(AND($I41&lt;&gt;"",$I41&lt;TODAY()),"Suivi en retard","Ouvert"))))</f>
        <v/>
      </c>
      <c r="P41" s="5" t="n"/>
    </row>
    <row r="42">
      <c r="A42" s="4" t="n"/>
      <c r="B42" s="5" t="n"/>
      <c r="C42" s="6" t="n"/>
      <c r="D42" s="7" t="n"/>
      <c r="E42" s="5" t="n"/>
      <c r="F42" s="5" t="n"/>
      <c r="G42" s="4" t="n"/>
      <c r="H42" s="8">
        <f>IF(OR($A42="",$G42=""),"",IF($G42&lt;=WORKDAY($A42,'Listes'!$E$5),"Oui","Non"))</f>
        <v/>
      </c>
      <c r="I42" s="4" t="n"/>
      <c r="J42" s="5" t="n"/>
      <c r="K42" s="5" t="n"/>
      <c r="L42" s="4" t="n"/>
      <c r="M42" s="4" t="n"/>
      <c r="N42" s="9">
        <f>IF(OR($A42="",$M42=""),"",$M42-$A42)</f>
        <v/>
      </c>
      <c r="O42" s="10">
        <f>IF($A42="","",IF($M42&lt;&gt;"",IF(OR($J42="",$K42="",$L42=""),"Clôturé, champs manquants","Clôturé"),IF($G42="",IF(TODAY()&gt;WORKDAY($A42,'Listes'!$E$5),"Première réponse en retard","Première réponse attendue"),IF(AND($I42&lt;&gt;"",$I42&lt;TODAY()),"Suivi en retard","Ouvert"))))</f>
        <v/>
      </c>
      <c r="P42" s="5" t="n"/>
    </row>
    <row r="43">
      <c r="A43" s="4" t="n"/>
      <c r="B43" s="5" t="n"/>
      <c r="C43" s="6" t="n"/>
      <c r="D43" s="7" t="n"/>
      <c r="E43" s="5" t="n"/>
      <c r="F43" s="5" t="n"/>
      <c r="G43" s="4" t="n"/>
      <c r="H43" s="8">
        <f>IF(OR($A43="",$G43=""),"",IF($G43&lt;=WORKDAY($A43,'Listes'!$E$5),"Oui","Non"))</f>
        <v/>
      </c>
      <c r="I43" s="4" t="n"/>
      <c r="J43" s="5" t="n"/>
      <c r="K43" s="5" t="n"/>
      <c r="L43" s="4" t="n"/>
      <c r="M43" s="4" t="n"/>
      <c r="N43" s="9">
        <f>IF(OR($A43="",$M43=""),"",$M43-$A43)</f>
        <v/>
      </c>
      <c r="O43" s="10">
        <f>IF($A43="","",IF($M43&lt;&gt;"",IF(OR($J43="",$K43="",$L43=""),"Clôturé, champs manquants","Clôturé"),IF($G43="",IF(TODAY()&gt;WORKDAY($A43,'Listes'!$E$5),"Première réponse en retard","Première réponse attendue"),IF(AND($I43&lt;&gt;"",$I43&lt;TODAY()),"Suivi en retard","Ouvert"))))</f>
        <v/>
      </c>
      <c r="P43" s="5" t="n"/>
    </row>
    <row r="44">
      <c r="A44" s="4" t="n"/>
      <c r="B44" s="5" t="n"/>
      <c r="C44" s="6" t="n"/>
      <c r="D44" s="7" t="n"/>
      <c r="E44" s="5" t="n"/>
      <c r="F44" s="5" t="n"/>
      <c r="G44" s="4" t="n"/>
      <c r="H44" s="8">
        <f>IF(OR($A44="",$G44=""),"",IF($G44&lt;=WORKDAY($A44,'Listes'!$E$5),"Oui","Non"))</f>
        <v/>
      </c>
      <c r="I44" s="4" t="n"/>
      <c r="J44" s="5" t="n"/>
      <c r="K44" s="5" t="n"/>
      <c r="L44" s="4" t="n"/>
      <c r="M44" s="4" t="n"/>
      <c r="N44" s="9">
        <f>IF(OR($A44="",$M44=""),"",$M44-$A44)</f>
        <v/>
      </c>
      <c r="O44" s="10">
        <f>IF($A44="","",IF($M44&lt;&gt;"",IF(OR($J44="",$K44="",$L44=""),"Clôturé, champs manquants","Clôturé"),IF($G44="",IF(TODAY()&gt;WORKDAY($A44,'Listes'!$E$5),"Première réponse en retard","Première réponse attendue"),IF(AND($I44&lt;&gt;"",$I44&lt;TODAY()),"Suivi en retard","Ouvert"))))</f>
        <v/>
      </c>
      <c r="P44" s="5" t="n"/>
    </row>
    <row r="45">
      <c r="A45" s="4" t="n"/>
      <c r="B45" s="5" t="n"/>
      <c r="C45" s="6" t="n"/>
      <c r="D45" s="7" t="n"/>
      <c r="E45" s="5" t="n"/>
      <c r="F45" s="5" t="n"/>
      <c r="G45" s="4" t="n"/>
      <c r="H45" s="8">
        <f>IF(OR($A45="",$G45=""),"",IF($G45&lt;=WORKDAY($A45,'Listes'!$E$5),"Oui","Non"))</f>
        <v/>
      </c>
      <c r="I45" s="4" t="n"/>
      <c r="J45" s="5" t="n"/>
      <c r="K45" s="5" t="n"/>
      <c r="L45" s="4" t="n"/>
      <c r="M45" s="4" t="n"/>
      <c r="N45" s="9">
        <f>IF(OR($A45="",$M45=""),"",$M45-$A45)</f>
        <v/>
      </c>
      <c r="O45" s="10">
        <f>IF($A45="","",IF($M45&lt;&gt;"",IF(OR($J45="",$K45="",$L45=""),"Clôturé, champs manquants","Clôturé"),IF($G45="",IF(TODAY()&gt;WORKDAY($A45,'Listes'!$E$5),"Première réponse en retard","Première réponse attendue"),IF(AND($I45&lt;&gt;"",$I45&lt;TODAY()),"Suivi en retard","Ouvert"))))</f>
        <v/>
      </c>
      <c r="P45" s="5" t="n"/>
    </row>
    <row r="46">
      <c r="A46" s="4" t="n"/>
      <c r="B46" s="5" t="n"/>
      <c r="C46" s="6" t="n"/>
      <c r="D46" s="7" t="n"/>
      <c r="E46" s="5" t="n"/>
      <c r="F46" s="5" t="n"/>
      <c r="G46" s="4" t="n"/>
      <c r="H46" s="8">
        <f>IF(OR($A46="",$G46=""),"",IF($G46&lt;=WORKDAY($A46,'Listes'!$E$5),"Oui","Non"))</f>
        <v/>
      </c>
      <c r="I46" s="4" t="n"/>
      <c r="J46" s="5" t="n"/>
      <c r="K46" s="5" t="n"/>
      <c r="L46" s="4" t="n"/>
      <c r="M46" s="4" t="n"/>
      <c r="N46" s="9">
        <f>IF(OR($A46="",$M46=""),"",$M46-$A46)</f>
        <v/>
      </c>
      <c r="O46" s="10">
        <f>IF($A46="","",IF($M46&lt;&gt;"",IF(OR($J46="",$K46="",$L46=""),"Clôturé, champs manquants","Clôturé"),IF($G46="",IF(TODAY()&gt;WORKDAY($A46,'Listes'!$E$5),"Première réponse en retard","Première réponse attendue"),IF(AND($I46&lt;&gt;"",$I46&lt;TODAY()),"Suivi en retard","Ouvert"))))</f>
        <v/>
      </c>
      <c r="P46" s="5" t="n"/>
    </row>
    <row r="47">
      <c r="A47" s="4" t="n"/>
      <c r="B47" s="5" t="n"/>
      <c r="C47" s="6" t="n"/>
      <c r="D47" s="7" t="n"/>
      <c r="E47" s="5" t="n"/>
      <c r="F47" s="5" t="n"/>
      <c r="G47" s="4" t="n"/>
      <c r="H47" s="8">
        <f>IF(OR($A47="",$G47=""),"",IF($G47&lt;=WORKDAY($A47,'Listes'!$E$5),"Oui","Non"))</f>
        <v/>
      </c>
      <c r="I47" s="4" t="n"/>
      <c r="J47" s="5" t="n"/>
      <c r="K47" s="5" t="n"/>
      <c r="L47" s="4" t="n"/>
      <c r="M47" s="4" t="n"/>
      <c r="N47" s="9">
        <f>IF(OR($A47="",$M47=""),"",$M47-$A47)</f>
        <v/>
      </c>
      <c r="O47" s="10">
        <f>IF($A47="","",IF($M47&lt;&gt;"",IF(OR($J47="",$K47="",$L47=""),"Clôturé, champs manquants","Clôturé"),IF($G47="",IF(TODAY()&gt;WORKDAY($A47,'Listes'!$E$5),"Première réponse en retard","Première réponse attendue"),IF(AND($I47&lt;&gt;"",$I47&lt;TODAY()),"Suivi en retard","Ouvert"))))</f>
        <v/>
      </c>
      <c r="P47" s="5" t="n"/>
    </row>
    <row r="48">
      <c r="A48" s="4" t="n"/>
      <c r="B48" s="5" t="n"/>
      <c r="C48" s="6" t="n"/>
      <c r="D48" s="7" t="n"/>
      <c r="E48" s="5" t="n"/>
      <c r="F48" s="5" t="n"/>
      <c r="G48" s="4" t="n"/>
      <c r="H48" s="8">
        <f>IF(OR($A48="",$G48=""),"",IF($G48&lt;=WORKDAY($A48,'Listes'!$E$5),"Oui","Non"))</f>
        <v/>
      </c>
      <c r="I48" s="4" t="n"/>
      <c r="J48" s="5" t="n"/>
      <c r="K48" s="5" t="n"/>
      <c r="L48" s="4" t="n"/>
      <c r="M48" s="4" t="n"/>
      <c r="N48" s="9">
        <f>IF(OR($A48="",$M48=""),"",$M48-$A48)</f>
        <v/>
      </c>
      <c r="O48" s="10">
        <f>IF($A48="","",IF($M48&lt;&gt;"",IF(OR($J48="",$K48="",$L48=""),"Clôturé, champs manquants","Clôturé"),IF($G48="",IF(TODAY()&gt;WORKDAY($A48,'Listes'!$E$5),"Première réponse en retard","Première réponse attendue"),IF(AND($I48&lt;&gt;"",$I48&lt;TODAY()),"Suivi en retard","Ouvert"))))</f>
        <v/>
      </c>
      <c r="P48" s="5" t="n"/>
    </row>
    <row r="49">
      <c r="A49" s="4" t="n"/>
      <c r="B49" s="5" t="n"/>
      <c r="C49" s="6" t="n"/>
      <c r="D49" s="7" t="n"/>
      <c r="E49" s="5" t="n"/>
      <c r="F49" s="5" t="n"/>
      <c r="G49" s="4" t="n"/>
      <c r="H49" s="8">
        <f>IF(OR($A49="",$G49=""),"",IF($G49&lt;=WORKDAY($A49,'Listes'!$E$5),"Oui","Non"))</f>
        <v/>
      </c>
      <c r="I49" s="4" t="n"/>
      <c r="J49" s="5" t="n"/>
      <c r="K49" s="5" t="n"/>
      <c r="L49" s="4" t="n"/>
      <c r="M49" s="4" t="n"/>
      <c r="N49" s="9">
        <f>IF(OR($A49="",$M49=""),"",$M49-$A49)</f>
        <v/>
      </c>
      <c r="O49" s="10">
        <f>IF($A49="","",IF($M49&lt;&gt;"",IF(OR($J49="",$K49="",$L49=""),"Clôturé, champs manquants","Clôturé"),IF($G49="",IF(TODAY()&gt;WORKDAY($A49,'Listes'!$E$5),"Première réponse en retard","Première réponse attendue"),IF(AND($I49&lt;&gt;"",$I49&lt;TODAY()),"Suivi en retard","Ouvert"))))</f>
        <v/>
      </c>
      <c r="P49" s="5" t="n"/>
    </row>
    <row r="50">
      <c r="A50" s="4" t="n"/>
      <c r="B50" s="5" t="n"/>
      <c r="C50" s="6" t="n"/>
      <c r="D50" s="7" t="n"/>
      <c r="E50" s="5" t="n"/>
      <c r="F50" s="5" t="n"/>
      <c r="G50" s="4" t="n"/>
      <c r="H50" s="8">
        <f>IF(OR($A50="",$G50=""),"",IF($G50&lt;=WORKDAY($A50,'Listes'!$E$5),"Oui","Non"))</f>
        <v/>
      </c>
      <c r="I50" s="4" t="n"/>
      <c r="J50" s="5" t="n"/>
      <c r="K50" s="5" t="n"/>
      <c r="L50" s="4" t="n"/>
      <c r="M50" s="4" t="n"/>
      <c r="N50" s="9">
        <f>IF(OR($A50="",$M50=""),"",$M50-$A50)</f>
        <v/>
      </c>
      <c r="O50" s="10">
        <f>IF($A50="","",IF($M50&lt;&gt;"",IF(OR($J50="",$K50="",$L50=""),"Clôturé, champs manquants","Clôturé"),IF($G50="",IF(TODAY()&gt;WORKDAY($A50,'Listes'!$E$5),"Première réponse en retard","Première réponse attendue"),IF(AND($I50&lt;&gt;"",$I50&lt;TODAY()),"Suivi en retard","Ouvert"))))</f>
        <v/>
      </c>
      <c r="P50" s="5" t="n"/>
    </row>
    <row r="51">
      <c r="A51" s="4" t="n"/>
      <c r="B51" s="5" t="n"/>
      <c r="C51" s="6" t="n"/>
      <c r="D51" s="7" t="n"/>
      <c r="E51" s="5" t="n"/>
      <c r="F51" s="5" t="n"/>
      <c r="G51" s="4" t="n"/>
      <c r="H51" s="8">
        <f>IF(OR($A51="",$G51=""),"",IF($G51&lt;=WORKDAY($A51,'Listes'!$E$5),"Oui","Non"))</f>
        <v/>
      </c>
      <c r="I51" s="4" t="n"/>
      <c r="J51" s="5" t="n"/>
      <c r="K51" s="5" t="n"/>
      <c r="L51" s="4" t="n"/>
      <c r="M51" s="4" t="n"/>
      <c r="N51" s="9">
        <f>IF(OR($A51="",$M51=""),"",$M51-$A51)</f>
        <v/>
      </c>
      <c r="O51" s="10">
        <f>IF($A51="","",IF($M51&lt;&gt;"",IF(OR($J51="",$K51="",$L51=""),"Clôturé, champs manquants","Clôturé"),IF($G51="",IF(TODAY()&gt;WORKDAY($A51,'Listes'!$E$5),"Première réponse en retard","Première réponse attendue"),IF(AND($I51&lt;&gt;"",$I51&lt;TODAY()),"Suivi en retard","Ouvert"))))</f>
        <v/>
      </c>
      <c r="P51" s="5" t="n"/>
    </row>
    <row r="52">
      <c r="A52" s="4" t="n"/>
      <c r="B52" s="5" t="n"/>
      <c r="C52" s="6" t="n"/>
      <c r="D52" s="7" t="n"/>
      <c r="E52" s="5" t="n"/>
      <c r="F52" s="5" t="n"/>
      <c r="G52" s="4" t="n"/>
      <c r="H52" s="8">
        <f>IF(OR($A52="",$G52=""),"",IF($G52&lt;=WORKDAY($A52,'Listes'!$E$5),"Oui","Non"))</f>
        <v/>
      </c>
      <c r="I52" s="4" t="n"/>
      <c r="J52" s="5" t="n"/>
      <c r="K52" s="5" t="n"/>
      <c r="L52" s="4" t="n"/>
      <c r="M52" s="4" t="n"/>
      <c r="N52" s="9">
        <f>IF(OR($A52="",$M52=""),"",$M52-$A52)</f>
        <v/>
      </c>
      <c r="O52" s="10">
        <f>IF($A52="","",IF($M52&lt;&gt;"",IF(OR($J52="",$K52="",$L52=""),"Clôturé, champs manquants","Clôturé"),IF($G52="",IF(TODAY()&gt;WORKDAY($A52,'Listes'!$E$5),"Première réponse en retard","Première réponse attendue"),IF(AND($I52&lt;&gt;"",$I52&lt;TODAY()),"Suivi en retard","Ouvert"))))</f>
        <v/>
      </c>
      <c r="P52" s="5" t="n"/>
    </row>
    <row r="53">
      <c r="A53" s="4" t="n"/>
      <c r="B53" s="5" t="n"/>
      <c r="C53" s="6" t="n"/>
      <c r="D53" s="7" t="n"/>
      <c r="E53" s="5" t="n"/>
      <c r="F53" s="5" t="n"/>
      <c r="G53" s="4" t="n"/>
      <c r="H53" s="8">
        <f>IF(OR($A53="",$G53=""),"",IF($G53&lt;=WORKDAY($A53,'Listes'!$E$5),"Oui","Non"))</f>
        <v/>
      </c>
      <c r="I53" s="4" t="n"/>
      <c r="J53" s="5" t="n"/>
      <c r="K53" s="5" t="n"/>
      <c r="L53" s="4" t="n"/>
      <c r="M53" s="4" t="n"/>
      <c r="N53" s="9">
        <f>IF(OR($A53="",$M53=""),"",$M53-$A53)</f>
        <v/>
      </c>
      <c r="O53" s="10">
        <f>IF($A53="","",IF($M53&lt;&gt;"",IF(OR($J53="",$K53="",$L53=""),"Clôturé, champs manquants","Clôturé"),IF($G53="",IF(TODAY()&gt;WORKDAY($A53,'Listes'!$E$5),"Première réponse en retard","Première réponse attendue"),IF(AND($I53&lt;&gt;"",$I53&lt;TODAY()),"Suivi en retard","Ouvert"))))</f>
        <v/>
      </c>
      <c r="P53" s="5" t="n"/>
    </row>
    <row r="54">
      <c r="A54" s="4" t="n"/>
      <c r="B54" s="5" t="n"/>
      <c r="C54" s="6" t="n"/>
      <c r="D54" s="7" t="n"/>
      <c r="E54" s="5" t="n"/>
      <c r="F54" s="5" t="n"/>
      <c r="G54" s="4" t="n"/>
      <c r="H54" s="8">
        <f>IF(OR($A54="",$G54=""),"",IF($G54&lt;=WORKDAY($A54,'Listes'!$E$5),"Oui","Non"))</f>
        <v/>
      </c>
      <c r="I54" s="4" t="n"/>
      <c r="J54" s="5" t="n"/>
      <c r="K54" s="5" t="n"/>
      <c r="L54" s="4" t="n"/>
      <c r="M54" s="4" t="n"/>
      <c r="N54" s="9">
        <f>IF(OR($A54="",$M54=""),"",$M54-$A54)</f>
        <v/>
      </c>
      <c r="O54" s="10">
        <f>IF($A54="","",IF($M54&lt;&gt;"",IF(OR($J54="",$K54="",$L54=""),"Clôturé, champs manquants","Clôturé"),IF($G54="",IF(TODAY()&gt;WORKDAY($A54,'Listes'!$E$5),"Première réponse en retard","Première réponse attendue"),IF(AND($I54&lt;&gt;"",$I54&lt;TODAY()),"Suivi en retard","Ouvert"))))</f>
        <v/>
      </c>
      <c r="P54" s="5" t="n"/>
    </row>
    <row r="55">
      <c r="A55" s="4" t="n"/>
      <c r="B55" s="5" t="n"/>
      <c r="C55" s="6" t="n"/>
      <c r="D55" s="7" t="n"/>
      <c r="E55" s="5" t="n"/>
      <c r="F55" s="5" t="n"/>
      <c r="G55" s="4" t="n"/>
      <c r="H55" s="8">
        <f>IF(OR($A55="",$G55=""),"",IF($G55&lt;=WORKDAY($A55,'Listes'!$E$5),"Oui","Non"))</f>
        <v/>
      </c>
      <c r="I55" s="4" t="n"/>
      <c r="J55" s="5" t="n"/>
      <c r="K55" s="5" t="n"/>
      <c r="L55" s="4" t="n"/>
      <c r="M55" s="4" t="n"/>
      <c r="N55" s="9">
        <f>IF(OR($A55="",$M55=""),"",$M55-$A55)</f>
        <v/>
      </c>
      <c r="O55" s="10">
        <f>IF($A55="","",IF($M55&lt;&gt;"",IF(OR($J55="",$K55="",$L55=""),"Clôturé, champs manquants","Clôturé"),IF($G55="",IF(TODAY()&gt;WORKDAY($A55,'Listes'!$E$5),"Première réponse en retard","Première réponse attendue"),IF(AND($I55&lt;&gt;"",$I55&lt;TODAY()),"Suivi en retard","Ouvert"))))</f>
        <v/>
      </c>
      <c r="P55" s="5" t="n"/>
    </row>
    <row r="56">
      <c r="A56" s="4" t="n"/>
      <c r="B56" s="5" t="n"/>
      <c r="C56" s="6" t="n"/>
      <c r="D56" s="7" t="n"/>
      <c r="E56" s="5" t="n"/>
      <c r="F56" s="5" t="n"/>
      <c r="G56" s="4" t="n"/>
      <c r="H56" s="8">
        <f>IF(OR($A56="",$G56=""),"",IF($G56&lt;=WORKDAY($A56,'Listes'!$E$5),"Oui","Non"))</f>
        <v/>
      </c>
      <c r="I56" s="4" t="n"/>
      <c r="J56" s="5" t="n"/>
      <c r="K56" s="5" t="n"/>
      <c r="L56" s="4" t="n"/>
      <c r="M56" s="4" t="n"/>
      <c r="N56" s="9">
        <f>IF(OR($A56="",$M56=""),"",$M56-$A56)</f>
        <v/>
      </c>
      <c r="O56" s="10">
        <f>IF($A56="","",IF($M56&lt;&gt;"",IF(OR($J56="",$K56="",$L56=""),"Clôturé, champs manquants","Clôturé"),IF($G56="",IF(TODAY()&gt;WORKDAY($A56,'Listes'!$E$5),"Première réponse en retard","Première réponse attendue"),IF(AND($I56&lt;&gt;"",$I56&lt;TODAY()),"Suivi en retard","Ouvert"))))</f>
        <v/>
      </c>
      <c r="P56" s="5" t="n"/>
    </row>
    <row r="57">
      <c r="A57" s="4" t="n"/>
      <c r="B57" s="5" t="n"/>
      <c r="C57" s="6" t="n"/>
      <c r="D57" s="7" t="n"/>
      <c r="E57" s="5" t="n"/>
      <c r="F57" s="5" t="n"/>
      <c r="G57" s="4" t="n"/>
      <c r="H57" s="8">
        <f>IF(OR($A57="",$G57=""),"",IF($G57&lt;=WORKDAY($A57,'Listes'!$E$5),"Oui","Non"))</f>
        <v/>
      </c>
      <c r="I57" s="4" t="n"/>
      <c r="J57" s="5" t="n"/>
      <c r="K57" s="5" t="n"/>
      <c r="L57" s="4" t="n"/>
      <c r="M57" s="4" t="n"/>
      <c r="N57" s="9">
        <f>IF(OR($A57="",$M57=""),"",$M57-$A57)</f>
        <v/>
      </c>
      <c r="O57" s="10">
        <f>IF($A57="","",IF($M57&lt;&gt;"",IF(OR($J57="",$K57="",$L57=""),"Clôturé, champs manquants","Clôturé"),IF($G57="",IF(TODAY()&gt;WORKDAY($A57,'Listes'!$E$5),"Première réponse en retard","Première réponse attendue"),IF(AND($I57&lt;&gt;"",$I57&lt;TODAY()),"Suivi en retard","Ouvert"))))</f>
        <v/>
      </c>
      <c r="P57" s="5" t="n"/>
    </row>
    <row r="58">
      <c r="A58" s="4" t="n"/>
      <c r="B58" s="5" t="n"/>
      <c r="C58" s="6" t="n"/>
      <c r="D58" s="7" t="n"/>
      <c r="E58" s="5" t="n"/>
      <c r="F58" s="5" t="n"/>
      <c r="G58" s="4" t="n"/>
      <c r="H58" s="8">
        <f>IF(OR($A58="",$G58=""),"",IF($G58&lt;=WORKDAY($A58,'Listes'!$E$5),"Oui","Non"))</f>
        <v/>
      </c>
      <c r="I58" s="4" t="n"/>
      <c r="J58" s="5" t="n"/>
      <c r="K58" s="5" t="n"/>
      <c r="L58" s="4" t="n"/>
      <c r="M58" s="4" t="n"/>
      <c r="N58" s="9">
        <f>IF(OR($A58="",$M58=""),"",$M58-$A58)</f>
        <v/>
      </c>
      <c r="O58" s="10">
        <f>IF($A58="","",IF($M58&lt;&gt;"",IF(OR($J58="",$K58="",$L58=""),"Clôturé, champs manquants","Clôturé"),IF($G58="",IF(TODAY()&gt;WORKDAY($A58,'Listes'!$E$5),"Première réponse en retard","Première réponse attendue"),IF(AND($I58&lt;&gt;"",$I58&lt;TODAY()),"Suivi en retard","Ouvert"))))</f>
        <v/>
      </c>
      <c r="P58" s="5" t="n"/>
    </row>
    <row r="59">
      <c r="A59" s="4" t="n"/>
      <c r="B59" s="5" t="n"/>
      <c r="C59" s="6" t="n"/>
      <c r="D59" s="7" t="n"/>
      <c r="E59" s="5" t="n"/>
      <c r="F59" s="5" t="n"/>
      <c r="G59" s="4" t="n"/>
      <c r="H59" s="8">
        <f>IF(OR($A59="",$G59=""),"",IF($G59&lt;=WORKDAY($A59,'Listes'!$E$5),"Oui","Non"))</f>
        <v/>
      </c>
      <c r="I59" s="4" t="n"/>
      <c r="J59" s="5" t="n"/>
      <c r="K59" s="5" t="n"/>
      <c r="L59" s="4" t="n"/>
      <c r="M59" s="4" t="n"/>
      <c r="N59" s="9">
        <f>IF(OR($A59="",$M59=""),"",$M59-$A59)</f>
        <v/>
      </c>
      <c r="O59" s="10">
        <f>IF($A59="","",IF($M59&lt;&gt;"",IF(OR($J59="",$K59="",$L59=""),"Clôturé, champs manquants","Clôturé"),IF($G59="",IF(TODAY()&gt;WORKDAY($A59,'Listes'!$E$5),"Première réponse en retard","Première réponse attendue"),IF(AND($I59&lt;&gt;"",$I59&lt;TODAY()),"Suivi en retard","Ouvert"))))</f>
        <v/>
      </c>
      <c r="P59" s="5" t="n"/>
    </row>
    <row r="60">
      <c r="A60" s="4" t="n"/>
      <c r="B60" s="5" t="n"/>
      <c r="C60" s="6" t="n"/>
      <c r="D60" s="7" t="n"/>
      <c r="E60" s="5" t="n"/>
      <c r="F60" s="5" t="n"/>
      <c r="G60" s="4" t="n"/>
      <c r="H60" s="8">
        <f>IF(OR($A60="",$G60=""),"",IF($G60&lt;=WORKDAY($A60,'Listes'!$E$5),"Oui","Non"))</f>
        <v/>
      </c>
      <c r="I60" s="4" t="n"/>
      <c r="J60" s="5" t="n"/>
      <c r="K60" s="5" t="n"/>
      <c r="L60" s="4" t="n"/>
      <c r="M60" s="4" t="n"/>
      <c r="N60" s="9">
        <f>IF(OR($A60="",$M60=""),"",$M60-$A60)</f>
        <v/>
      </c>
      <c r="O60" s="10">
        <f>IF($A60="","",IF($M60&lt;&gt;"",IF(OR($J60="",$K60="",$L60=""),"Clôturé, champs manquants","Clôturé"),IF($G60="",IF(TODAY()&gt;WORKDAY($A60,'Listes'!$E$5),"Première réponse en retard","Première réponse attendue"),IF(AND($I60&lt;&gt;"",$I60&lt;TODAY()),"Suivi en retard","Ouvert"))))</f>
        <v/>
      </c>
      <c r="P60" s="5" t="n"/>
    </row>
    <row r="61">
      <c r="A61" s="4" t="n"/>
      <c r="B61" s="5" t="n"/>
      <c r="C61" s="6" t="n"/>
      <c r="D61" s="7" t="n"/>
      <c r="E61" s="5" t="n"/>
      <c r="F61" s="5" t="n"/>
      <c r="G61" s="4" t="n"/>
      <c r="H61" s="8">
        <f>IF(OR($A61="",$G61=""),"",IF($G61&lt;=WORKDAY($A61,'Listes'!$E$5),"Oui","Non"))</f>
        <v/>
      </c>
      <c r="I61" s="4" t="n"/>
      <c r="J61" s="5" t="n"/>
      <c r="K61" s="5" t="n"/>
      <c r="L61" s="4" t="n"/>
      <c r="M61" s="4" t="n"/>
      <c r="N61" s="9">
        <f>IF(OR($A61="",$M61=""),"",$M61-$A61)</f>
        <v/>
      </c>
      <c r="O61" s="10">
        <f>IF($A61="","",IF($M61&lt;&gt;"",IF(OR($J61="",$K61="",$L61=""),"Clôturé, champs manquants","Clôturé"),IF($G61="",IF(TODAY()&gt;WORKDAY($A61,'Listes'!$E$5),"Première réponse en retard","Première réponse attendue"),IF(AND($I61&lt;&gt;"",$I61&lt;TODAY()),"Suivi en retard","Ouvert"))))</f>
        <v/>
      </c>
      <c r="P61" s="5" t="n"/>
    </row>
    <row r="62">
      <c r="A62" s="4" t="n"/>
      <c r="B62" s="5" t="n"/>
      <c r="C62" s="6" t="n"/>
      <c r="D62" s="7" t="n"/>
      <c r="E62" s="5" t="n"/>
      <c r="F62" s="5" t="n"/>
      <c r="G62" s="4" t="n"/>
      <c r="H62" s="8">
        <f>IF(OR($A62="",$G62=""),"",IF($G62&lt;=WORKDAY($A62,'Listes'!$E$5),"Oui","Non"))</f>
        <v/>
      </c>
      <c r="I62" s="4" t="n"/>
      <c r="J62" s="5" t="n"/>
      <c r="K62" s="5" t="n"/>
      <c r="L62" s="4" t="n"/>
      <c r="M62" s="4" t="n"/>
      <c r="N62" s="9">
        <f>IF(OR($A62="",$M62=""),"",$M62-$A62)</f>
        <v/>
      </c>
      <c r="O62" s="10">
        <f>IF($A62="","",IF($M62&lt;&gt;"",IF(OR($J62="",$K62="",$L62=""),"Clôturé, champs manquants","Clôturé"),IF($G62="",IF(TODAY()&gt;WORKDAY($A62,'Listes'!$E$5),"Première réponse en retard","Première réponse attendue"),IF(AND($I62&lt;&gt;"",$I62&lt;TODAY()),"Suivi en retard","Ouvert"))))</f>
        <v/>
      </c>
      <c r="P62" s="5" t="n"/>
    </row>
    <row r="63">
      <c r="A63" s="4" t="n"/>
      <c r="B63" s="5" t="n"/>
      <c r="C63" s="6" t="n"/>
      <c r="D63" s="7" t="n"/>
      <c r="E63" s="5" t="n"/>
      <c r="F63" s="5" t="n"/>
      <c r="G63" s="4" t="n"/>
      <c r="H63" s="8">
        <f>IF(OR($A63="",$G63=""),"",IF($G63&lt;=WORKDAY($A63,'Listes'!$E$5),"Oui","Non"))</f>
        <v/>
      </c>
      <c r="I63" s="4" t="n"/>
      <c r="J63" s="5" t="n"/>
      <c r="K63" s="5" t="n"/>
      <c r="L63" s="4" t="n"/>
      <c r="M63" s="4" t="n"/>
      <c r="N63" s="9">
        <f>IF(OR($A63="",$M63=""),"",$M63-$A63)</f>
        <v/>
      </c>
      <c r="O63" s="10">
        <f>IF($A63="","",IF($M63&lt;&gt;"",IF(OR($J63="",$K63="",$L63=""),"Clôturé, champs manquants","Clôturé"),IF($G63="",IF(TODAY()&gt;WORKDAY($A63,'Listes'!$E$5),"Première réponse en retard","Première réponse attendue"),IF(AND($I63&lt;&gt;"",$I63&lt;TODAY()),"Suivi en retard","Ouvert"))))</f>
        <v/>
      </c>
      <c r="P63" s="5" t="n"/>
    </row>
    <row r="64">
      <c r="A64" s="4" t="n"/>
      <c r="B64" s="5" t="n"/>
      <c r="C64" s="6" t="n"/>
      <c r="D64" s="7" t="n"/>
      <c r="E64" s="5" t="n"/>
      <c r="F64" s="5" t="n"/>
      <c r="G64" s="4" t="n"/>
      <c r="H64" s="8">
        <f>IF(OR($A64="",$G64=""),"",IF($G64&lt;=WORKDAY($A64,'Listes'!$E$5),"Oui","Non"))</f>
        <v/>
      </c>
      <c r="I64" s="4" t="n"/>
      <c r="J64" s="5" t="n"/>
      <c r="K64" s="5" t="n"/>
      <c r="L64" s="4" t="n"/>
      <c r="M64" s="4" t="n"/>
      <c r="N64" s="9">
        <f>IF(OR($A64="",$M64=""),"",$M64-$A64)</f>
        <v/>
      </c>
      <c r="O64" s="10">
        <f>IF($A64="","",IF($M64&lt;&gt;"",IF(OR($J64="",$K64="",$L64=""),"Clôturé, champs manquants","Clôturé"),IF($G64="",IF(TODAY()&gt;WORKDAY($A64,'Listes'!$E$5),"Première réponse en retard","Première réponse attendue"),IF(AND($I64&lt;&gt;"",$I64&lt;TODAY()),"Suivi en retard","Ouvert"))))</f>
        <v/>
      </c>
      <c r="P64" s="5" t="n"/>
    </row>
    <row r="65">
      <c r="A65" s="4" t="n"/>
      <c r="B65" s="5" t="n"/>
      <c r="C65" s="6" t="n"/>
      <c r="D65" s="7" t="n"/>
      <c r="E65" s="5" t="n"/>
      <c r="F65" s="5" t="n"/>
      <c r="G65" s="4" t="n"/>
      <c r="H65" s="8">
        <f>IF(OR($A65="",$G65=""),"",IF($G65&lt;=WORKDAY($A65,'Listes'!$E$5),"Oui","Non"))</f>
        <v/>
      </c>
      <c r="I65" s="4" t="n"/>
      <c r="J65" s="5" t="n"/>
      <c r="K65" s="5" t="n"/>
      <c r="L65" s="4" t="n"/>
      <c r="M65" s="4" t="n"/>
      <c r="N65" s="9">
        <f>IF(OR($A65="",$M65=""),"",$M65-$A65)</f>
        <v/>
      </c>
      <c r="O65" s="10">
        <f>IF($A65="","",IF($M65&lt;&gt;"",IF(OR($J65="",$K65="",$L65=""),"Clôturé, champs manquants","Clôturé"),IF($G65="",IF(TODAY()&gt;WORKDAY($A65,'Listes'!$E$5),"Première réponse en retard","Première réponse attendue"),IF(AND($I65&lt;&gt;"",$I65&lt;TODAY()),"Suivi en retard","Ouvert"))))</f>
        <v/>
      </c>
      <c r="P65" s="5" t="n"/>
    </row>
    <row r="66">
      <c r="A66" s="4" t="n"/>
      <c r="B66" s="5" t="n"/>
      <c r="C66" s="6" t="n"/>
      <c r="D66" s="7" t="n"/>
      <c r="E66" s="5" t="n"/>
      <c r="F66" s="5" t="n"/>
      <c r="G66" s="4" t="n"/>
      <c r="H66" s="8">
        <f>IF(OR($A66="",$G66=""),"",IF($G66&lt;=WORKDAY($A66,'Listes'!$E$5),"Oui","Non"))</f>
        <v/>
      </c>
      <c r="I66" s="4" t="n"/>
      <c r="J66" s="5" t="n"/>
      <c r="K66" s="5" t="n"/>
      <c r="L66" s="4" t="n"/>
      <c r="M66" s="4" t="n"/>
      <c r="N66" s="9">
        <f>IF(OR($A66="",$M66=""),"",$M66-$A66)</f>
        <v/>
      </c>
      <c r="O66" s="10">
        <f>IF($A66="","",IF($M66&lt;&gt;"",IF(OR($J66="",$K66="",$L66=""),"Clôturé, champs manquants","Clôturé"),IF($G66="",IF(TODAY()&gt;WORKDAY($A66,'Listes'!$E$5),"Première réponse en retard","Première réponse attendue"),IF(AND($I66&lt;&gt;"",$I66&lt;TODAY()),"Suivi en retard","Ouvert"))))</f>
        <v/>
      </c>
      <c r="P66" s="5" t="n"/>
    </row>
    <row r="67">
      <c r="A67" s="4" t="n"/>
      <c r="B67" s="5" t="n"/>
      <c r="C67" s="6" t="n"/>
      <c r="D67" s="7" t="n"/>
      <c r="E67" s="5" t="n"/>
      <c r="F67" s="5" t="n"/>
      <c r="G67" s="4" t="n"/>
      <c r="H67" s="8">
        <f>IF(OR($A67="",$G67=""),"",IF($G67&lt;=WORKDAY($A67,'Listes'!$E$5),"Oui","Non"))</f>
        <v/>
      </c>
      <c r="I67" s="4" t="n"/>
      <c r="J67" s="5" t="n"/>
      <c r="K67" s="5" t="n"/>
      <c r="L67" s="4" t="n"/>
      <c r="M67" s="4" t="n"/>
      <c r="N67" s="9">
        <f>IF(OR($A67="",$M67=""),"",$M67-$A67)</f>
        <v/>
      </c>
      <c r="O67" s="10">
        <f>IF($A67="","",IF($M67&lt;&gt;"",IF(OR($J67="",$K67="",$L67=""),"Clôturé, champs manquants","Clôturé"),IF($G67="",IF(TODAY()&gt;WORKDAY($A67,'Listes'!$E$5),"Première réponse en retard","Première réponse attendue"),IF(AND($I67&lt;&gt;"",$I67&lt;TODAY()),"Suivi en retard","Ouvert"))))</f>
        <v/>
      </c>
      <c r="P67" s="5" t="n"/>
    </row>
    <row r="68">
      <c r="A68" s="4" t="n"/>
      <c r="B68" s="5" t="n"/>
      <c r="C68" s="6" t="n"/>
      <c r="D68" s="7" t="n"/>
      <c r="E68" s="5" t="n"/>
      <c r="F68" s="5" t="n"/>
      <c r="G68" s="4" t="n"/>
      <c r="H68" s="8">
        <f>IF(OR($A68="",$G68=""),"",IF($G68&lt;=WORKDAY($A68,'Listes'!$E$5),"Oui","Non"))</f>
        <v/>
      </c>
      <c r="I68" s="4" t="n"/>
      <c r="J68" s="5" t="n"/>
      <c r="K68" s="5" t="n"/>
      <c r="L68" s="4" t="n"/>
      <c r="M68" s="4" t="n"/>
      <c r="N68" s="9">
        <f>IF(OR($A68="",$M68=""),"",$M68-$A68)</f>
        <v/>
      </c>
      <c r="O68" s="10">
        <f>IF($A68="","",IF($M68&lt;&gt;"",IF(OR($J68="",$K68="",$L68=""),"Clôturé, champs manquants","Clôturé"),IF($G68="",IF(TODAY()&gt;WORKDAY($A68,'Listes'!$E$5),"Première réponse en retard","Première réponse attendue"),IF(AND($I68&lt;&gt;"",$I68&lt;TODAY()),"Suivi en retard","Ouvert"))))</f>
        <v/>
      </c>
      <c r="P68" s="5" t="n"/>
    </row>
    <row r="69">
      <c r="A69" s="4" t="n"/>
      <c r="B69" s="5" t="n"/>
      <c r="C69" s="6" t="n"/>
      <c r="D69" s="7" t="n"/>
      <c r="E69" s="5" t="n"/>
      <c r="F69" s="5" t="n"/>
      <c r="G69" s="4" t="n"/>
      <c r="H69" s="8">
        <f>IF(OR($A69="",$G69=""),"",IF($G69&lt;=WORKDAY($A69,'Listes'!$E$5),"Oui","Non"))</f>
        <v/>
      </c>
      <c r="I69" s="4" t="n"/>
      <c r="J69" s="5" t="n"/>
      <c r="K69" s="5" t="n"/>
      <c r="L69" s="4" t="n"/>
      <c r="M69" s="4" t="n"/>
      <c r="N69" s="9">
        <f>IF(OR($A69="",$M69=""),"",$M69-$A69)</f>
        <v/>
      </c>
      <c r="O69" s="10">
        <f>IF($A69="","",IF($M69&lt;&gt;"",IF(OR($J69="",$K69="",$L69=""),"Clôturé, champs manquants","Clôturé"),IF($G69="",IF(TODAY()&gt;WORKDAY($A69,'Listes'!$E$5),"Première réponse en retard","Première réponse attendue"),IF(AND($I69&lt;&gt;"",$I69&lt;TODAY()),"Suivi en retard","Ouvert"))))</f>
        <v/>
      </c>
      <c r="P69" s="5" t="n"/>
    </row>
    <row r="70">
      <c r="A70" s="4" t="n"/>
      <c r="B70" s="5" t="n"/>
      <c r="C70" s="6" t="n"/>
      <c r="D70" s="7" t="n"/>
      <c r="E70" s="5" t="n"/>
      <c r="F70" s="5" t="n"/>
      <c r="G70" s="4" t="n"/>
      <c r="H70" s="8">
        <f>IF(OR($A70="",$G70=""),"",IF($G70&lt;=WORKDAY($A70,'Listes'!$E$5),"Oui","Non"))</f>
        <v/>
      </c>
      <c r="I70" s="4" t="n"/>
      <c r="J70" s="5" t="n"/>
      <c r="K70" s="5" t="n"/>
      <c r="L70" s="4" t="n"/>
      <c r="M70" s="4" t="n"/>
      <c r="N70" s="9">
        <f>IF(OR($A70="",$M70=""),"",$M70-$A70)</f>
        <v/>
      </c>
      <c r="O70" s="10">
        <f>IF($A70="","",IF($M70&lt;&gt;"",IF(OR($J70="",$K70="",$L70=""),"Clôturé, champs manquants","Clôturé"),IF($G70="",IF(TODAY()&gt;WORKDAY($A70,'Listes'!$E$5),"Première réponse en retard","Première réponse attendue"),IF(AND($I70&lt;&gt;"",$I70&lt;TODAY()),"Suivi en retard","Ouvert"))))</f>
        <v/>
      </c>
      <c r="P70" s="5" t="n"/>
    </row>
    <row r="71">
      <c r="A71" s="4" t="n"/>
      <c r="B71" s="5" t="n"/>
      <c r="C71" s="6" t="n"/>
      <c r="D71" s="7" t="n"/>
      <c r="E71" s="5" t="n"/>
      <c r="F71" s="5" t="n"/>
      <c r="G71" s="4" t="n"/>
      <c r="H71" s="8">
        <f>IF(OR($A71="",$G71=""),"",IF($G71&lt;=WORKDAY($A71,'Listes'!$E$5),"Oui","Non"))</f>
        <v/>
      </c>
      <c r="I71" s="4" t="n"/>
      <c r="J71" s="5" t="n"/>
      <c r="K71" s="5" t="n"/>
      <c r="L71" s="4" t="n"/>
      <c r="M71" s="4" t="n"/>
      <c r="N71" s="9">
        <f>IF(OR($A71="",$M71=""),"",$M71-$A71)</f>
        <v/>
      </c>
      <c r="O71" s="10">
        <f>IF($A71="","",IF($M71&lt;&gt;"",IF(OR($J71="",$K71="",$L71=""),"Clôturé, champs manquants","Clôturé"),IF($G71="",IF(TODAY()&gt;WORKDAY($A71,'Listes'!$E$5),"Première réponse en retard","Première réponse attendue"),IF(AND($I71&lt;&gt;"",$I71&lt;TODAY()),"Suivi en retard","Ouvert"))))</f>
        <v/>
      </c>
      <c r="P71" s="5" t="n"/>
    </row>
    <row r="72">
      <c r="A72" s="4" t="n"/>
      <c r="B72" s="5" t="n"/>
      <c r="C72" s="6" t="n"/>
      <c r="D72" s="7" t="n"/>
      <c r="E72" s="5" t="n"/>
      <c r="F72" s="5" t="n"/>
      <c r="G72" s="4" t="n"/>
      <c r="H72" s="8">
        <f>IF(OR($A72="",$G72=""),"",IF($G72&lt;=WORKDAY($A72,'Listes'!$E$5),"Oui","Non"))</f>
        <v/>
      </c>
      <c r="I72" s="4" t="n"/>
      <c r="J72" s="5" t="n"/>
      <c r="K72" s="5" t="n"/>
      <c r="L72" s="4" t="n"/>
      <c r="M72" s="4" t="n"/>
      <c r="N72" s="9">
        <f>IF(OR($A72="",$M72=""),"",$M72-$A72)</f>
        <v/>
      </c>
      <c r="O72" s="10">
        <f>IF($A72="","",IF($M72&lt;&gt;"",IF(OR($J72="",$K72="",$L72=""),"Clôturé, champs manquants","Clôturé"),IF($G72="",IF(TODAY()&gt;WORKDAY($A72,'Listes'!$E$5),"Première réponse en retard","Première réponse attendue"),IF(AND($I72&lt;&gt;"",$I72&lt;TODAY()),"Suivi en retard","Ouvert"))))</f>
        <v/>
      </c>
      <c r="P72" s="5" t="n"/>
    </row>
    <row r="73">
      <c r="A73" s="4" t="n"/>
      <c r="B73" s="5" t="n"/>
      <c r="C73" s="6" t="n"/>
      <c r="D73" s="7" t="n"/>
      <c r="E73" s="5" t="n"/>
      <c r="F73" s="5" t="n"/>
      <c r="G73" s="4" t="n"/>
      <c r="H73" s="8">
        <f>IF(OR($A73="",$G73=""),"",IF($G73&lt;=WORKDAY($A73,'Listes'!$E$5),"Oui","Non"))</f>
        <v/>
      </c>
      <c r="I73" s="4" t="n"/>
      <c r="J73" s="5" t="n"/>
      <c r="K73" s="5" t="n"/>
      <c r="L73" s="4" t="n"/>
      <c r="M73" s="4" t="n"/>
      <c r="N73" s="9">
        <f>IF(OR($A73="",$M73=""),"",$M73-$A73)</f>
        <v/>
      </c>
      <c r="O73" s="10">
        <f>IF($A73="","",IF($M73&lt;&gt;"",IF(OR($J73="",$K73="",$L73=""),"Clôturé, champs manquants","Clôturé"),IF($G73="",IF(TODAY()&gt;WORKDAY($A73,'Listes'!$E$5),"Première réponse en retard","Première réponse attendue"),IF(AND($I73&lt;&gt;"",$I73&lt;TODAY()),"Suivi en retard","Ouvert"))))</f>
        <v/>
      </c>
      <c r="P73" s="5" t="n"/>
    </row>
    <row r="74">
      <c r="A74" s="4" t="n"/>
      <c r="B74" s="5" t="n"/>
      <c r="C74" s="6" t="n"/>
      <c r="D74" s="7" t="n"/>
      <c r="E74" s="5" t="n"/>
      <c r="F74" s="5" t="n"/>
      <c r="G74" s="4" t="n"/>
      <c r="H74" s="8">
        <f>IF(OR($A74="",$G74=""),"",IF($G74&lt;=WORKDAY($A74,'Listes'!$E$5),"Oui","Non"))</f>
        <v/>
      </c>
      <c r="I74" s="4" t="n"/>
      <c r="J74" s="5" t="n"/>
      <c r="K74" s="5" t="n"/>
      <c r="L74" s="4" t="n"/>
      <c r="M74" s="4" t="n"/>
      <c r="N74" s="9">
        <f>IF(OR($A74="",$M74=""),"",$M74-$A74)</f>
        <v/>
      </c>
      <c r="O74" s="10">
        <f>IF($A74="","",IF($M74&lt;&gt;"",IF(OR($J74="",$K74="",$L74=""),"Clôturé, champs manquants","Clôturé"),IF($G74="",IF(TODAY()&gt;WORKDAY($A74,'Listes'!$E$5),"Première réponse en retard","Première réponse attendue"),IF(AND($I74&lt;&gt;"",$I74&lt;TODAY()),"Suivi en retard","Ouvert"))))</f>
        <v/>
      </c>
      <c r="P74" s="5" t="n"/>
    </row>
    <row r="75">
      <c r="A75" s="4" t="n"/>
      <c r="B75" s="5" t="n"/>
      <c r="C75" s="6" t="n"/>
      <c r="D75" s="7" t="n"/>
      <c r="E75" s="5" t="n"/>
      <c r="F75" s="5" t="n"/>
      <c r="G75" s="4" t="n"/>
      <c r="H75" s="8">
        <f>IF(OR($A75="",$G75=""),"",IF($G75&lt;=WORKDAY($A75,'Listes'!$E$5),"Oui","Non"))</f>
        <v/>
      </c>
      <c r="I75" s="4" t="n"/>
      <c r="J75" s="5" t="n"/>
      <c r="K75" s="5" t="n"/>
      <c r="L75" s="4" t="n"/>
      <c r="M75" s="4" t="n"/>
      <c r="N75" s="9">
        <f>IF(OR($A75="",$M75=""),"",$M75-$A75)</f>
        <v/>
      </c>
      <c r="O75" s="10">
        <f>IF($A75="","",IF($M75&lt;&gt;"",IF(OR($J75="",$K75="",$L75=""),"Clôturé, champs manquants","Clôturé"),IF($G75="",IF(TODAY()&gt;WORKDAY($A75,'Listes'!$E$5),"Première réponse en retard","Première réponse attendue"),IF(AND($I75&lt;&gt;"",$I75&lt;TODAY()),"Suivi en retard","Ouvert"))))</f>
        <v/>
      </c>
      <c r="P75" s="5" t="n"/>
    </row>
    <row r="76">
      <c r="A76" s="4" t="n"/>
      <c r="B76" s="5" t="n"/>
      <c r="C76" s="6" t="n"/>
      <c r="D76" s="7" t="n"/>
      <c r="E76" s="5" t="n"/>
      <c r="F76" s="5" t="n"/>
      <c r="G76" s="4" t="n"/>
      <c r="H76" s="8">
        <f>IF(OR($A76="",$G76=""),"",IF($G76&lt;=WORKDAY($A76,'Listes'!$E$5),"Oui","Non"))</f>
        <v/>
      </c>
      <c r="I76" s="4" t="n"/>
      <c r="J76" s="5" t="n"/>
      <c r="K76" s="5" t="n"/>
      <c r="L76" s="4" t="n"/>
      <c r="M76" s="4" t="n"/>
      <c r="N76" s="9">
        <f>IF(OR($A76="",$M76=""),"",$M76-$A76)</f>
        <v/>
      </c>
      <c r="O76" s="10">
        <f>IF($A76="","",IF($M76&lt;&gt;"",IF(OR($J76="",$K76="",$L76=""),"Clôturé, champs manquants","Clôturé"),IF($G76="",IF(TODAY()&gt;WORKDAY($A76,'Listes'!$E$5),"Première réponse en retard","Première réponse attendue"),IF(AND($I76&lt;&gt;"",$I76&lt;TODAY()),"Suivi en retard","Ouvert"))))</f>
        <v/>
      </c>
      <c r="P76" s="5" t="n"/>
    </row>
    <row r="77">
      <c r="A77" s="4" t="n"/>
      <c r="B77" s="5" t="n"/>
      <c r="C77" s="6" t="n"/>
      <c r="D77" s="7" t="n"/>
      <c r="E77" s="5" t="n"/>
      <c r="F77" s="5" t="n"/>
      <c r="G77" s="4" t="n"/>
      <c r="H77" s="8">
        <f>IF(OR($A77="",$G77=""),"",IF($G77&lt;=WORKDAY($A77,'Listes'!$E$5),"Oui","Non"))</f>
        <v/>
      </c>
      <c r="I77" s="4" t="n"/>
      <c r="J77" s="5" t="n"/>
      <c r="K77" s="5" t="n"/>
      <c r="L77" s="4" t="n"/>
      <c r="M77" s="4" t="n"/>
      <c r="N77" s="9">
        <f>IF(OR($A77="",$M77=""),"",$M77-$A77)</f>
        <v/>
      </c>
      <c r="O77" s="10">
        <f>IF($A77="","",IF($M77&lt;&gt;"",IF(OR($J77="",$K77="",$L77=""),"Clôturé, champs manquants","Clôturé"),IF($G77="",IF(TODAY()&gt;WORKDAY($A77,'Listes'!$E$5),"Première réponse en retard","Première réponse attendue"),IF(AND($I77&lt;&gt;"",$I77&lt;TODAY()),"Suivi en retard","Ouvert"))))</f>
        <v/>
      </c>
      <c r="P77" s="5" t="n"/>
    </row>
    <row r="78">
      <c r="A78" s="4" t="n"/>
      <c r="B78" s="5" t="n"/>
      <c r="C78" s="6" t="n"/>
      <c r="D78" s="7" t="n"/>
      <c r="E78" s="5" t="n"/>
      <c r="F78" s="5" t="n"/>
      <c r="G78" s="4" t="n"/>
      <c r="H78" s="8">
        <f>IF(OR($A78="",$G78=""),"",IF($G78&lt;=WORKDAY($A78,'Listes'!$E$5),"Oui","Non"))</f>
        <v/>
      </c>
      <c r="I78" s="4" t="n"/>
      <c r="J78" s="5" t="n"/>
      <c r="K78" s="5" t="n"/>
      <c r="L78" s="4" t="n"/>
      <c r="M78" s="4" t="n"/>
      <c r="N78" s="9">
        <f>IF(OR($A78="",$M78=""),"",$M78-$A78)</f>
        <v/>
      </c>
      <c r="O78" s="10">
        <f>IF($A78="","",IF($M78&lt;&gt;"",IF(OR($J78="",$K78="",$L78=""),"Clôturé, champs manquants","Clôturé"),IF($G78="",IF(TODAY()&gt;WORKDAY($A78,'Listes'!$E$5),"Première réponse en retard","Première réponse attendue"),IF(AND($I78&lt;&gt;"",$I78&lt;TODAY()),"Suivi en retard","Ouvert"))))</f>
        <v/>
      </c>
      <c r="P78" s="5" t="n"/>
    </row>
    <row r="79">
      <c r="A79" s="4" t="n"/>
      <c r="B79" s="5" t="n"/>
      <c r="C79" s="6" t="n"/>
      <c r="D79" s="7" t="n"/>
      <c r="E79" s="5" t="n"/>
      <c r="F79" s="5" t="n"/>
      <c r="G79" s="4" t="n"/>
      <c r="H79" s="8">
        <f>IF(OR($A79="",$G79=""),"",IF($G79&lt;=WORKDAY($A79,'Listes'!$E$5),"Oui","Non"))</f>
        <v/>
      </c>
      <c r="I79" s="4" t="n"/>
      <c r="J79" s="5" t="n"/>
      <c r="K79" s="5" t="n"/>
      <c r="L79" s="4" t="n"/>
      <c r="M79" s="4" t="n"/>
      <c r="N79" s="9">
        <f>IF(OR($A79="",$M79=""),"",$M79-$A79)</f>
        <v/>
      </c>
      <c r="O79" s="10">
        <f>IF($A79="","",IF($M79&lt;&gt;"",IF(OR($J79="",$K79="",$L79=""),"Clôturé, champs manquants","Clôturé"),IF($G79="",IF(TODAY()&gt;WORKDAY($A79,'Listes'!$E$5),"Première réponse en retard","Première réponse attendue"),IF(AND($I79&lt;&gt;"",$I79&lt;TODAY()),"Suivi en retard","Ouvert"))))</f>
        <v/>
      </c>
      <c r="P79" s="5" t="n"/>
    </row>
    <row r="80">
      <c r="A80" s="4" t="n"/>
      <c r="B80" s="5" t="n"/>
      <c r="C80" s="6" t="n"/>
      <c r="D80" s="7" t="n"/>
      <c r="E80" s="5" t="n"/>
      <c r="F80" s="5" t="n"/>
      <c r="G80" s="4" t="n"/>
      <c r="H80" s="8">
        <f>IF(OR($A80="",$G80=""),"",IF($G80&lt;=WORKDAY($A80,'Listes'!$E$5),"Oui","Non"))</f>
        <v/>
      </c>
      <c r="I80" s="4" t="n"/>
      <c r="J80" s="5" t="n"/>
      <c r="K80" s="5" t="n"/>
      <c r="L80" s="4" t="n"/>
      <c r="M80" s="4" t="n"/>
      <c r="N80" s="9">
        <f>IF(OR($A80="",$M80=""),"",$M80-$A80)</f>
        <v/>
      </c>
      <c r="O80" s="10">
        <f>IF($A80="","",IF($M80&lt;&gt;"",IF(OR($J80="",$K80="",$L80=""),"Clôturé, champs manquants","Clôturé"),IF($G80="",IF(TODAY()&gt;WORKDAY($A80,'Listes'!$E$5),"Première réponse en retard","Première réponse attendue"),IF(AND($I80&lt;&gt;"",$I80&lt;TODAY()),"Suivi en retard","Ouvert"))))</f>
        <v/>
      </c>
      <c r="P80" s="5" t="n"/>
    </row>
    <row r="81">
      <c r="A81" s="4" t="n"/>
      <c r="B81" s="5" t="n"/>
      <c r="C81" s="6" t="n"/>
      <c r="D81" s="7" t="n"/>
      <c r="E81" s="5" t="n"/>
      <c r="F81" s="5" t="n"/>
      <c r="G81" s="4" t="n"/>
      <c r="H81" s="8">
        <f>IF(OR($A81="",$G81=""),"",IF($G81&lt;=WORKDAY($A81,'Listes'!$E$5),"Oui","Non"))</f>
        <v/>
      </c>
      <c r="I81" s="4" t="n"/>
      <c r="J81" s="5" t="n"/>
      <c r="K81" s="5" t="n"/>
      <c r="L81" s="4" t="n"/>
      <c r="M81" s="4" t="n"/>
      <c r="N81" s="9">
        <f>IF(OR($A81="",$M81=""),"",$M81-$A81)</f>
        <v/>
      </c>
      <c r="O81" s="10">
        <f>IF($A81="","",IF($M81&lt;&gt;"",IF(OR($J81="",$K81="",$L81=""),"Clôturé, champs manquants","Clôturé"),IF($G81="",IF(TODAY()&gt;WORKDAY($A81,'Listes'!$E$5),"Première réponse en retard","Première réponse attendue"),IF(AND($I81&lt;&gt;"",$I81&lt;TODAY()),"Suivi en retard","Ouvert"))))</f>
        <v/>
      </c>
      <c r="P81" s="5" t="n"/>
    </row>
    <row r="82">
      <c r="A82" s="4" t="n"/>
      <c r="B82" s="5" t="n"/>
      <c r="C82" s="6" t="n"/>
      <c r="D82" s="7" t="n"/>
      <c r="E82" s="5" t="n"/>
      <c r="F82" s="5" t="n"/>
      <c r="G82" s="4" t="n"/>
      <c r="H82" s="8">
        <f>IF(OR($A82="",$G82=""),"",IF($G82&lt;=WORKDAY($A82,'Listes'!$E$5),"Oui","Non"))</f>
        <v/>
      </c>
      <c r="I82" s="4" t="n"/>
      <c r="J82" s="5" t="n"/>
      <c r="K82" s="5" t="n"/>
      <c r="L82" s="4" t="n"/>
      <c r="M82" s="4" t="n"/>
      <c r="N82" s="9">
        <f>IF(OR($A82="",$M82=""),"",$M82-$A82)</f>
        <v/>
      </c>
      <c r="O82" s="10">
        <f>IF($A82="","",IF($M82&lt;&gt;"",IF(OR($J82="",$K82="",$L82=""),"Clôturé, champs manquants","Clôturé"),IF($G82="",IF(TODAY()&gt;WORKDAY($A82,'Listes'!$E$5),"Première réponse en retard","Première réponse attendue"),IF(AND($I82&lt;&gt;"",$I82&lt;TODAY()),"Suivi en retard","Ouvert"))))</f>
        <v/>
      </c>
      <c r="P82" s="5" t="n"/>
    </row>
    <row r="83">
      <c r="A83" s="4" t="n"/>
      <c r="B83" s="5" t="n"/>
      <c r="C83" s="6" t="n"/>
      <c r="D83" s="7" t="n"/>
      <c r="E83" s="5" t="n"/>
      <c r="F83" s="5" t="n"/>
      <c r="G83" s="4" t="n"/>
      <c r="H83" s="8">
        <f>IF(OR($A83="",$G83=""),"",IF($G83&lt;=WORKDAY($A83,'Listes'!$E$5),"Oui","Non"))</f>
        <v/>
      </c>
      <c r="I83" s="4" t="n"/>
      <c r="J83" s="5" t="n"/>
      <c r="K83" s="5" t="n"/>
      <c r="L83" s="4" t="n"/>
      <c r="M83" s="4" t="n"/>
      <c r="N83" s="9">
        <f>IF(OR($A83="",$M83=""),"",$M83-$A83)</f>
        <v/>
      </c>
      <c r="O83" s="10">
        <f>IF($A83="","",IF($M83&lt;&gt;"",IF(OR($J83="",$K83="",$L83=""),"Clôturé, champs manquants","Clôturé"),IF($G83="",IF(TODAY()&gt;WORKDAY($A83,'Listes'!$E$5),"Première réponse en retard","Première réponse attendue"),IF(AND($I83&lt;&gt;"",$I83&lt;TODAY()),"Suivi en retard","Ouvert"))))</f>
        <v/>
      </c>
      <c r="P83" s="5" t="n"/>
    </row>
    <row r="84">
      <c r="A84" s="4" t="n"/>
      <c r="B84" s="5" t="n"/>
      <c r="C84" s="6" t="n"/>
      <c r="D84" s="7" t="n"/>
      <c r="E84" s="5" t="n"/>
      <c r="F84" s="5" t="n"/>
      <c r="G84" s="4" t="n"/>
      <c r="H84" s="8">
        <f>IF(OR($A84="",$G84=""),"",IF($G84&lt;=WORKDAY($A84,'Listes'!$E$5),"Oui","Non"))</f>
        <v/>
      </c>
      <c r="I84" s="4" t="n"/>
      <c r="J84" s="5" t="n"/>
      <c r="K84" s="5" t="n"/>
      <c r="L84" s="4" t="n"/>
      <c r="M84" s="4" t="n"/>
      <c r="N84" s="9">
        <f>IF(OR($A84="",$M84=""),"",$M84-$A84)</f>
        <v/>
      </c>
      <c r="O84" s="10">
        <f>IF($A84="","",IF($M84&lt;&gt;"",IF(OR($J84="",$K84="",$L84=""),"Clôturé, champs manquants","Clôturé"),IF($G84="",IF(TODAY()&gt;WORKDAY($A84,'Listes'!$E$5),"Première réponse en retard","Première réponse attendue"),IF(AND($I84&lt;&gt;"",$I84&lt;TODAY()),"Suivi en retard","Ouvert"))))</f>
        <v/>
      </c>
      <c r="P84" s="5" t="n"/>
    </row>
    <row r="85">
      <c r="A85" s="4" t="n"/>
      <c r="B85" s="5" t="n"/>
      <c r="C85" s="6" t="n"/>
      <c r="D85" s="7" t="n"/>
      <c r="E85" s="5" t="n"/>
      <c r="F85" s="5" t="n"/>
      <c r="G85" s="4" t="n"/>
      <c r="H85" s="8">
        <f>IF(OR($A85="",$G85=""),"",IF($G85&lt;=WORKDAY($A85,'Listes'!$E$5),"Oui","Non"))</f>
        <v/>
      </c>
      <c r="I85" s="4" t="n"/>
      <c r="J85" s="5" t="n"/>
      <c r="K85" s="5" t="n"/>
      <c r="L85" s="4" t="n"/>
      <c r="M85" s="4" t="n"/>
      <c r="N85" s="9">
        <f>IF(OR($A85="",$M85=""),"",$M85-$A85)</f>
        <v/>
      </c>
      <c r="O85" s="10">
        <f>IF($A85="","",IF($M85&lt;&gt;"",IF(OR($J85="",$K85="",$L85=""),"Clôturé, champs manquants","Clôturé"),IF($G85="",IF(TODAY()&gt;WORKDAY($A85,'Listes'!$E$5),"Première réponse en retard","Première réponse attendue"),IF(AND($I85&lt;&gt;"",$I85&lt;TODAY()),"Suivi en retard","Ouvert"))))</f>
        <v/>
      </c>
      <c r="P85" s="5" t="n"/>
    </row>
    <row r="86">
      <c r="A86" s="4" t="n"/>
      <c r="B86" s="5" t="n"/>
      <c r="C86" s="6" t="n"/>
      <c r="D86" s="7" t="n"/>
      <c r="E86" s="5" t="n"/>
      <c r="F86" s="5" t="n"/>
      <c r="G86" s="4" t="n"/>
      <c r="H86" s="8">
        <f>IF(OR($A86="",$G86=""),"",IF($G86&lt;=WORKDAY($A86,'Listes'!$E$5),"Oui","Non"))</f>
        <v/>
      </c>
      <c r="I86" s="4" t="n"/>
      <c r="J86" s="5" t="n"/>
      <c r="K86" s="5" t="n"/>
      <c r="L86" s="4" t="n"/>
      <c r="M86" s="4" t="n"/>
      <c r="N86" s="9">
        <f>IF(OR($A86="",$M86=""),"",$M86-$A86)</f>
        <v/>
      </c>
      <c r="O86" s="10">
        <f>IF($A86="","",IF($M86&lt;&gt;"",IF(OR($J86="",$K86="",$L86=""),"Clôturé, champs manquants","Clôturé"),IF($G86="",IF(TODAY()&gt;WORKDAY($A86,'Listes'!$E$5),"Première réponse en retard","Première réponse attendue"),IF(AND($I86&lt;&gt;"",$I86&lt;TODAY()),"Suivi en retard","Ouvert"))))</f>
        <v/>
      </c>
      <c r="P86" s="5" t="n"/>
    </row>
    <row r="87">
      <c r="A87" s="4" t="n"/>
      <c r="B87" s="5" t="n"/>
      <c r="C87" s="6" t="n"/>
      <c r="D87" s="7" t="n"/>
      <c r="E87" s="5" t="n"/>
      <c r="F87" s="5" t="n"/>
      <c r="G87" s="4" t="n"/>
      <c r="H87" s="8">
        <f>IF(OR($A87="",$G87=""),"",IF($G87&lt;=WORKDAY($A87,'Listes'!$E$5),"Oui","Non"))</f>
        <v/>
      </c>
      <c r="I87" s="4" t="n"/>
      <c r="J87" s="5" t="n"/>
      <c r="K87" s="5" t="n"/>
      <c r="L87" s="4" t="n"/>
      <c r="M87" s="4" t="n"/>
      <c r="N87" s="9">
        <f>IF(OR($A87="",$M87=""),"",$M87-$A87)</f>
        <v/>
      </c>
      <c r="O87" s="10">
        <f>IF($A87="","",IF($M87&lt;&gt;"",IF(OR($J87="",$K87="",$L87=""),"Clôturé, champs manquants","Clôturé"),IF($G87="",IF(TODAY()&gt;WORKDAY($A87,'Listes'!$E$5),"Première réponse en retard","Première réponse attendue"),IF(AND($I87&lt;&gt;"",$I87&lt;TODAY()),"Suivi en retard","Ouvert"))))</f>
        <v/>
      </c>
      <c r="P87" s="5" t="n"/>
    </row>
    <row r="88">
      <c r="A88" s="4" t="n"/>
      <c r="B88" s="5" t="n"/>
      <c r="C88" s="6" t="n"/>
      <c r="D88" s="7" t="n"/>
      <c r="E88" s="5" t="n"/>
      <c r="F88" s="5" t="n"/>
      <c r="G88" s="4" t="n"/>
      <c r="H88" s="8">
        <f>IF(OR($A88="",$G88=""),"",IF($G88&lt;=WORKDAY($A88,'Listes'!$E$5),"Oui","Non"))</f>
        <v/>
      </c>
      <c r="I88" s="4" t="n"/>
      <c r="J88" s="5" t="n"/>
      <c r="K88" s="5" t="n"/>
      <c r="L88" s="4" t="n"/>
      <c r="M88" s="4" t="n"/>
      <c r="N88" s="9">
        <f>IF(OR($A88="",$M88=""),"",$M88-$A88)</f>
        <v/>
      </c>
      <c r="O88" s="10">
        <f>IF($A88="","",IF($M88&lt;&gt;"",IF(OR($J88="",$K88="",$L88=""),"Clôturé, champs manquants","Clôturé"),IF($G88="",IF(TODAY()&gt;WORKDAY($A88,'Listes'!$E$5),"Première réponse en retard","Première réponse attendue"),IF(AND($I88&lt;&gt;"",$I88&lt;TODAY()),"Suivi en retard","Ouvert"))))</f>
        <v/>
      </c>
      <c r="P88" s="5" t="n"/>
    </row>
    <row r="89">
      <c r="A89" s="4" t="n"/>
      <c r="B89" s="5" t="n"/>
      <c r="C89" s="6" t="n"/>
      <c r="D89" s="7" t="n"/>
      <c r="E89" s="5" t="n"/>
      <c r="F89" s="5" t="n"/>
      <c r="G89" s="4" t="n"/>
      <c r="H89" s="8">
        <f>IF(OR($A89="",$G89=""),"",IF($G89&lt;=WORKDAY($A89,'Listes'!$E$5),"Oui","Non"))</f>
        <v/>
      </c>
      <c r="I89" s="4" t="n"/>
      <c r="J89" s="5" t="n"/>
      <c r="K89" s="5" t="n"/>
      <c r="L89" s="4" t="n"/>
      <c r="M89" s="4" t="n"/>
      <c r="N89" s="9">
        <f>IF(OR($A89="",$M89=""),"",$M89-$A89)</f>
        <v/>
      </c>
      <c r="O89" s="10">
        <f>IF($A89="","",IF($M89&lt;&gt;"",IF(OR($J89="",$K89="",$L89=""),"Clôturé, champs manquants","Clôturé"),IF($G89="",IF(TODAY()&gt;WORKDAY($A89,'Listes'!$E$5),"Première réponse en retard","Première réponse attendue"),IF(AND($I89&lt;&gt;"",$I89&lt;TODAY()),"Suivi en retard","Ouvert"))))</f>
        <v/>
      </c>
      <c r="P89" s="5" t="n"/>
    </row>
    <row r="90">
      <c r="A90" s="4" t="n"/>
      <c r="B90" s="5" t="n"/>
      <c r="C90" s="6" t="n"/>
      <c r="D90" s="7" t="n"/>
      <c r="E90" s="5" t="n"/>
      <c r="F90" s="5" t="n"/>
      <c r="G90" s="4" t="n"/>
      <c r="H90" s="8">
        <f>IF(OR($A90="",$G90=""),"",IF($G90&lt;=WORKDAY($A90,'Listes'!$E$5),"Oui","Non"))</f>
        <v/>
      </c>
      <c r="I90" s="4" t="n"/>
      <c r="J90" s="5" t="n"/>
      <c r="K90" s="5" t="n"/>
      <c r="L90" s="4" t="n"/>
      <c r="M90" s="4" t="n"/>
      <c r="N90" s="9">
        <f>IF(OR($A90="",$M90=""),"",$M90-$A90)</f>
        <v/>
      </c>
      <c r="O90" s="10">
        <f>IF($A90="","",IF($M90&lt;&gt;"",IF(OR($J90="",$K90="",$L90=""),"Clôturé, champs manquants","Clôturé"),IF($G90="",IF(TODAY()&gt;WORKDAY($A90,'Listes'!$E$5),"Première réponse en retard","Première réponse attendue"),IF(AND($I90&lt;&gt;"",$I90&lt;TODAY()),"Suivi en retard","Ouvert"))))</f>
        <v/>
      </c>
      <c r="P90" s="5" t="n"/>
    </row>
    <row r="91">
      <c r="A91" s="4" t="n"/>
      <c r="B91" s="5" t="n"/>
      <c r="C91" s="6" t="n"/>
      <c r="D91" s="7" t="n"/>
      <c r="E91" s="5" t="n"/>
      <c r="F91" s="5" t="n"/>
      <c r="G91" s="4" t="n"/>
      <c r="H91" s="8">
        <f>IF(OR($A91="",$G91=""),"",IF($G91&lt;=WORKDAY($A91,'Listes'!$E$5),"Oui","Non"))</f>
        <v/>
      </c>
      <c r="I91" s="4" t="n"/>
      <c r="J91" s="5" t="n"/>
      <c r="K91" s="5" t="n"/>
      <c r="L91" s="4" t="n"/>
      <c r="M91" s="4" t="n"/>
      <c r="N91" s="9">
        <f>IF(OR($A91="",$M91=""),"",$M91-$A91)</f>
        <v/>
      </c>
      <c r="O91" s="10">
        <f>IF($A91="","",IF($M91&lt;&gt;"",IF(OR($J91="",$K91="",$L91=""),"Clôturé, champs manquants","Clôturé"),IF($G91="",IF(TODAY()&gt;WORKDAY($A91,'Listes'!$E$5),"Première réponse en retard","Première réponse attendue"),IF(AND($I91&lt;&gt;"",$I91&lt;TODAY()),"Suivi en retard","Ouvert"))))</f>
        <v/>
      </c>
      <c r="P91" s="5" t="n"/>
    </row>
    <row r="92">
      <c r="A92" s="4" t="n"/>
      <c r="B92" s="5" t="n"/>
      <c r="C92" s="6" t="n"/>
      <c r="D92" s="7" t="n"/>
      <c r="E92" s="5" t="n"/>
      <c r="F92" s="5" t="n"/>
      <c r="G92" s="4" t="n"/>
      <c r="H92" s="8">
        <f>IF(OR($A92="",$G92=""),"",IF($G92&lt;=WORKDAY($A92,'Listes'!$E$5),"Oui","Non"))</f>
        <v/>
      </c>
      <c r="I92" s="4" t="n"/>
      <c r="J92" s="5" t="n"/>
      <c r="K92" s="5" t="n"/>
      <c r="L92" s="4" t="n"/>
      <c r="M92" s="4" t="n"/>
      <c r="N92" s="9">
        <f>IF(OR($A92="",$M92=""),"",$M92-$A92)</f>
        <v/>
      </c>
      <c r="O92" s="10">
        <f>IF($A92="","",IF($M92&lt;&gt;"",IF(OR($J92="",$K92="",$L92=""),"Clôturé, champs manquants","Clôturé"),IF($G92="",IF(TODAY()&gt;WORKDAY($A92,'Listes'!$E$5),"Première réponse en retard","Première réponse attendue"),IF(AND($I92&lt;&gt;"",$I92&lt;TODAY()),"Suivi en retard","Ouvert"))))</f>
        <v/>
      </c>
      <c r="P92" s="5" t="n"/>
    </row>
    <row r="93">
      <c r="A93" s="4" t="n"/>
      <c r="B93" s="5" t="n"/>
      <c r="C93" s="6" t="n"/>
      <c r="D93" s="7" t="n"/>
      <c r="E93" s="5" t="n"/>
      <c r="F93" s="5" t="n"/>
      <c r="G93" s="4" t="n"/>
      <c r="H93" s="8">
        <f>IF(OR($A93="",$G93=""),"",IF($G93&lt;=WORKDAY($A93,'Listes'!$E$5),"Oui","Non"))</f>
        <v/>
      </c>
      <c r="I93" s="4" t="n"/>
      <c r="J93" s="5" t="n"/>
      <c r="K93" s="5" t="n"/>
      <c r="L93" s="4" t="n"/>
      <c r="M93" s="4" t="n"/>
      <c r="N93" s="9">
        <f>IF(OR($A93="",$M93=""),"",$M93-$A93)</f>
        <v/>
      </c>
      <c r="O93" s="10">
        <f>IF($A93="","",IF($M93&lt;&gt;"",IF(OR($J93="",$K93="",$L93=""),"Clôturé, champs manquants","Clôturé"),IF($G93="",IF(TODAY()&gt;WORKDAY($A93,'Listes'!$E$5),"Première réponse en retard","Première réponse attendue"),IF(AND($I93&lt;&gt;"",$I93&lt;TODAY()),"Suivi en retard","Ouvert"))))</f>
        <v/>
      </c>
      <c r="P93" s="5" t="n"/>
    </row>
    <row r="94">
      <c r="A94" s="4" t="n"/>
      <c r="B94" s="5" t="n"/>
      <c r="C94" s="6" t="n"/>
      <c r="D94" s="7" t="n"/>
      <c r="E94" s="5" t="n"/>
      <c r="F94" s="5" t="n"/>
      <c r="G94" s="4" t="n"/>
      <c r="H94" s="8">
        <f>IF(OR($A94="",$G94=""),"",IF($G94&lt;=WORKDAY($A94,'Listes'!$E$5),"Oui","Non"))</f>
        <v/>
      </c>
      <c r="I94" s="4" t="n"/>
      <c r="J94" s="5" t="n"/>
      <c r="K94" s="5" t="n"/>
      <c r="L94" s="4" t="n"/>
      <c r="M94" s="4" t="n"/>
      <c r="N94" s="9">
        <f>IF(OR($A94="",$M94=""),"",$M94-$A94)</f>
        <v/>
      </c>
      <c r="O94" s="10">
        <f>IF($A94="","",IF($M94&lt;&gt;"",IF(OR($J94="",$K94="",$L94=""),"Clôturé, champs manquants","Clôturé"),IF($G94="",IF(TODAY()&gt;WORKDAY($A94,'Listes'!$E$5),"Première réponse en retard","Première réponse attendue"),IF(AND($I94&lt;&gt;"",$I94&lt;TODAY()),"Suivi en retard","Ouvert"))))</f>
        <v/>
      </c>
      <c r="P94" s="5" t="n"/>
    </row>
    <row r="95">
      <c r="A95" s="4" t="n"/>
      <c r="B95" s="5" t="n"/>
      <c r="C95" s="6" t="n"/>
      <c r="D95" s="7" t="n"/>
      <c r="E95" s="5" t="n"/>
      <c r="F95" s="5" t="n"/>
      <c r="G95" s="4" t="n"/>
      <c r="H95" s="8">
        <f>IF(OR($A95="",$G95=""),"",IF($G95&lt;=WORKDAY($A95,'Listes'!$E$5),"Oui","Non"))</f>
        <v/>
      </c>
      <c r="I95" s="4" t="n"/>
      <c r="J95" s="5" t="n"/>
      <c r="K95" s="5" t="n"/>
      <c r="L95" s="4" t="n"/>
      <c r="M95" s="4" t="n"/>
      <c r="N95" s="9">
        <f>IF(OR($A95="",$M95=""),"",$M95-$A95)</f>
        <v/>
      </c>
      <c r="O95" s="10">
        <f>IF($A95="","",IF($M95&lt;&gt;"",IF(OR($J95="",$K95="",$L95=""),"Clôturé, champs manquants","Clôturé"),IF($G95="",IF(TODAY()&gt;WORKDAY($A95,'Listes'!$E$5),"Première réponse en retard","Première réponse attendue"),IF(AND($I95&lt;&gt;"",$I95&lt;TODAY()),"Suivi en retard","Ouvert"))))</f>
        <v/>
      </c>
      <c r="P95" s="5" t="n"/>
    </row>
    <row r="96">
      <c r="A96" s="4" t="n"/>
      <c r="B96" s="5" t="n"/>
      <c r="C96" s="6" t="n"/>
      <c r="D96" s="7" t="n"/>
      <c r="E96" s="5" t="n"/>
      <c r="F96" s="5" t="n"/>
      <c r="G96" s="4" t="n"/>
      <c r="H96" s="8">
        <f>IF(OR($A96="",$G96=""),"",IF($G96&lt;=WORKDAY($A96,'Listes'!$E$5),"Oui","Non"))</f>
        <v/>
      </c>
      <c r="I96" s="4" t="n"/>
      <c r="J96" s="5" t="n"/>
      <c r="K96" s="5" t="n"/>
      <c r="L96" s="4" t="n"/>
      <c r="M96" s="4" t="n"/>
      <c r="N96" s="9">
        <f>IF(OR($A96="",$M96=""),"",$M96-$A96)</f>
        <v/>
      </c>
      <c r="O96" s="10">
        <f>IF($A96="","",IF($M96&lt;&gt;"",IF(OR($J96="",$K96="",$L96=""),"Clôturé, champs manquants","Clôturé"),IF($G96="",IF(TODAY()&gt;WORKDAY($A96,'Listes'!$E$5),"Première réponse en retard","Première réponse attendue"),IF(AND($I96&lt;&gt;"",$I96&lt;TODAY()),"Suivi en retard","Ouvert"))))</f>
        <v/>
      </c>
      <c r="P96" s="5" t="n"/>
    </row>
    <row r="97">
      <c r="A97" s="4" t="n"/>
      <c r="B97" s="5" t="n"/>
      <c r="C97" s="6" t="n"/>
      <c r="D97" s="7" t="n"/>
      <c r="E97" s="5" t="n"/>
      <c r="F97" s="5" t="n"/>
      <c r="G97" s="4" t="n"/>
      <c r="H97" s="8">
        <f>IF(OR($A97="",$G97=""),"",IF($G97&lt;=WORKDAY($A97,'Listes'!$E$5),"Oui","Non"))</f>
        <v/>
      </c>
      <c r="I97" s="4" t="n"/>
      <c r="J97" s="5" t="n"/>
      <c r="K97" s="5" t="n"/>
      <c r="L97" s="4" t="n"/>
      <c r="M97" s="4" t="n"/>
      <c r="N97" s="9">
        <f>IF(OR($A97="",$M97=""),"",$M97-$A97)</f>
        <v/>
      </c>
      <c r="O97" s="10">
        <f>IF($A97="","",IF($M97&lt;&gt;"",IF(OR($J97="",$K97="",$L97=""),"Clôturé, champs manquants","Clôturé"),IF($G97="",IF(TODAY()&gt;WORKDAY($A97,'Listes'!$E$5),"Première réponse en retard","Première réponse attendue"),IF(AND($I97&lt;&gt;"",$I97&lt;TODAY()),"Suivi en retard","Ouvert"))))</f>
        <v/>
      </c>
      <c r="P97" s="5" t="n"/>
    </row>
    <row r="98">
      <c r="A98" s="4" t="n"/>
      <c r="B98" s="5" t="n"/>
      <c r="C98" s="6" t="n"/>
      <c r="D98" s="7" t="n"/>
      <c r="E98" s="5" t="n"/>
      <c r="F98" s="5" t="n"/>
      <c r="G98" s="4" t="n"/>
      <c r="H98" s="8">
        <f>IF(OR($A98="",$G98=""),"",IF($G98&lt;=WORKDAY($A98,'Listes'!$E$5),"Oui","Non"))</f>
        <v/>
      </c>
      <c r="I98" s="4" t="n"/>
      <c r="J98" s="5" t="n"/>
      <c r="K98" s="5" t="n"/>
      <c r="L98" s="4" t="n"/>
      <c r="M98" s="4" t="n"/>
      <c r="N98" s="9">
        <f>IF(OR($A98="",$M98=""),"",$M98-$A98)</f>
        <v/>
      </c>
      <c r="O98" s="10">
        <f>IF($A98="","",IF($M98&lt;&gt;"",IF(OR($J98="",$K98="",$L98=""),"Clôturé, champs manquants","Clôturé"),IF($G98="",IF(TODAY()&gt;WORKDAY($A98,'Listes'!$E$5),"Première réponse en retard","Première réponse attendue"),IF(AND($I98&lt;&gt;"",$I98&lt;TODAY()),"Suivi en retard","Ouvert"))))</f>
        <v/>
      </c>
      <c r="P98" s="5" t="n"/>
    </row>
    <row r="99">
      <c r="A99" s="4" t="n"/>
      <c r="B99" s="5" t="n"/>
      <c r="C99" s="6" t="n"/>
      <c r="D99" s="7" t="n"/>
      <c r="E99" s="5" t="n"/>
      <c r="F99" s="5" t="n"/>
      <c r="G99" s="4" t="n"/>
      <c r="H99" s="8">
        <f>IF(OR($A99="",$G99=""),"",IF($G99&lt;=WORKDAY($A99,'Listes'!$E$5),"Oui","Non"))</f>
        <v/>
      </c>
      <c r="I99" s="4" t="n"/>
      <c r="J99" s="5" t="n"/>
      <c r="K99" s="5" t="n"/>
      <c r="L99" s="4" t="n"/>
      <c r="M99" s="4" t="n"/>
      <c r="N99" s="9">
        <f>IF(OR($A99="",$M99=""),"",$M99-$A99)</f>
        <v/>
      </c>
      <c r="O99" s="10">
        <f>IF($A99="","",IF($M99&lt;&gt;"",IF(OR($J99="",$K99="",$L99=""),"Clôturé, champs manquants","Clôturé"),IF($G99="",IF(TODAY()&gt;WORKDAY($A99,'Listes'!$E$5),"Première réponse en retard","Première réponse attendue"),IF(AND($I99&lt;&gt;"",$I99&lt;TODAY()),"Suivi en retard","Ouvert"))))</f>
        <v/>
      </c>
      <c r="P99" s="5" t="n"/>
    </row>
    <row r="100">
      <c r="A100" s="4" t="n"/>
      <c r="B100" s="5" t="n"/>
      <c r="C100" s="6" t="n"/>
      <c r="D100" s="7" t="n"/>
      <c r="E100" s="5" t="n"/>
      <c r="F100" s="5" t="n"/>
      <c r="G100" s="4" t="n"/>
      <c r="H100" s="8">
        <f>IF(OR($A100="",$G100=""),"",IF($G100&lt;=WORKDAY($A100,'Listes'!$E$5),"Oui","Non"))</f>
        <v/>
      </c>
      <c r="I100" s="4" t="n"/>
      <c r="J100" s="5" t="n"/>
      <c r="K100" s="5" t="n"/>
      <c r="L100" s="4" t="n"/>
      <c r="M100" s="4" t="n"/>
      <c r="N100" s="9">
        <f>IF(OR($A100="",$M100=""),"",$M100-$A100)</f>
        <v/>
      </c>
      <c r="O100" s="10">
        <f>IF($A100="","",IF($M100&lt;&gt;"",IF(OR($J100="",$K100="",$L100=""),"Clôturé, champs manquants","Clôturé"),IF($G100="",IF(TODAY()&gt;WORKDAY($A100,'Listes'!$E$5),"Première réponse en retard","Première réponse attendue"),IF(AND($I100&lt;&gt;"",$I100&lt;TODAY()),"Suivi en retard","Ouvert"))))</f>
        <v/>
      </c>
      <c r="P100" s="5" t="n"/>
    </row>
    <row r="101">
      <c r="A101" s="4" t="n"/>
      <c r="B101" s="5" t="n"/>
      <c r="C101" s="6" t="n"/>
      <c r="D101" s="7" t="n"/>
      <c r="E101" s="5" t="n"/>
      <c r="F101" s="5" t="n"/>
      <c r="G101" s="4" t="n"/>
      <c r="H101" s="8">
        <f>IF(OR($A101="",$G101=""),"",IF($G101&lt;=WORKDAY($A101,'Listes'!$E$5),"Oui","Non"))</f>
        <v/>
      </c>
      <c r="I101" s="4" t="n"/>
      <c r="J101" s="5" t="n"/>
      <c r="K101" s="5" t="n"/>
      <c r="L101" s="4" t="n"/>
      <c r="M101" s="4" t="n"/>
      <c r="N101" s="9">
        <f>IF(OR($A101="",$M101=""),"",$M101-$A101)</f>
        <v/>
      </c>
      <c r="O101" s="10">
        <f>IF($A101="","",IF($M101&lt;&gt;"",IF(OR($J101="",$K101="",$L101=""),"Clôturé, champs manquants","Clôturé"),IF($G101="",IF(TODAY()&gt;WORKDAY($A101,'Listes'!$E$5),"Première réponse en retard","Première réponse attendue"),IF(AND($I101&lt;&gt;"",$I101&lt;TODAY()),"Suivi en retard","Ouvert"))))</f>
        <v/>
      </c>
      <c r="P101" s="5" t="n"/>
    </row>
    <row r="102">
      <c r="A102" s="4" t="n"/>
      <c r="B102" s="5" t="n"/>
      <c r="C102" s="6" t="n"/>
      <c r="D102" s="7" t="n"/>
      <c r="E102" s="5" t="n"/>
      <c r="F102" s="5" t="n"/>
      <c r="G102" s="4" t="n"/>
      <c r="H102" s="8">
        <f>IF(OR($A102="",$G102=""),"",IF($G102&lt;=WORKDAY($A102,'Listes'!$E$5),"Oui","Non"))</f>
        <v/>
      </c>
      <c r="I102" s="4" t="n"/>
      <c r="J102" s="5" t="n"/>
      <c r="K102" s="5" t="n"/>
      <c r="L102" s="4" t="n"/>
      <c r="M102" s="4" t="n"/>
      <c r="N102" s="9">
        <f>IF(OR($A102="",$M102=""),"",$M102-$A102)</f>
        <v/>
      </c>
      <c r="O102" s="10">
        <f>IF($A102="","",IF($M102&lt;&gt;"",IF(OR($J102="",$K102="",$L102=""),"Clôturé, champs manquants","Clôturé"),IF($G102="",IF(TODAY()&gt;WORKDAY($A102,'Listes'!$E$5),"Première réponse en retard","Première réponse attendue"),IF(AND($I102&lt;&gt;"",$I102&lt;TODAY()),"Suivi en retard","Ouvert"))))</f>
        <v/>
      </c>
      <c r="P102" s="5" t="n"/>
    </row>
    <row r="103">
      <c r="A103" s="4" t="n"/>
      <c r="B103" s="5" t="n"/>
      <c r="C103" s="6" t="n"/>
      <c r="D103" s="7" t="n"/>
      <c r="E103" s="5" t="n"/>
      <c r="F103" s="5" t="n"/>
      <c r="G103" s="4" t="n"/>
      <c r="H103" s="8">
        <f>IF(OR($A103="",$G103=""),"",IF($G103&lt;=WORKDAY($A103,'Listes'!$E$5),"Oui","Non"))</f>
        <v/>
      </c>
      <c r="I103" s="4" t="n"/>
      <c r="J103" s="5" t="n"/>
      <c r="K103" s="5" t="n"/>
      <c r="L103" s="4" t="n"/>
      <c r="M103" s="4" t="n"/>
      <c r="N103" s="9">
        <f>IF(OR($A103="",$M103=""),"",$M103-$A103)</f>
        <v/>
      </c>
      <c r="O103" s="10">
        <f>IF($A103="","",IF($M103&lt;&gt;"",IF(OR($J103="",$K103="",$L103=""),"Clôturé, champs manquants","Clôturé"),IF($G103="",IF(TODAY()&gt;WORKDAY($A103,'Listes'!$E$5),"Première réponse en retard","Première réponse attendue"),IF(AND($I103&lt;&gt;"",$I103&lt;TODAY()),"Suivi en retard","Ouvert"))))</f>
        <v/>
      </c>
      <c r="P103" s="5" t="n"/>
    </row>
    <row r="104">
      <c r="A104" s="4" t="n"/>
      <c r="B104" s="5" t="n"/>
      <c r="C104" s="6" t="n"/>
      <c r="D104" s="7" t="n"/>
      <c r="E104" s="5" t="n"/>
      <c r="F104" s="5" t="n"/>
      <c r="G104" s="4" t="n"/>
      <c r="H104" s="8">
        <f>IF(OR($A104="",$G104=""),"",IF($G104&lt;=WORKDAY($A104,'Listes'!$E$5),"Oui","Non"))</f>
        <v/>
      </c>
      <c r="I104" s="4" t="n"/>
      <c r="J104" s="5" t="n"/>
      <c r="K104" s="5" t="n"/>
      <c r="L104" s="4" t="n"/>
      <c r="M104" s="4" t="n"/>
      <c r="N104" s="9">
        <f>IF(OR($A104="",$M104=""),"",$M104-$A104)</f>
        <v/>
      </c>
      <c r="O104" s="10">
        <f>IF($A104="","",IF($M104&lt;&gt;"",IF(OR($J104="",$K104="",$L104=""),"Clôturé, champs manquants","Clôturé"),IF($G104="",IF(TODAY()&gt;WORKDAY($A104,'Listes'!$E$5),"Première réponse en retard","Première réponse attendue"),IF(AND($I104&lt;&gt;"",$I104&lt;TODAY()),"Suivi en retard","Ouvert"))))</f>
        <v/>
      </c>
      <c r="P104" s="5" t="n"/>
    </row>
    <row r="105">
      <c r="A105" s="4" t="n"/>
      <c r="B105" s="5" t="n"/>
      <c r="C105" s="6" t="n"/>
      <c r="D105" s="7" t="n"/>
      <c r="E105" s="5" t="n"/>
      <c r="F105" s="5" t="n"/>
      <c r="G105" s="4" t="n"/>
      <c r="H105" s="8">
        <f>IF(OR($A105="",$G105=""),"",IF($G105&lt;=WORKDAY($A105,'Listes'!$E$5),"Oui","Non"))</f>
        <v/>
      </c>
      <c r="I105" s="4" t="n"/>
      <c r="J105" s="5" t="n"/>
      <c r="K105" s="5" t="n"/>
      <c r="L105" s="4" t="n"/>
      <c r="M105" s="4" t="n"/>
      <c r="N105" s="9">
        <f>IF(OR($A105="",$M105=""),"",$M105-$A105)</f>
        <v/>
      </c>
      <c r="O105" s="10">
        <f>IF($A105="","",IF($M105&lt;&gt;"",IF(OR($J105="",$K105="",$L105=""),"Clôturé, champs manquants","Clôturé"),IF($G105="",IF(TODAY()&gt;WORKDAY($A105,'Listes'!$E$5),"Première réponse en retard","Première réponse attendue"),IF(AND($I105&lt;&gt;"",$I105&lt;TODAY()),"Suivi en retard","Ouvert"))))</f>
        <v/>
      </c>
      <c r="P105" s="5" t="n"/>
    </row>
    <row r="106">
      <c r="A106" s="4" t="n"/>
      <c r="B106" s="5" t="n"/>
      <c r="C106" s="6" t="n"/>
      <c r="D106" s="7" t="n"/>
      <c r="E106" s="5" t="n"/>
      <c r="F106" s="5" t="n"/>
      <c r="G106" s="4" t="n"/>
      <c r="H106" s="8">
        <f>IF(OR($A106="",$G106=""),"",IF($G106&lt;=WORKDAY($A106,'Listes'!$E$5),"Oui","Non"))</f>
        <v/>
      </c>
      <c r="I106" s="4" t="n"/>
      <c r="J106" s="5" t="n"/>
      <c r="K106" s="5" t="n"/>
      <c r="L106" s="4" t="n"/>
      <c r="M106" s="4" t="n"/>
      <c r="N106" s="9">
        <f>IF(OR($A106="",$M106=""),"",$M106-$A106)</f>
        <v/>
      </c>
      <c r="O106" s="10">
        <f>IF($A106="","",IF($M106&lt;&gt;"",IF(OR($J106="",$K106="",$L106=""),"Clôturé, champs manquants","Clôturé"),IF($G106="",IF(TODAY()&gt;WORKDAY($A106,'Listes'!$E$5),"Première réponse en retard","Première réponse attendue"),IF(AND($I106&lt;&gt;"",$I106&lt;TODAY()),"Suivi en retard","Ouvert"))))</f>
        <v/>
      </c>
      <c r="P106" s="5" t="n"/>
    </row>
    <row r="107">
      <c r="A107" s="4" t="n"/>
      <c r="B107" s="5" t="n"/>
      <c r="C107" s="6" t="n"/>
      <c r="D107" s="7" t="n"/>
      <c r="E107" s="5" t="n"/>
      <c r="F107" s="5" t="n"/>
      <c r="G107" s="4" t="n"/>
      <c r="H107" s="8">
        <f>IF(OR($A107="",$G107=""),"",IF($G107&lt;=WORKDAY($A107,'Listes'!$E$5),"Oui","Non"))</f>
        <v/>
      </c>
      <c r="I107" s="4" t="n"/>
      <c r="J107" s="5" t="n"/>
      <c r="K107" s="5" t="n"/>
      <c r="L107" s="4" t="n"/>
      <c r="M107" s="4" t="n"/>
      <c r="N107" s="9">
        <f>IF(OR($A107="",$M107=""),"",$M107-$A107)</f>
        <v/>
      </c>
      <c r="O107" s="10">
        <f>IF($A107="","",IF($M107&lt;&gt;"",IF(OR($J107="",$K107="",$L107=""),"Clôturé, champs manquants","Clôturé"),IF($G107="",IF(TODAY()&gt;WORKDAY($A107,'Listes'!$E$5),"Première réponse en retard","Première réponse attendue"),IF(AND($I107&lt;&gt;"",$I107&lt;TODAY()),"Suivi en retard","Ouvert"))))</f>
        <v/>
      </c>
      <c r="P107" s="5" t="n"/>
    </row>
    <row r="108">
      <c r="A108" s="4" t="n"/>
      <c r="B108" s="5" t="n"/>
      <c r="C108" s="6" t="n"/>
      <c r="D108" s="7" t="n"/>
      <c r="E108" s="5" t="n"/>
      <c r="F108" s="5" t="n"/>
      <c r="G108" s="4" t="n"/>
      <c r="H108" s="8">
        <f>IF(OR($A108="",$G108=""),"",IF($G108&lt;=WORKDAY($A108,'Listes'!$E$5),"Oui","Non"))</f>
        <v/>
      </c>
      <c r="I108" s="4" t="n"/>
      <c r="J108" s="5" t="n"/>
      <c r="K108" s="5" t="n"/>
      <c r="L108" s="4" t="n"/>
      <c r="M108" s="4" t="n"/>
      <c r="N108" s="9">
        <f>IF(OR($A108="",$M108=""),"",$M108-$A108)</f>
        <v/>
      </c>
      <c r="O108" s="10">
        <f>IF($A108="","",IF($M108&lt;&gt;"",IF(OR($J108="",$K108="",$L108=""),"Clôturé, champs manquants","Clôturé"),IF($G108="",IF(TODAY()&gt;WORKDAY($A108,'Listes'!$E$5),"Première réponse en retard","Première réponse attendue"),IF(AND($I108&lt;&gt;"",$I108&lt;TODAY()),"Suivi en retard","Ouvert"))))</f>
        <v/>
      </c>
      <c r="P108" s="5" t="n"/>
    </row>
    <row r="109">
      <c r="A109" s="4" t="n"/>
      <c r="B109" s="5" t="n"/>
      <c r="C109" s="6" t="n"/>
      <c r="D109" s="7" t="n"/>
      <c r="E109" s="5" t="n"/>
      <c r="F109" s="5" t="n"/>
      <c r="G109" s="4" t="n"/>
      <c r="H109" s="8">
        <f>IF(OR($A109="",$G109=""),"",IF($G109&lt;=WORKDAY($A109,'Listes'!$E$5),"Oui","Non"))</f>
        <v/>
      </c>
      <c r="I109" s="4" t="n"/>
      <c r="J109" s="5" t="n"/>
      <c r="K109" s="5" t="n"/>
      <c r="L109" s="4" t="n"/>
      <c r="M109" s="4" t="n"/>
      <c r="N109" s="9">
        <f>IF(OR($A109="",$M109=""),"",$M109-$A109)</f>
        <v/>
      </c>
      <c r="O109" s="10">
        <f>IF($A109="","",IF($M109&lt;&gt;"",IF(OR($J109="",$K109="",$L109=""),"Clôturé, champs manquants","Clôturé"),IF($G109="",IF(TODAY()&gt;WORKDAY($A109,'Listes'!$E$5),"Première réponse en retard","Première réponse attendue"),IF(AND($I109&lt;&gt;"",$I109&lt;TODAY()),"Suivi en retard","Ouvert"))))</f>
        <v/>
      </c>
      <c r="P109" s="5" t="n"/>
    </row>
    <row r="110">
      <c r="A110" s="4" t="n"/>
      <c r="B110" s="5" t="n"/>
      <c r="C110" s="6" t="n"/>
      <c r="D110" s="7" t="n"/>
      <c r="E110" s="5" t="n"/>
      <c r="F110" s="5" t="n"/>
      <c r="G110" s="4" t="n"/>
      <c r="H110" s="8">
        <f>IF(OR($A110="",$G110=""),"",IF($G110&lt;=WORKDAY($A110,'Listes'!$E$5),"Oui","Non"))</f>
        <v/>
      </c>
      <c r="I110" s="4" t="n"/>
      <c r="J110" s="5" t="n"/>
      <c r="K110" s="5" t="n"/>
      <c r="L110" s="4" t="n"/>
      <c r="M110" s="4" t="n"/>
      <c r="N110" s="9">
        <f>IF(OR($A110="",$M110=""),"",$M110-$A110)</f>
        <v/>
      </c>
      <c r="O110" s="10">
        <f>IF($A110="","",IF($M110&lt;&gt;"",IF(OR($J110="",$K110="",$L110=""),"Clôturé, champs manquants","Clôturé"),IF($G110="",IF(TODAY()&gt;WORKDAY($A110,'Listes'!$E$5),"Première réponse en retard","Première réponse attendue"),IF(AND($I110&lt;&gt;"",$I110&lt;TODAY()),"Suivi en retard","Ouvert"))))</f>
        <v/>
      </c>
      <c r="P110" s="5" t="n"/>
    </row>
    <row r="111">
      <c r="A111" s="4" t="n"/>
      <c r="B111" s="5" t="n"/>
      <c r="C111" s="6" t="n"/>
      <c r="D111" s="7" t="n"/>
      <c r="E111" s="5" t="n"/>
      <c r="F111" s="5" t="n"/>
      <c r="G111" s="4" t="n"/>
      <c r="H111" s="8">
        <f>IF(OR($A111="",$G111=""),"",IF($G111&lt;=WORKDAY($A111,'Listes'!$E$5),"Oui","Non"))</f>
        <v/>
      </c>
      <c r="I111" s="4" t="n"/>
      <c r="J111" s="5" t="n"/>
      <c r="K111" s="5" t="n"/>
      <c r="L111" s="4" t="n"/>
      <c r="M111" s="4" t="n"/>
      <c r="N111" s="9">
        <f>IF(OR($A111="",$M111=""),"",$M111-$A111)</f>
        <v/>
      </c>
      <c r="O111" s="10">
        <f>IF($A111="","",IF($M111&lt;&gt;"",IF(OR($J111="",$K111="",$L111=""),"Clôturé, champs manquants","Clôturé"),IF($G111="",IF(TODAY()&gt;WORKDAY($A111,'Listes'!$E$5),"Première réponse en retard","Première réponse attendue"),IF(AND($I111&lt;&gt;"",$I111&lt;TODAY()),"Suivi en retard","Ouvert"))))</f>
        <v/>
      </c>
      <c r="P111" s="5" t="n"/>
    </row>
    <row r="112">
      <c r="A112" s="4" t="n"/>
      <c r="B112" s="5" t="n"/>
      <c r="C112" s="6" t="n"/>
      <c r="D112" s="7" t="n"/>
      <c r="E112" s="5" t="n"/>
      <c r="F112" s="5" t="n"/>
      <c r="G112" s="4" t="n"/>
      <c r="H112" s="8">
        <f>IF(OR($A112="",$G112=""),"",IF($G112&lt;=WORKDAY($A112,'Listes'!$E$5),"Oui","Non"))</f>
        <v/>
      </c>
      <c r="I112" s="4" t="n"/>
      <c r="J112" s="5" t="n"/>
      <c r="K112" s="5" t="n"/>
      <c r="L112" s="4" t="n"/>
      <c r="M112" s="4" t="n"/>
      <c r="N112" s="9">
        <f>IF(OR($A112="",$M112=""),"",$M112-$A112)</f>
        <v/>
      </c>
      <c r="O112" s="10">
        <f>IF($A112="","",IF($M112&lt;&gt;"",IF(OR($J112="",$K112="",$L112=""),"Clôturé, champs manquants","Clôturé"),IF($G112="",IF(TODAY()&gt;WORKDAY($A112,'Listes'!$E$5),"Première réponse en retard","Première réponse attendue"),IF(AND($I112&lt;&gt;"",$I112&lt;TODAY()),"Suivi en retard","Ouvert"))))</f>
        <v/>
      </c>
      <c r="P112" s="5" t="n"/>
    </row>
    <row r="113">
      <c r="A113" s="4" t="n"/>
      <c r="B113" s="5" t="n"/>
      <c r="C113" s="6" t="n"/>
      <c r="D113" s="7" t="n"/>
      <c r="E113" s="5" t="n"/>
      <c r="F113" s="5" t="n"/>
      <c r="G113" s="4" t="n"/>
      <c r="H113" s="8">
        <f>IF(OR($A113="",$G113=""),"",IF($G113&lt;=WORKDAY($A113,'Listes'!$E$5),"Oui","Non"))</f>
        <v/>
      </c>
      <c r="I113" s="4" t="n"/>
      <c r="J113" s="5" t="n"/>
      <c r="K113" s="5" t="n"/>
      <c r="L113" s="4" t="n"/>
      <c r="M113" s="4" t="n"/>
      <c r="N113" s="9">
        <f>IF(OR($A113="",$M113=""),"",$M113-$A113)</f>
        <v/>
      </c>
      <c r="O113" s="10">
        <f>IF($A113="","",IF($M113&lt;&gt;"",IF(OR($J113="",$K113="",$L113=""),"Clôturé, champs manquants","Clôturé"),IF($G113="",IF(TODAY()&gt;WORKDAY($A113,'Listes'!$E$5),"Première réponse en retard","Première réponse attendue"),IF(AND($I113&lt;&gt;"",$I113&lt;TODAY()),"Suivi en retard","Ouvert"))))</f>
        <v/>
      </c>
      <c r="P113" s="5" t="n"/>
    </row>
    <row r="114">
      <c r="A114" s="4" t="n"/>
      <c r="B114" s="5" t="n"/>
      <c r="C114" s="6" t="n"/>
      <c r="D114" s="7" t="n"/>
      <c r="E114" s="5" t="n"/>
      <c r="F114" s="5" t="n"/>
      <c r="G114" s="4" t="n"/>
      <c r="H114" s="8">
        <f>IF(OR($A114="",$G114=""),"",IF($G114&lt;=WORKDAY($A114,'Listes'!$E$5),"Oui","Non"))</f>
        <v/>
      </c>
      <c r="I114" s="4" t="n"/>
      <c r="J114" s="5" t="n"/>
      <c r="K114" s="5" t="n"/>
      <c r="L114" s="4" t="n"/>
      <c r="M114" s="4" t="n"/>
      <c r="N114" s="9">
        <f>IF(OR($A114="",$M114=""),"",$M114-$A114)</f>
        <v/>
      </c>
      <c r="O114" s="10">
        <f>IF($A114="","",IF($M114&lt;&gt;"",IF(OR($J114="",$K114="",$L114=""),"Clôturé, champs manquants","Clôturé"),IF($G114="",IF(TODAY()&gt;WORKDAY($A114,'Listes'!$E$5),"Première réponse en retard","Première réponse attendue"),IF(AND($I114&lt;&gt;"",$I114&lt;TODAY()),"Suivi en retard","Ouvert"))))</f>
        <v/>
      </c>
      <c r="P114" s="5" t="n"/>
    </row>
    <row r="115">
      <c r="A115" s="4" t="n"/>
      <c r="B115" s="5" t="n"/>
      <c r="C115" s="6" t="n"/>
      <c r="D115" s="7" t="n"/>
      <c r="E115" s="5" t="n"/>
      <c r="F115" s="5" t="n"/>
      <c r="G115" s="4" t="n"/>
      <c r="H115" s="8">
        <f>IF(OR($A115="",$G115=""),"",IF($G115&lt;=WORKDAY($A115,'Listes'!$E$5),"Oui","Non"))</f>
        <v/>
      </c>
      <c r="I115" s="4" t="n"/>
      <c r="J115" s="5" t="n"/>
      <c r="K115" s="5" t="n"/>
      <c r="L115" s="4" t="n"/>
      <c r="M115" s="4" t="n"/>
      <c r="N115" s="9">
        <f>IF(OR($A115="",$M115=""),"",$M115-$A115)</f>
        <v/>
      </c>
      <c r="O115" s="10">
        <f>IF($A115="","",IF($M115&lt;&gt;"",IF(OR($J115="",$K115="",$L115=""),"Clôturé, champs manquants","Clôturé"),IF($G115="",IF(TODAY()&gt;WORKDAY($A115,'Listes'!$E$5),"Première réponse en retard","Première réponse attendue"),IF(AND($I115&lt;&gt;"",$I115&lt;TODAY()),"Suivi en retard","Ouvert"))))</f>
        <v/>
      </c>
      <c r="P115" s="5" t="n"/>
    </row>
    <row r="116">
      <c r="A116" s="4" t="n"/>
      <c r="B116" s="5" t="n"/>
      <c r="C116" s="6" t="n"/>
      <c r="D116" s="7" t="n"/>
      <c r="E116" s="5" t="n"/>
      <c r="F116" s="5" t="n"/>
      <c r="G116" s="4" t="n"/>
      <c r="H116" s="8">
        <f>IF(OR($A116="",$G116=""),"",IF($G116&lt;=WORKDAY($A116,'Listes'!$E$5),"Oui","Non"))</f>
        <v/>
      </c>
      <c r="I116" s="4" t="n"/>
      <c r="J116" s="5" t="n"/>
      <c r="K116" s="5" t="n"/>
      <c r="L116" s="4" t="n"/>
      <c r="M116" s="4" t="n"/>
      <c r="N116" s="9">
        <f>IF(OR($A116="",$M116=""),"",$M116-$A116)</f>
        <v/>
      </c>
      <c r="O116" s="10">
        <f>IF($A116="","",IF($M116&lt;&gt;"",IF(OR($J116="",$K116="",$L116=""),"Clôturé, champs manquants","Clôturé"),IF($G116="",IF(TODAY()&gt;WORKDAY($A116,'Listes'!$E$5),"Première réponse en retard","Première réponse attendue"),IF(AND($I116&lt;&gt;"",$I116&lt;TODAY()),"Suivi en retard","Ouvert"))))</f>
        <v/>
      </c>
      <c r="P116" s="5" t="n"/>
    </row>
    <row r="117">
      <c r="A117" s="4" t="n"/>
      <c r="B117" s="5" t="n"/>
      <c r="C117" s="6" t="n"/>
      <c r="D117" s="7" t="n"/>
      <c r="E117" s="5" t="n"/>
      <c r="F117" s="5" t="n"/>
      <c r="G117" s="4" t="n"/>
      <c r="H117" s="8">
        <f>IF(OR($A117="",$G117=""),"",IF($G117&lt;=WORKDAY($A117,'Listes'!$E$5),"Oui","Non"))</f>
        <v/>
      </c>
      <c r="I117" s="4" t="n"/>
      <c r="J117" s="5" t="n"/>
      <c r="K117" s="5" t="n"/>
      <c r="L117" s="4" t="n"/>
      <c r="M117" s="4" t="n"/>
      <c r="N117" s="9">
        <f>IF(OR($A117="",$M117=""),"",$M117-$A117)</f>
        <v/>
      </c>
      <c r="O117" s="10">
        <f>IF($A117="","",IF($M117&lt;&gt;"",IF(OR($J117="",$K117="",$L117=""),"Clôturé, champs manquants","Clôturé"),IF($G117="",IF(TODAY()&gt;WORKDAY($A117,'Listes'!$E$5),"Première réponse en retard","Première réponse attendue"),IF(AND($I117&lt;&gt;"",$I117&lt;TODAY()),"Suivi en retard","Ouvert"))))</f>
        <v/>
      </c>
      <c r="P117" s="5" t="n"/>
    </row>
    <row r="118">
      <c r="A118" s="4" t="n"/>
      <c r="B118" s="5" t="n"/>
      <c r="C118" s="6" t="n"/>
      <c r="D118" s="7" t="n"/>
      <c r="E118" s="5" t="n"/>
      <c r="F118" s="5" t="n"/>
      <c r="G118" s="4" t="n"/>
      <c r="H118" s="8">
        <f>IF(OR($A118="",$G118=""),"",IF($G118&lt;=WORKDAY($A118,'Listes'!$E$5),"Oui","Non"))</f>
        <v/>
      </c>
      <c r="I118" s="4" t="n"/>
      <c r="J118" s="5" t="n"/>
      <c r="K118" s="5" t="n"/>
      <c r="L118" s="4" t="n"/>
      <c r="M118" s="4" t="n"/>
      <c r="N118" s="9">
        <f>IF(OR($A118="",$M118=""),"",$M118-$A118)</f>
        <v/>
      </c>
      <c r="O118" s="10">
        <f>IF($A118="","",IF($M118&lt;&gt;"",IF(OR($J118="",$K118="",$L118=""),"Clôturé, champs manquants","Clôturé"),IF($G118="",IF(TODAY()&gt;WORKDAY($A118,'Listes'!$E$5),"Première réponse en retard","Première réponse attendue"),IF(AND($I118&lt;&gt;"",$I118&lt;TODAY()),"Suivi en retard","Ouvert"))))</f>
        <v/>
      </c>
      <c r="P118" s="5" t="n"/>
    </row>
    <row r="119">
      <c r="A119" s="4" t="n"/>
      <c r="B119" s="5" t="n"/>
      <c r="C119" s="6" t="n"/>
      <c r="D119" s="7" t="n"/>
      <c r="E119" s="5" t="n"/>
      <c r="F119" s="5" t="n"/>
      <c r="G119" s="4" t="n"/>
      <c r="H119" s="8">
        <f>IF(OR($A119="",$G119=""),"",IF($G119&lt;=WORKDAY($A119,'Listes'!$E$5),"Oui","Non"))</f>
        <v/>
      </c>
      <c r="I119" s="4" t="n"/>
      <c r="J119" s="5" t="n"/>
      <c r="K119" s="5" t="n"/>
      <c r="L119" s="4" t="n"/>
      <c r="M119" s="4" t="n"/>
      <c r="N119" s="9">
        <f>IF(OR($A119="",$M119=""),"",$M119-$A119)</f>
        <v/>
      </c>
      <c r="O119" s="10">
        <f>IF($A119="","",IF($M119&lt;&gt;"",IF(OR($J119="",$K119="",$L119=""),"Clôturé, champs manquants","Clôturé"),IF($G119="",IF(TODAY()&gt;WORKDAY($A119,'Listes'!$E$5),"Première réponse en retard","Première réponse attendue"),IF(AND($I119&lt;&gt;"",$I119&lt;TODAY()),"Suivi en retard","Ouvert"))))</f>
        <v/>
      </c>
      <c r="P119" s="5" t="n"/>
    </row>
    <row r="120">
      <c r="A120" s="4" t="n"/>
      <c r="B120" s="5" t="n"/>
      <c r="C120" s="6" t="n"/>
      <c r="D120" s="7" t="n"/>
      <c r="E120" s="5" t="n"/>
      <c r="F120" s="5" t="n"/>
      <c r="G120" s="4" t="n"/>
      <c r="H120" s="8">
        <f>IF(OR($A120="",$G120=""),"",IF($G120&lt;=WORKDAY($A120,'Listes'!$E$5),"Oui","Non"))</f>
        <v/>
      </c>
      <c r="I120" s="4" t="n"/>
      <c r="J120" s="5" t="n"/>
      <c r="K120" s="5" t="n"/>
      <c r="L120" s="4" t="n"/>
      <c r="M120" s="4" t="n"/>
      <c r="N120" s="9">
        <f>IF(OR($A120="",$M120=""),"",$M120-$A120)</f>
        <v/>
      </c>
      <c r="O120" s="10">
        <f>IF($A120="","",IF($M120&lt;&gt;"",IF(OR($J120="",$K120="",$L120=""),"Clôturé, champs manquants","Clôturé"),IF($G120="",IF(TODAY()&gt;WORKDAY($A120,'Listes'!$E$5),"Première réponse en retard","Première réponse attendue"),IF(AND($I120&lt;&gt;"",$I120&lt;TODAY()),"Suivi en retard","Ouvert"))))</f>
        <v/>
      </c>
      <c r="P120" s="5" t="n"/>
    </row>
    <row r="121">
      <c r="A121" s="4" t="n"/>
      <c r="B121" s="5" t="n"/>
      <c r="C121" s="6" t="n"/>
      <c r="D121" s="7" t="n"/>
      <c r="E121" s="5" t="n"/>
      <c r="F121" s="5" t="n"/>
      <c r="G121" s="4" t="n"/>
      <c r="H121" s="8">
        <f>IF(OR($A121="",$G121=""),"",IF($G121&lt;=WORKDAY($A121,'Listes'!$E$5),"Oui","Non"))</f>
        <v/>
      </c>
      <c r="I121" s="4" t="n"/>
      <c r="J121" s="5" t="n"/>
      <c r="K121" s="5" t="n"/>
      <c r="L121" s="4" t="n"/>
      <c r="M121" s="4" t="n"/>
      <c r="N121" s="9">
        <f>IF(OR($A121="",$M121=""),"",$M121-$A121)</f>
        <v/>
      </c>
      <c r="O121" s="10">
        <f>IF($A121="","",IF($M121&lt;&gt;"",IF(OR($J121="",$K121="",$L121=""),"Clôturé, champs manquants","Clôturé"),IF($G121="",IF(TODAY()&gt;WORKDAY($A121,'Listes'!$E$5),"Première réponse en retard","Première réponse attendue"),IF(AND($I121&lt;&gt;"",$I121&lt;TODAY()),"Suivi en retard","Ouvert"))))</f>
        <v/>
      </c>
      <c r="P121" s="5" t="n"/>
    </row>
    <row r="122">
      <c r="A122" s="4" t="n"/>
      <c r="B122" s="5" t="n"/>
      <c r="C122" s="6" t="n"/>
      <c r="D122" s="7" t="n"/>
      <c r="E122" s="5" t="n"/>
      <c r="F122" s="5" t="n"/>
      <c r="G122" s="4" t="n"/>
      <c r="H122" s="8">
        <f>IF(OR($A122="",$G122=""),"",IF($G122&lt;=WORKDAY($A122,'Listes'!$E$5),"Oui","Non"))</f>
        <v/>
      </c>
      <c r="I122" s="4" t="n"/>
      <c r="J122" s="5" t="n"/>
      <c r="K122" s="5" t="n"/>
      <c r="L122" s="4" t="n"/>
      <c r="M122" s="4" t="n"/>
      <c r="N122" s="9">
        <f>IF(OR($A122="",$M122=""),"",$M122-$A122)</f>
        <v/>
      </c>
      <c r="O122" s="10">
        <f>IF($A122="","",IF($M122&lt;&gt;"",IF(OR($J122="",$K122="",$L122=""),"Clôturé, champs manquants","Clôturé"),IF($G122="",IF(TODAY()&gt;WORKDAY($A122,'Listes'!$E$5),"Première réponse en retard","Première réponse attendue"),IF(AND($I122&lt;&gt;"",$I122&lt;TODAY()),"Suivi en retard","Ouvert"))))</f>
        <v/>
      </c>
      <c r="P122" s="5" t="n"/>
    </row>
    <row r="123">
      <c r="A123" s="4" t="n"/>
      <c r="B123" s="5" t="n"/>
      <c r="C123" s="6" t="n"/>
      <c r="D123" s="7" t="n"/>
      <c r="E123" s="5" t="n"/>
      <c r="F123" s="5" t="n"/>
      <c r="G123" s="4" t="n"/>
      <c r="H123" s="8">
        <f>IF(OR($A123="",$G123=""),"",IF($G123&lt;=WORKDAY($A123,'Listes'!$E$5),"Oui","Non"))</f>
        <v/>
      </c>
      <c r="I123" s="4" t="n"/>
      <c r="J123" s="5" t="n"/>
      <c r="K123" s="5" t="n"/>
      <c r="L123" s="4" t="n"/>
      <c r="M123" s="4" t="n"/>
      <c r="N123" s="9">
        <f>IF(OR($A123="",$M123=""),"",$M123-$A123)</f>
        <v/>
      </c>
      <c r="O123" s="10">
        <f>IF($A123="","",IF($M123&lt;&gt;"",IF(OR($J123="",$K123="",$L123=""),"Clôturé, champs manquants","Clôturé"),IF($G123="",IF(TODAY()&gt;WORKDAY($A123,'Listes'!$E$5),"Première réponse en retard","Première réponse attendue"),IF(AND($I123&lt;&gt;"",$I123&lt;TODAY()),"Suivi en retard","Ouvert"))))</f>
        <v/>
      </c>
      <c r="P123" s="5" t="n"/>
    </row>
    <row r="124">
      <c r="A124" s="4" t="n"/>
      <c r="B124" s="5" t="n"/>
      <c r="C124" s="6" t="n"/>
      <c r="D124" s="7" t="n"/>
      <c r="E124" s="5" t="n"/>
      <c r="F124" s="5" t="n"/>
      <c r="G124" s="4" t="n"/>
      <c r="H124" s="8">
        <f>IF(OR($A124="",$G124=""),"",IF($G124&lt;=WORKDAY($A124,'Listes'!$E$5),"Oui","Non"))</f>
        <v/>
      </c>
      <c r="I124" s="4" t="n"/>
      <c r="J124" s="5" t="n"/>
      <c r="K124" s="5" t="n"/>
      <c r="L124" s="4" t="n"/>
      <c r="M124" s="4" t="n"/>
      <c r="N124" s="9">
        <f>IF(OR($A124="",$M124=""),"",$M124-$A124)</f>
        <v/>
      </c>
      <c r="O124" s="10">
        <f>IF($A124="","",IF($M124&lt;&gt;"",IF(OR($J124="",$K124="",$L124=""),"Clôturé, champs manquants","Clôturé"),IF($G124="",IF(TODAY()&gt;WORKDAY($A124,'Listes'!$E$5),"Première réponse en retard","Première réponse attendue"),IF(AND($I124&lt;&gt;"",$I124&lt;TODAY()),"Suivi en retard","Ouvert"))))</f>
        <v/>
      </c>
      <c r="P124" s="5" t="n"/>
    </row>
    <row r="125">
      <c r="A125" s="4" t="n"/>
      <c r="B125" s="5" t="n"/>
      <c r="C125" s="6" t="n"/>
      <c r="D125" s="7" t="n"/>
      <c r="E125" s="5" t="n"/>
      <c r="F125" s="5" t="n"/>
      <c r="G125" s="4" t="n"/>
      <c r="H125" s="8">
        <f>IF(OR($A125="",$G125=""),"",IF($G125&lt;=WORKDAY($A125,'Listes'!$E$5),"Oui","Non"))</f>
        <v/>
      </c>
      <c r="I125" s="4" t="n"/>
      <c r="J125" s="5" t="n"/>
      <c r="K125" s="5" t="n"/>
      <c r="L125" s="4" t="n"/>
      <c r="M125" s="4" t="n"/>
      <c r="N125" s="9">
        <f>IF(OR($A125="",$M125=""),"",$M125-$A125)</f>
        <v/>
      </c>
      <c r="O125" s="10">
        <f>IF($A125="","",IF($M125&lt;&gt;"",IF(OR($J125="",$K125="",$L125=""),"Clôturé, champs manquants","Clôturé"),IF($G125="",IF(TODAY()&gt;WORKDAY($A125,'Listes'!$E$5),"Première réponse en retard","Première réponse attendue"),IF(AND($I125&lt;&gt;"",$I125&lt;TODAY()),"Suivi en retard","Ouvert"))))</f>
        <v/>
      </c>
      <c r="P125" s="5" t="n"/>
    </row>
    <row r="126">
      <c r="A126" s="4" t="n"/>
      <c r="B126" s="5" t="n"/>
      <c r="C126" s="6" t="n"/>
      <c r="D126" s="7" t="n"/>
      <c r="E126" s="5" t="n"/>
      <c r="F126" s="5" t="n"/>
      <c r="G126" s="4" t="n"/>
      <c r="H126" s="8">
        <f>IF(OR($A126="",$G126=""),"",IF($G126&lt;=WORKDAY($A126,'Listes'!$E$5),"Oui","Non"))</f>
        <v/>
      </c>
      <c r="I126" s="4" t="n"/>
      <c r="J126" s="5" t="n"/>
      <c r="K126" s="5" t="n"/>
      <c r="L126" s="4" t="n"/>
      <c r="M126" s="4" t="n"/>
      <c r="N126" s="9">
        <f>IF(OR($A126="",$M126=""),"",$M126-$A126)</f>
        <v/>
      </c>
      <c r="O126" s="10">
        <f>IF($A126="","",IF($M126&lt;&gt;"",IF(OR($J126="",$K126="",$L126=""),"Clôturé, champs manquants","Clôturé"),IF($G126="",IF(TODAY()&gt;WORKDAY($A126,'Listes'!$E$5),"Première réponse en retard","Première réponse attendue"),IF(AND($I126&lt;&gt;"",$I126&lt;TODAY()),"Suivi en retard","Ouvert"))))</f>
        <v/>
      </c>
      <c r="P126" s="5" t="n"/>
    </row>
    <row r="127">
      <c r="A127" s="4" t="n"/>
      <c r="B127" s="5" t="n"/>
      <c r="C127" s="6" t="n"/>
      <c r="D127" s="7" t="n"/>
      <c r="E127" s="5" t="n"/>
      <c r="F127" s="5" t="n"/>
      <c r="G127" s="4" t="n"/>
      <c r="H127" s="8">
        <f>IF(OR($A127="",$G127=""),"",IF($G127&lt;=WORKDAY($A127,'Listes'!$E$5),"Oui","Non"))</f>
        <v/>
      </c>
      <c r="I127" s="4" t="n"/>
      <c r="J127" s="5" t="n"/>
      <c r="K127" s="5" t="n"/>
      <c r="L127" s="4" t="n"/>
      <c r="M127" s="4" t="n"/>
      <c r="N127" s="9">
        <f>IF(OR($A127="",$M127=""),"",$M127-$A127)</f>
        <v/>
      </c>
      <c r="O127" s="10">
        <f>IF($A127="","",IF($M127&lt;&gt;"",IF(OR($J127="",$K127="",$L127=""),"Clôturé, champs manquants","Clôturé"),IF($G127="",IF(TODAY()&gt;WORKDAY($A127,'Listes'!$E$5),"Première réponse en retard","Première réponse attendue"),IF(AND($I127&lt;&gt;"",$I127&lt;TODAY()),"Suivi en retard","Ouvert"))))</f>
        <v/>
      </c>
      <c r="P127" s="5" t="n"/>
    </row>
    <row r="128">
      <c r="A128" s="4" t="n"/>
      <c r="B128" s="5" t="n"/>
      <c r="C128" s="6" t="n"/>
      <c r="D128" s="7" t="n"/>
      <c r="E128" s="5" t="n"/>
      <c r="F128" s="5" t="n"/>
      <c r="G128" s="4" t="n"/>
      <c r="H128" s="8">
        <f>IF(OR($A128="",$G128=""),"",IF($G128&lt;=WORKDAY($A128,'Listes'!$E$5),"Oui","Non"))</f>
        <v/>
      </c>
      <c r="I128" s="4" t="n"/>
      <c r="J128" s="5" t="n"/>
      <c r="K128" s="5" t="n"/>
      <c r="L128" s="4" t="n"/>
      <c r="M128" s="4" t="n"/>
      <c r="N128" s="9">
        <f>IF(OR($A128="",$M128=""),"",$M128-$A128)</f>
        <v/>
      </c>
      <c r="O128" s="10">
        <f>IF($A128="","",IF($M128&lt;&gt;"",IF(OR($J128="",$K128="",$L128=""),"Clôturé, champs manquants","Clôturé"),IF($G128="",IF(TODAY()&gt;WORKDAY($A128,'Listes'!$E$5),"Première réponse en retard","Première réponse attendue"),IF(AND($I128&lt;&gt;"",$I128&lt;TODAY()),"Suivi en retard","Ouvert"))))</f>
        <v/>
      </c>
      <c r="P128" s="5" t="n"/>
    </row>
    <row r="129">
      <c r="A129" s="4" t="n"/>
      <c r="B129" s="5" t="n"/>
      <c r="C129" s="6" t="n"/>
      <c r="D129" s="7" t="n"/>
      <c r="E129" s="5" t="n"/>
      <c r="F129" s="5" t="n"/>
      <c r="G129" s="4" t="n"/>
      <c r="H129" s="8">
        <f>IF(OR($A129="",$G129=""),"",IF($G129&lt;=WORKDAY($A129,'Listes'!$E$5),"Oui","Non"))</f>
        <v/>
      </c>
      <c r="I129" s="4" t="n"/>
      <c r="J129" s="5" t="n"/>
      <c r="K129" s="5" t="n"/>
      <c r="L129" s="4" t="n"/>
      <c r="M129" s="4" t="n"/>
      <c r="N129" s="9">
        <f>IF(OR($A129="",$M129=""),"",$M129-$A129)</f>
        <v/>
      </c>
      <c r="O129" s="10">
        <f>IF($A129="","",IF($M129&lt;&gt;"",IF(OR($J129="",$K129="",$L129=""),"Clôturé, champs manquants","Clôturé"),IF($G129="",IF(TODAY()&gt;WORKDAY($A129,'Listes'!$E$5),"Première réponse en retard","Première réponse attendue"),IF(AND($I129&lt;&gt;"",$I129&lt;TODAY()),"Suivi en retard","Ouvert"))))</f>
        <v/>
      </c>
      <c r="P129" s="5" t="n"/>
    </row>
    <row r="130">
      <c r="A130" s="4" t="n"/>
      <c r="B130" s="5" t="n"/>
      <c r="C130" s="6" t="n"/>
      <c r="D130" s="7" t="n"/>
      <c r="E130" s="5" t="n"/>
      <c r="F130" s="5" t="n"/>
      <c r="G130" s="4" t="n"/>
      <c r="H130" s="8">
        <f>IF(OR($A130="",$G130=""),"",IF($G130&lt;=WORKDAY($A130,'Listes'!$E$5),"Oui","Non"))</f>
        <v/>
      </c>
      <c r="I130" s="4" t="n"/>
      <c r="J130" s="5" t="n"/>
      <c r="K130" s="5" t="n"/>
      <c r="L130" s="4" t="n"/>
      <c r="M130" s="4" t="n"/>
      <c r="N130" s="9">
        <f>IF(OR($A130="",$M130=""),"",$M130-$A130)</f>
        <v/>
      </c>
      <c r="O130" s="10">
        <f>IF($A130="","",IF($M130&lt;&gt;"",IF(OR($J130="",$K130="",$L130=""),"Clôturé, champs manquants","Clôturé"),IF($G130="",IF(TODAY()&gt;WORKDAY($A130,'Listes'!$E$5),"Première réponse en retard","Première réponse attendue"),IF(AND($I130&lt;&gt;"",$I130&lt;TODAY()),"Suivi en retard","Ouvert"))))</f>
        <v/>
      </c>
      <c r="P130" s="5" t="n"/>
    </row>
    <row r="131">
      <c r="A131" s="4" t="n"/>
      <c r="B131" s="5" t="n"/>
      <c r="C131" s="6" t="n"/>
      <c r="D131" s="7" t="n"/>
      <c r="E131" s="5" t="n"/>
      <c r="F131" s="5" t="n"/>
      <c r="G131" s="4" t="n"/>
      <c r="H131" s="8">
        <f>IF(OR($A131="",$G131=""),"",IF($G131&lt;=WORKDAY($A131,'Listes'!$E$5),"Oui","Non"))</f>
        <v/>
      </c>
      <c r="I131" s="4" t="n"/>
      <c r="J131" s="5" t="n"/>
      <c r="K131" s="5" t="n"/>
      <c r="L131" s="4" t="n"/>
      <c r="M131" s="4" t="n"/>
      <c r="N131" s="9">
        <f>IF(OR($A131="",$M131=""),"",$M131-$A131)</f>
        <v/>
      </c>
      <c r="O131" s="10">
        <f>IF($A131="","",IF($M131&lt;&gt;"",IF(OR($J131="",$K131="",$L131=""),"Clôturé, champs manquants","Clôturé"),IF($G131="",IF(TODAY()&gt;WORKDAY($A131,'Listes'!$E$5),"Première réponse en retard","Première réponse attendue"),IF(AND($I131&lt;&gt;"",$I131&lt;TODAY()),"Suivi en retard","Ouvert"))))</f>
        <v/>
      </c>
      <c r="P131" s="5" t="n"/>
    </row>
    <row r="132">
      <c r="A132" s="4" t="n"/>
      <c r="B132" s="5" t="n"/>
      <c r="C132" s="6" t="n"/>
      <c r="D132" s="7" t="n"/>
      <c r="E132" s="5" t="n"/>
      <c r="F132" s="5" t="n"/>
      <c r="G132" s="4" t="n"/>
      <c r="H132" s="8">
        <f>IF(OR($A132="",$G132=""),"",IF($G132&lt;=WORKDAY($A132,'Listes'!$E$5),"Oui","Non"))</f>
        <v/>
      </c>
      <c r="I132" s="4" t="n"/>
      <c r="J132" s="5" t="n"/>
      <c r="K132" s="5" t="n"/>
      <c r="L132" s="4" t="n"/>
      <c r="M132" s="4" t="n"/>
      <c r="N132" s="9">
        <f>IF(OR($A132="",$M132=""),"",$M132-$A132)</f>
        <v/>
      </c>
      <c r="O132" s="10">
        <f>IF($A132="","",IF($M132&lt;&gt;"",IF(OR($J132="",$K132="",$L132=""),"Clôturé, champs manquants","Clôturé"),IF($G132="",IF(TODAY()&gt;WORKDAY($A132,'Listes'!$E$5),"Première réponse en retard","Première réponse attendue"),IF(AND($I132&lt;&gt;"",$I132&lt;TODAY()),"Suivi en retard","Ouvert"))))</f>
        <v/>
      </c>
      <c r="P132" s="5" t="n"/>
    </row>
    <row r="133">
      <c r="A133" s="4" t="n"/>
      <c r="B133" s="5" t="n"/>
      <c r="C133" s="6" t="n"/>
      <c r="D133" s="7" t="n"/>
      <c r="E133" s="5" t="n"/>
      <c r="F133" s="5" t="n"/>
      <c r="G133" s="4" t="n"/>
      <c r="H133" s="8">
        <f>IF(OR($A133="",$G133=""),"",IF($G133&lt;=WORKDAY($A133,'Listes'!$E$5),"Oui","Non"))</f>
        <v/>
      </c>
      <c r="I133" s="4" t="n"/>
      <c r="J133" s="5" t="n"/>
      <c r="K133" s="5" t="n"/>
      <c r="L133" s="4" t="n"/>
      <c r="M133" s="4" t="n"/>
      <c r="N133" s="9">
        <f>IF(OR($A133="",$M133=""),"",$M133-$A133)</f>
        <v/>
      </c>
      <c r="O133" s="10">
        <f>IF($A133="","",IF($M133&lt;&gt;"",IF(OR($J133="",$K133="",$L133=""),"Clôturé, champs manquants","Clôturé"),IF($G133="",IF(TODAY()&gt;WORKDAY($A133,'Listes'!$E$5),"Première réponse en retard","Première réponse attendue"),IF(AND($I133&lt;&gt;"",$I133&lt;TODAY()),"Suivi en retard","Ouvert"))))</f>
        <v/>
      </c>
      <c r="P133" s="5" t="n"/>
    </row>
    <row r="134">
      <c r="A134" s="4" t="n"/>
      <c r="B134" s="5" t="n"/>
      <c r="C134" s="6" t="n"/>
      <c r="D134" s="7" t="n"/>
      <c r="E134" s="5" t="n"/>
      <c r="F134" s="5" t="n"/>
      <c r="G134" s="4" t="n"/>
      <c r="H134" s="8">
        <f>IF(OR($A134="",$G134=""),"",IF($G134&lt;=WORKDAY($A134,'Listes'!$E$5),"Oui","Non"))</f>
        <v/>
      </c>
      <c r="I134" s="4" t="n"/>
      <c r="J134" s="5" t="n"/>
      <c r="K134" s="5" t="n"/>
      <c r="L134" s="4" t="n"/>
      <c r="M134" s="4" t="n"/>
      <c r="N134" s="9">
        <f>IF(OR($A134="",$M134=""),"",$M134-$A134)</f>
        <v/>
      </c>
      <c r="O134" s="10">
        <f>IF($A134="","",IF($M134&lt;&gt;"",IF(OR($J134="",$K134="",$L134=""),"Clôturé, champs manquants","Clôturé"),IF($G134="",IF(TODAY()&gt;WORKDAY($A134,'Listes'!$E$5),"Première réponse en retard","Première réponse attendue"),IF(AND($I134&lt;&gt;"",$I134&lt;TODAY()),"Suivi en retard","Ouvert"))))</f>
        <v/>
      </c>
      <c r="P134" s="5" t="n"/>
    </row>
    <row r="135">
      <c r="A135" s="4" t="n"/>
      <c r="B135" s="5" t="n"/>
      <c r="C135" s="6" t="n"/>
      <c r="D135" s="7" t="n"/>
      <c r="E135" s="5" t="n"/>
      <c r="F135" s="5" t="n"/>
      <c r="G135" s="4" t="n"/>
      <c r="H135" s="8">
        <f>IF(OR($A135="",$G135=""),"",IF($G135&lt;=WORKDAY($A135,'Listes'!$E$5),"Oui","Non"))</f>
        <v/>
      </c>
      <c r="I135" s="4" t="n"/>
      <c r="J135" s="5" t="n"/>
      <c r="K135" s="5" t="n"/>
      <c r="L135" s="4" t="n"/>
      <c r="M135" s="4" t="n"/>
      <c r="N135" s="9">
        <f>IF(OR($A135="",$M135=""),"",$M135-$A135)</f>
        <v/>
      </c>
      <c r="O135" s="10">
        <f>IF($A135="","",IF($M135&lt;&gt;"",IF(OR($J135="",$K135="",$L135=""),"Clôturé, champs manquants","Clôturé"),IF($G135="",IF(TODAY()&gt;WORKDAY($A135,'Listes'!$E$5),"Première réponse en retard","Première réponse attendue"),IF(AND($I135&lt;&gt;"",$I135&lt;TODAY()),"Suivi en retard","Ouvert"))))</f>
        <v/>
      </c>
      <c r="P135" s="5" t="n"/>
    </row>
    <row r="136">
      <c r="A136" s="4" t="n"/>
      <c r="B136" s="5" t="n"/>
      <c r="C136" s="6" t="n"/>
      <c r="D136" s="7" t="n"/>
      <c r="E136" s="5" t="n"/>
      <c r="F136" s="5" t="n"/>
      <c r="G136" s="4" t="n"/>
      <c r="H136" s="8">
        <f>IF(OR($A136="",$G136=""),"",IF($G136&lt;=WORKDAY($A136,'Listes'!$E$5),"Oui","Non"))</f>
        <v/>
      </c>
      <c r="I136" s="4" t="n"/>
      <c r="J136" s="5" t="n"/>
      <c r="K136" s="5" t="n"/>
      <c r="L136" s="4" t="n"/>
      <c r="M136" s="4" t="n"/>
      <c r="N136" s="9">
        <f>IF(OR($A136="",$M136=""),"",$M136-$A136)</f>
        <v/>
      </c>
      <c r="O136" s="10">
        <f>IF($A136="","",IF($M136&lt;&gt;"",IF(OR($J136="",$K136="",$L136=""),"Clôturé, champs manquants","Clôturé"),IF($G136="",IF(TODAY()&gt;WORKDAY($A136,'Listes'!$E$5),"Première réponse en retard","Première réponse attendue"),IF(AND($I136&lt;&gt;"",$I136&lt;TODAY()),"Suivi en retard","Ouvert"))))</f>
        <v/>
      </c>
      <c r="P136" s="5" t="n"/>
    </row>
    <row r="137">
      <c r="A137" s="4" t="n"/>
      <c r="B137" s="5" t="n"/>
      <c r="C137" s="6" t="n"/>
      <c r="D137" s="7" t="n"/>
      <c r="E137" s="5" t="n"/>
      <c r="F137" s="5" t="n"/>
      <c r="G137" s="4" t="n"/>
      <c r="H137" s="8">
        <f>IF(OR($A137="",$G137=""),"",IF($G137&lt;=WORKDAY($A137,'Listes'!$E$5),"Oui","Non"))</f>
        <v/>
      </c>
      <c r="I137" s="4" t="n"/>
      <c r="J137" s="5" t="n"/>
      <c r="K137" s="5" t="n"/>
      <c r="L137" s="4" t="n"/>
      <c r="M137" s="4" t="n"/>
      <c r="N137" s="9">
        <f>IF(OR($A137="",$M137=""),"",$M137-$A137)</f>
        <v/>
      </c>
      <c r="O137" s="10">
        <f>IF($A137="","",IF($M137&lt;&gt;"",IF(OR($J137="",$K137="",$L137=""),"Clôturé, champs manquants","Clôturé"),IF($G137="",IF(TODAY()&gt;WORKDAY($A137,'Listes'!$E$5),"Première réponse en retard","Première réponse attendue"),IF(AND($I137&lt;&gt;"",$I137&lt;TODAY()),"Suivi en retard","Ouvert"))))</f>
        <v/>
      </c>
      <c r="P137" s="5" t="n"/>
    </row>
    <row r="138">
      <c r="A138" s="4" t="n"/>
      <c r="B138" s="5" t="n"/>
      <c r="C138" s="6" t="n"/>
      <c r="D138" s="7" t="n"/>
      <c r="E138" s="5" t="n"/>
      <c r="F138" s="5" t="n"/>
      <c r="G138" s="4" t="n"/>
      <c r="H138" s="8">
        <f>IF(OR($A138="",$G138=""),"",IF($G138&lt;=WORKDAY($A138,'Listes'!$E$5),"Oui","Non"))</f>
        <v/>
      </c>
      <c r="I138" s="4" t="n"/>
      <c r="J138" s="5" t="n"/>
      <c r="K138" s="5" t="n"/>
      <c r="L138" s="4" t="n"/>
      <c r="M138" s="4" t="n"/>
      <c r="N138" s="9">
        <f>IF(OR($A138="",$M138=""),"",$M138-$A138)</f>
        <v/>
      </c>
      <c r="O138" s="10">
        <f>IF($A138="","",IF($M138&lt;&gt;"",IF(OR($J138="",$K138="",$L138=""),"Clôturé, champs manquants","Clôturé"),IF($G138="",IF(TODAY()&gt;WORKDAY($A138,'Listes'!$E$5),"Première réponse en retard","Première réponse attendue"),IF(AND($I138&lt;&gt;"",$I138&lt;TODAY()),"Suivi en retard","Ouvert"))))</f>
        <v/>
      </c>
      <c r="P138" s="5" t="n"/>
    </row>
    <row r="139">
      <c r="A139" s="4" t="n"/>
      <c r="B139" s="5" t="n"/>
      <c r="C139" s="6" t="n"/>
      <c r="D139" s="7" t="n"/>
      <c r="E139" s="5" t="n"/>
      <c r="F139" s="5" t="n"/>
      <c r="G139" s="4" t="n"/>
      <c r="H139" s="8">
        <f>IF(OR($A139="",$G139=""),"",IF($G139&lt;=WORKDAY($A139,'Listes'!$E$5),"Oui","Non"))</f>
        <v/>
      </c>
      <c r="I139" s="4" t="n"/>
      <c r="J139" s="5" t="n"/>
      <c r="K139" s="5" t="n"/>
      <c r="L139" s="4" t="n"/>
      <c r="M139" s="4" t="n"/>
      <c r="N139" s="9">
        <f>IF(OR($A139="",$M139=""),"",$M139-$A139)</f>
        <v/>
      </c>
      <c r="O139" s="10">
        <f>IF($A139="","",IF($M139&lt;&gt;"",IF(OR($J139="",$K139="",$L139=""),"Clôturé, champs manquants","Clôturé"),IF($G139="",IF(TODAY()&gt;WORKDAY($A139,'Listes'!$E$5),"Première réponse en retard","Première réponse attendue"),IF(AND($I139&lt;&gt;"",$I139&lt;TODAY()),"Suivi en retard","Ouvert"))))</f>
        <v/>
      </c>
      <c r="P139" s="5" t="n"/>
    </row>
    <row r="140">
      <c r="A140" s="4" t="n"/>
      <c r="B140" s="5" t="n"/>
      <c r="C140" s="6" t="n"/>
      <c r="D140" s="7" t="n"/>
      <c r="E140" s="5" t="n"/>
      <c r="F140" s="5" t="n"/>
      <c r="G140" s="4" t="n"/>
      <c r="H140" s="8">
        <f>IF(OR($A140="",$G140=""),"",IF($G140&lt;=WORKDAY($A140,'Listes'!$E$5),"Oui","Non"))</f>
        <v/>
      </c>
      <c r="I140" s="4" t="n"/>
      <c r="J140" s="5" t="n"/>
      <c r="K140" s="5" t="n"/>
      <c r="L140" s="4" t="n"/>
      <c r="M140" s="4" t="n"/>
      <c r="N140" s="9">
        <f>IF(OR($A140="",$M140=""),"",$M140-$A140)</f>
        <v/>
      </c>
      <c r="O140" s="10">
        <f>IF($A140="","",IF($M140&lt;&gt;"",IF(OR($J140="",$K140="",$L140=""),"Clôturé, champs manquants","Clôturé"),IF($G140="",IF(TODAY()&gt;WORKDAY($A140,'Listes'!$E$5),"Première réponse en retard","Première réponse attendue"),IF(AND($I140&lt;&gt;"",$I140&lt;TODAY()),"Suivi en retard","Ouvert"))))</f>
        <v/>
      </c>
      <c r="P140" s="5" t="n"/>
    </row>
    <row r="141">
      <c r="A141" s="4" t="n"/>
      <c r="B141" s="5" t="n"/>
      <c r="C141" s="6" t="n"/>
      <c r="D141" s="7" t="n"/>
      <c r="E141" s="5" t="n"/>
      <c r="F141" s="5" t="n"/>
      <c r="G141" s="4" t="n"/>
      <c r="H141" s="8">
        <f>IF(OR($A141="",$G141=""),"",IF($G141&lt;=WORKDAY($A141,'Listes'!$E$5),"Oui","Non"))</f>
        <v/>
      </c>
      <c r="I141" s="4" t="n"/>
      <c r="J141" s="5" t="n"/>
      <c r="K141" s="5" t="n"/>
      <c r="L141" s="4" t="n"/>
      <c r="M141" s="4" t="n"/>
      <c r="N141" s="9">
        <f>IF(OR($A141="",$M141=""),"",$M141-$A141)</f>
        <v/>
      </c>
      <c r="O141" s="10">
        <f>IF($A141="","",IF($M141&lt;&gt;"",IF(OR($J141="",$K141="",$L141=""),"Clôturé, champs manquants","Clôturé"),IF($G141="",IF(TODAY()&gt;WORKDAY($A141,'Listes'!$E$5),"Première réponse en retard","Première réponse attendue"),IF(AND($I141&lt;&gt;"",$I141&lt;TODAY()),"Suivi en retard","Ouvert"))))</f>
        <v/>
      </c>
      <c r="P141" s="5" t="n"/>
    </row>
    <row r="142">
      <c r="A142" s="4" t="n"/>
      <c r="B142" s="5" t="n"/>
      <c r="C142" s="6" t="n"/>
      <c r="D142" s="7" t="n"/>
      <c r="E142" s="5" t="n"/>
      <c r="F142" s="5" t="n"/>
      <c r="G142" s="4" t="n"/>
      <c r="H142" s="8">
        <f>IF(OR($A142="",$G142=""),"",IF($G142&lt;=WORKDAY($A142,'Listes'!$E$5),"Oui","Non"))</f>
        <v/>
      </c>
      <c r="I142" s="4" t="n"/>
      <c r="J142" s="5" t="n"/>
      <c r="K142" s="5" t="n"/>
      <c r="L142" s="4" t="n"/>
      <c r="M142" s="4" t="n"/>
      <c r="N142" s="9">
        <f>IF(OR($A142="",$M142=""),"",$M142-$A142)</f>
        <v/>
      </c>
      <c r="O142" s="10">
        <f>IF($A142="","",IF($M142&lt;&gt;"",IF(OR($J142="",$K142="",$L142=""),"Clôturé, champs manquants","Clôturé"),IF($G142="",IF(TODAY()&gt;WORKDAY($A142,'Listes'!$E$5),"Première réponse en retard","Première réponse attendue"),IF(AND($I142&lt;&gt;"",$I142&lt;TODAY()),"Suivi en retard","Ouvert"))))</f>
        <v/>
      </c>
      <c r="P142" s="5" t="n"/>
    </row>
    <row r="143">
      <c r="A143" s="4" t="n"/>
      <c r="B143" s="5" t="n"/>
      <c r="C143" s="6" t="n"/>
      <c r="D143" s="7" t="n"/>
      <c r="E143" s="5" t="n"/>
      <c r="F143" s="5" t="n"/>
      <c r="G143" s="4" t="n"/>
      <c r="H143" s="8">
        <f>IF(OR($A143="",$G143=""),"",IF($G143&lt;=WORKDAY($A143,'Listes'!$E$5),"Oui","Non"))</f>
        <v/>
      </c>
      <c r="I143" s="4" t="n"/>
      <c r="J143" s="5" t="n"/>
      <c r="K143" s="5" t="n"/>
      <c r="L143" s="4" t="n"/>
      <c r="M143" s="4" t="n"/>
      <c r="N143" s="9">
        <f>IF(OR($A143="",$M143=""),"",$M143-$A143)</f>
        <v/>
      </c>
      <c r="O143" s="10">
        <f>IF($A143="","",IF($M143&lt;&gt;"",IF(OR($J143="",$K143="",$L143=""),"Clôturé, champs manquants","Clôturé"),IF($G143="",IF(TODAY()&gt;WORKDAY($A143,'Listes'!$E$5),"Première réponse en retard","Première réponse attendue"),IF(AND($I143&lt;&gt;"",$I143&lt;TODAY()),"Suivi en retard","Ouvert"))))</f>
        <v/>
      </c>
      <c r="P143" s="5" t="n"/>
    </row>
    <row r="144">
      <c r="A144" s="4" t="n"/>
      <c r="B144" s="5" t="n"/>
      <c r="C144" s="6" t="n"/>
      <c r="D144" s="7" t="n"/>
      <c r="E144" s="5" t="n"/>
      <c r="F144" s="5" t="n"/>
      <c r="G144" s="4" t="n"/>
      <c r="H144" s="8">
        <f>IF(OR($A144="",$G144=""),"",IF($G144&lt;=WORKDAY($A144,'Listes'!$E$5),"Oui","Non"))</f>
        <v/>
      </c>
      <c r="I144" s="4" t="n"/>
      <c r="J144" s="5" t="n"/>
      <c r="K144" s="5" t="n"/>
      <c r="L144" s="4" t="n"/>
      <c r="M144" s="4" t="n"/>
      <c r="N144" s="9">
        <f>IF(OR($A144="",$M144=""),"",$M144-$A144)</f>
        <v/>
      </c>
      <c r="O144" s="10">
        <f>IF($A144="","",IF($M144&lt;&gt;"",IF(OR($J144="",$K144="",$L144=""),"Clôturé, champs manquants","Clôturé"),IF($G144="",IF(TODAY()&gt;WORKDAY($A144,'Listes'!$E$5),"Première réponse en retard","Première réponse attendue"),IF(AND($I144&lt;&gt;"",$I144&lt;TODAY()),"Suivi en retard","Ouvert"))))</f>
        <v/>
      </c>
      <c r="P144" s="5" t="n"/>
    </row>
    <row r="145">
      <c r="A145" s="4" t="n"/>
      <c r="B145" s="5" t="n"/>
      <c r="C145" s="6" t="n"/>
      <c r="D145" s="7" t="n"/>
      <c r="E145" s="5" t="n"/>
      <c r="F145" s="5" t="n"/>
      <c r="G145" s="4" t="n"/>
      <c r="H145" s="8">
        <f>IF(OR($A145="",$G145=""),"",IF($G145&lt;=WORKDAY($A145,'Listes'!$E$5),"Oui","Non"))</f>
        <v/>
      </c>
      <c r="I145" s="4" t="n"/>
      <c r="J145" s="5" t="n"/>
      <c r="K145" s="5" t="n"/>
      <c r="L145" s="4" t="n"/>
      <c r="M145" s="4" t="n"/>
      <c r="N145" s="9">
        <f>IF(OR($A145="",$M145=""),"",$M145-$A145)</f>
        <v/>
      </c>
      <c r="O145" s="10">
        <f>IF($A145="","",IF($M145&lt;&gt;"",IF(OR($J145="",$K145="",$L145=""),"Clôturé, champs manquants","Clôturé"),IF($G145="",IF(TODAY()&gt;WORKDAY($A145,'Listes'!$E$5),"Première réponse en retard","Première réponse attendue"),IF(AND($I145&lt;&gt;"",$I145&lt;TODAY()),"Suivi en retard","Ouvert"))))</f>
        <v/>
      </c>
      <c r="P145" s="5" t="n"/>
    </row>
    <row r="146">
      <c r="A146" s="4" t="n"/>
      <c r="B146" s="5" t="n"/>
      <c r="C146" s="6" t="n"/>
      <c r="D146" s="7" t="n"/>
      <c r="E146" s="5" t="n"/>
      <c r="F146" s="5" t="n"/>
      <c r="G146" s="4" t="n"/>
      <c r="H146" s="8">
        <f>IF(OR($A146="",$G146=""),"",IF($G146&lt;=WORKDAY($A146,'Listes'!$E$5),"Oui","Non"))</f>
        <v/>
      </c>
      <c r="I146" s="4" t="n"/>
      <c r="J146" s="5" t="n"/>
      <c r="K146" s="5" t="n"/>
      <c r="L146" s="4" t="n"/>
      <c r="M146" s="4" t="n"/>
      <c r="N146" s="9">
        <f>IF(OR($A146="",$M146=""),"",$M146-$A146)</f>
        <v/>
      </c>
      <c r="O146" s="10">
        <f>IF($A146="","",IF($M146&lt;&gt;"",IF(OR($J146="",$K146="",$L146=""),"Clôturé, champs manquants","Clôturé"),IF($G146="",IF(TODAY()&gt;WORKDAY($A146,'Listes'!$E$5),"Première réponse en retard","Première réponse attendue"),IF(AND($I146&lt;&gt;"",$I146&lt;TODAY()),"Suivi en retard","Ouvert"))))</f>
        <v/>
      </c>
      <c r="P146" s="5" t="n"/>
    </row>
    <row r="147">
      <c r="A147" s="4" t="n"/>
      <c r="B147" s="5" t="n"/>
      <c r="C147" s="6" t="n"/>
      <c r="D147" s="7" t="n"/>
      <c r="E147" s="5" t="n"/>
      <c r="F147" s="5" t="n"/>
      <c r="G147" s="4" t="n"/>
      <c r="H147" s="8">
        <f>IF(OR($A147="",$G147=""),"",IF($G147&lt;=WORKDAY($A147,'Listes'!$E$5),"Oui","Non"))</f>
        <v/>
      </c>
      <c r="I147" s="4" t="n"/>
      <c r="J147" s="5" t="n"/>
      <c r="K147" s="5" t="n"/>
      <c r="L147" s="4" t="n"/>
      <c r="M147" s="4" t="n"/>
      <c r="N147" s="9">
        <f>IF(OR($A147="",$M147=""),"",$M147-$A147)</f>
        <v/>
      </c>
      <c r="O147" s="10">
        <f>IF($A147="","",IF($M147&lt;&gt;"",IF(OR($J147="",$K147="",$L147=""),"Clôturé, champs manquants","Clôturé"),IF($G147="",IF(TODAY()&gt;WORKDAY($A147,'Listes'!$E$5),"Première réponse en retard","Première réponse attendue"),IF(AND($I147&lt;&gt;"",$I147&lt;TODAY()),"Suivi en retard","Ouvert"))))</f>
        <v/>
      </c>
      <c r="P147" s="5" t="n"/>
    </row>
    <row r="148">
      <c r="A148" s="4" t="n"/>
      <c r="B148" s="5" t="n"/>
      <c r="C148" s="6" t="n"/>
      <c r="D148" s="7" t="n"/>
      <c r="E148" s="5" t="n"/>
      <c r="F148" s="5" t="n"/>
      <c r="G148" s="4" t="n"/>
      <c r="H148" s="8">
        <f>IF(OR($A148="",$G148=""),"",IF($G148&lt;=WORKDAY($A148,'Listes'!$E$5),"Oui","Non"))</f>
        <v/>
      </c>
      <c r="I148" s="4" t="n"/>
      <c r="J148" s="5" t="n"/>
      <c r="K148" s="5" t="n"/>
      <c r="L148" s="4" t="n"/>
      <c r="M148" s="4" t="n"/>
      <c r="N148" s="9">
        <f>IF(OR($A148="",$M148=""),"",$M148-$A148)</f>
        <v/>
      </c>
      <c r="O148" s="10">
        <f>IF($A148="","",IF($M148&lt;&gt;"",IF(OR($J148="",$K148="",$L148=""),"Clôturé, champs manquants","Clôturé"),IF($G148="",IF(TODAY()&gt;WORKDAY($A148,'Listes'!$E$5),"Première réponse en retard","Première réponse attendue"),IF(AND($I148&lt;&gt;"",$I148&lt;TODAY()),"Suivi en retard","Ouvert"))))</f>
        <v/>
      </c>
      <c r="P148" s="5" t="n"/>
    </row>
    <row r="149">
      <c r="A149" s="4" t="n"/>
      <c r="B149" s="5" t="n"/>
      <c r="C149" s="6" t="n"/>
      <c r="D149" s="7" t="n"/>
      <c r="E149" s="5" t="n"/>
      <c r="F149" s="5" t="n"/>
      <c r="G149" s="4" t="n"/>
      <c r="H149" s="8">
        <f>IF(OR($A149="",$G149=""),"",IF($G149&lt;=WORKDAY($A149,'Listes'!$E$5),"Oui","Non"))</f>
        <v/>
      </c>
      <c r="I149" s="4" t="n"/>
      <c r="J149" s="5" t="n"/>
      <c r="K149" s="5" t="n"/>
      <c r="L149" s="4" t="n"/>
      <c r="M149" s="4" t="n"/>
      <c r="N149" s="9">
        <f>IF(OR($A149="",$M149=""),"",$M149-$A149)</f>
        <v/>
      </c>
      <c r="O149" s="10">
        <f>IF($A149="","",IF($M149&lt;&gt;"",IF(OR($J149="",$K149="",$L149=""),"Clôturé, champs manquants","Clôturé"),IF($G149="",IF(TODAY()&gt;WORKDAY($A149,'Listes'!$E$5),"Première réponse en retard","Première réponse attendue"),IF(AND($I149&lt;&gt;"",$I149&lt;TODAY()),"Suivi en retard","Ouvert"))))</f>
        <v/>
      </c>
      <c r="P149" s="5" t="n"/>
    </row>
    <row r="150">
      <c r="A150" s="4" t="n"/>
      <c r="B150" s="5" t="n"/>
      <c r="C150" s="6" t="n"/>
      <c r="D150" s="7" t="n"/>
      <c r="E150" s="5" t="n"/>
      <c r="F150" s="5" t="n"/>
      <c r="G150" s="4" t="n"/>
      <c r="H150" s="8">
        <f>IF(OR($A150="",$G150=""),"",IF($G150&lt;=WORKDAY($A150,'Listes'!$E$5),"Oui","Non"))</f>
        <v/>
      </c>
      <c r="I150" s="4" t="n"/>
      <c r="J150" s="5" t="n"/>
      <c r="K150" s="5" t="n"/>
      <c r="L150" s="4" t="n"/>
      <c r="M150" s="4" t="n"/>
      <c r="N150" s="9">
        <f>IF(OR($A150="",$M150=""),"",$M150-$A150)</f>
        <v/>
      </c>
      <c r="O150" s="10">
        <f>IF($A150="","",IF($M150&lt;&gt;"",IF(OR($J150="",$K150="",$L150=""),"Clôturé, champs manquants","Clôturé"),IF($G150="",IF(TODAY()&gt;WORKDAY($A150,'Listes'!$E$5),"Première réponse en retard","Première réponse attendue"),IF(AND($I150&lt;&gt;"",$I150&lt;TODAY()),"Suivi en retard","Ouvert"))))</f>
        <v/>
      </c>
      <c r="P150" s="5" t="n"/>
    </row>
    <row r="151">
      <c r="A151" s="4" t="n"/>
      <c r="B151" s="5" t="n"/>
      <c r="C151" s="6" t="n"/>
      <c r="D151" s="7" t="n"/>
      <c r="E151" s="5" t="n"/>
      <c r="F151" s="5" t="n"/>
      <c r="G151" s="4" t="n"/>
      <c r="H151" s="8">
        <f>IF(OR($A151="",$G151=""),"",IF($G151&lt;=WORKDAY($A151,'Listes'!$E$5),"Oui","Non"))</f>
        <v/>
      </c>
      <c r="I151" s="4" t="n"/>
      <c r="J151" s="5" t="n"/>
      <c r="K151" s="5" t="n"/>
      <c r="L151" s="4" t="n"/>
      <c r="M151" s="4" t="n"/>
      <c r="N151" s="9">
        <f>IF(OR($A151="",$M151=""),"",$M151-$A151)</f>
        <v/>
      </c>
      <c r="O151" s="10">
        <f>IF($A151="","",IF($M151&lt;&gt;"",IF(OR($J151="",$K151="",$L151=""),"Clôturé, champs manquants","Clôturé"),IF($G151="",IF(TODAY()&gt;WORKDAY($A151,'Listes'!$E$5),"Première réponse en retard","Première réponse attendue"),IF(AND($I151&lt;&gt;"",$I151&lt;TODAY()),"Suivi en retard","Ouvert"))))</f>
        <v/>
      </c>
      <c r="P151" s="5" t="n"/>
    </row>
    <row r="152">
      <c r="A152" s="4" t="n"/>
      <c r="B152" s="5" t="n"/>
      <c r="C152" s="6" t="n"/>
      <c r="D152" s="7" t="n"/>
      <c r="E152" s="5" t="n"/>
      <c r="F152" s="5" t="n"/>
      <c r="G152" s="4" t="n"/>
      <c r="H152" s="8">
        <f>IF(OR($A152="",$G152=""),"",IF($G152&lt;=WORKDAY($A152,'Listes'!$E$5),"Oui","Non"))</f>
        <v/>
      </c>
      <c r="I152" s="4" t="n"/>
      <c r="J152" s="5" t="n"/>
      <c r="K152" s="5" t="n"/>
      <c r="L152" s="4" t="n"/>
      <c r="M152" s="4" t="n"/>
      <c r="N152" s="9">
        <f>IF(OR($A152="",$M152=""),"",$M152-$A152)</f>
        <v/>
      </c>
      <c r="O152" s="10">
        <f>IF($A152="","",IF($M152&lt;&gt;"",IF(OR($J152="",$K152="",$L152=""),"Clôturé, champs manquants","Clôturé"),IF($G152="",IF(TODAY()&gt;WORKDAY($A152,'Listes'!$E$5),"Première réponse en retard","Première réponse attendue"),IF(AND($I152&lt;&gt;"",$I152&lt;TODAY()),"Suivi en retard","Ouvert"))))</f>
        <v/>
      </c>
      <c r="P152" s="5" t="n"/>
    </row>
    <row r="153">
      <c r="A153" s="4" t="n"/>
      <c r="B153" s="5" t="n"/>
      <c r="C153" s="6" t="n"/>
      <c r="D153" s="7" t="n"/>
      <c r="E153" s="5" t="n"/>
      <c r="F153" s="5" t="n"/>
      <c r="G153" s="4" t="n"/>
      <c r="H153" s="8">
        <f>IF(OR($A153="",$G153=""),"",IF($G153&lt;=WORKDAY($A153,'Listes'!$E$5),"Oui","Non"))</f>
        <v/>
      </c>
      <c r="I153" s="4" t="n"/>
      <c r="J153" s="5" t="n"/>
      <c r="K153" s="5" t="n"/>
      <c r="L153" s="4" t="n"/>
      <c r="M153" s="4" t="n"/>
      <c r="N153" s="9">
        <f>IF(OR($A153="",$M153=""),"",$M153-$A153)</f>
        <v/>
      </c>
      <c r="O153" s="10">
        <f>IF($A153="","",IF($M153&lt;&gt;"",IF(OR($J153="",$K153="",$L153=""),"Clôturé, champs manquants","Clôturé"),IF($G153="",IF(TODAY()&gt;WORKDAY($A153,'Listes'!$E$5),"Première réponse en retard","Première réponse attendue"),IF(AND($I153&lt;&gt;"",$I153&lt;TODAY()),"Suivi en retard","Ouvert"))))</f>
        <v/>
      </c>
      <c r="P153" s="5" t="n"/>
    </row>
    <row r="154">
      <c r="A154" s="4" t="n"/>
      <c r="B154" s="5" t="n"/>
      <c r="C154" s="6" t="n"/>
      <c r="D154" s="7" t="n"/>
      <c r="E154" s="5" t="n"/>
      <c r="F154" s="5" t="n"/>
      <c r="G154" s="4" t="n"/>
      <c r="H154" s="8">
        <f>IF(OR($A154="",$G154=""),"",IF($G154&lt;=WORKDAY($A154,'Listes'!$E$5),"Oui","Non"))</f>
        <v/>
      </c>
      <c r="I154" s="4" t="n"/>
      <c r="J154" s="5" t="n"/>
      <c r="K154" s="5" t="n"/>
      <c r="L154" s="4" t="n"/>
      <c r="M154" s="4" t="n"/>
      <c r="N154" s="9">
        <f>IF(OR($A154="",$M154=""),"",$M154-$A154)</f>
        <v/>
      </c>
      <c r="O154" s="10">
        <f>IF($A154="","",IF($M154&lt;&gt;"",IF(OR($J154="",$K154="",$L154=""),"Clôturé, champs manquants","Clôturé"),IF($G154="",IF(TODAY()&gt;WORKDAY($A154,'Listes'!$E$5),"Première réponse en retard","Première réponse attendue"),IF(AND($I154&lt;&gt;"",$I154&lt;TODAY()),"Suivi en retard","Ouvert"))))</f>
        <v/>
      </c>
      <c r="P154" s="5" t="n"/>
    </row>
    <row r="155">
      <c r="A155" s="4" t="n"/>
      <c r="B155" s="5" t="n"/>
      <c r="C155" s="6" t="n"/>
      <c r="D155" s="7" t="n"/>
      <c r="E155" s="5" t="n"/>
      <c r="F155" s="5" t="n"/>
      <c r="G155" s="4" t="n"/>
      <c r="H155" s="8">
        <f>IF(OR($A155="",$G155=""),"",IF($G155&lt;=WORKDAY($A155,'Listes'!$E$5),"Oui","Non"))</f>
        <v/>
      </c>
      <c r="I155" s="4" t="n"/>
      <c r="J155" s="5" t="n"/>
      <c r="K155" s="5" t="n"/>
      <c r="L155" s="4" t="n"/>
      <c r="M155" s="4" t="n"/>
      <c r="N155" s="9">
        <f>IF(OR($A155="",$M155=""),"",$M155-$A155)</f>
        <v/>
      </c>
      <c r="O155" s="10">
        <f>IF($A155="","",IF($M155&lt;&gt;"",IF(OR($J155="",$K155="",$L155=""),"Clôturé, champs manquants","Clôturé"),IF($G155="",IF(TODAY()&gt;WORKDAY($A155,'Listes'!$E$5),"Première réponse en retard","Première réponse attendue"),IF(AND($I155&lt;&gt;"",$I155&lt;TODAY()),"Suivi en retard","Ouvert"))))</f>
        <v/>
      </c>
      <c r="P155" s="5" t="n"/>
    </row>
    <row r="156">
      <c r="A156" s="4" t="n"/>
      <c r="B156" s="5" t="n"/>
      <c r="C156" s="6" t="n"/>
      <c r="D156" s="7" t="n"/>
      <c r="E156" s="5" t="n"/>
      <c r="F156" s="5" t="n"/>
      <c r="G156" s="4" t="n"/>
      <c r="H156" s="8">
        <f>IF(OR($A156="",$G156=""),"",IF($G156&lt;=WORKDAY($A156,'Listes'!$E$5),"Oui","Non"))</f>
        <v/>
      </c>
      <c r="I156" s="4" t="n"/>
      <c r="J156" s="5" t="n"/>
      <c r="K156" s="5" t="n"/>
      <c r="L156" s="4" t="n"/>
      <c r="M156" s="4" t="n"/>
      <c r="N156" s="9">
        <f>IF(OR($A156="",$M156=""),"",$M156-$A156)</f>
        <v/>
      </c>
      <c r="O156" s="10">
        <f>IF($A156="","",IF($M156&lt;&gt;"",IF(OR($J156="",$K156="",$L156=""),"Clôturé, champs manquants","Clôturé"),IF($G156="",IF(TODAY()&gt;WORKDAY($A156,'Listes'!$E$5),"Première réponse en retard","Première réponse attendue"),IF(AND($I156&lt;&gt;"",$I156&lt;TODAY()),"Suivi en retard","Ouvert"))))</f>
        <v/>
      </c>
      <c r="P156" s="5" t="n"/>
    </row>
    <row r="157">
      <c r="A157" s="4" t="n"/>
      <c r="B157" s="5" t="n"/>
      <c r="C157" s="6" t="n"/>
      <c r="D157" s="7" t="n"/>
      <c r="E157" s="5" t="n"/>
      <c r="F157" s="5" t="n"/>
      <c r="G157" s="4" t="n"/>
      <c r="H157" s="8">
        <f>IF(OR($A157="",$G157=""),"",IF($G157&lt;=WORKDAY($A157,'Listes'!$E$5),"Oui","Non"))</f>
        <v/>
      </c>
      <c r="I157" s="4" t="n"/>
      <c r="J157" s="5" t="n"/>
      <c r="K157" s="5" t="n"/>
      <c r="L157" s="4" t="n"/>
      <c r="M157" s="4" t="n"/>
      <c r="N157" s="9">
        <f>IF(OR($A157="",$M157=""),"",$M157-$A157)</f>
        <v/>
      </c>
      <c r="O157" s="10">
        <f>IF($A157="","",IF($M157&lt;&gt;"",IF(OR($J157="",$K157="",$L157=""),"Clôturé, champs manquants","Clôturé"),IF($G157="",IF(TODAY()&gt;WORKDAY($A157,'Listes'!$E$5),"Première réponse en retard","Première réponse attendue"),IF(AND($I157&lt;&gt;"",$I157&lt;TODAY()),"Suivi en retard","Ouvert"))))</f>
        <v/>
      </c>
      <c r="P157" s="5" t="n"/>
    </row>
    <row r="158">
      <c r="A158" s="4" t="n"/>
      <c r="B158" s="5" t="n"/>
      <c r="C158" s="6" t="n"/>
      <c r="D158" s="7" t="n"/>
      <c r="E158" s="5" t="n"/>
      <c r="F158" s="5" t="n"/>
      <c r="G158" s="4" t="n"/>
      <c r="H158" s="8">
        <f>IF(OR($A158="",$G158=""),"",IF($G158&lt;=WORKDAY($A158,'Listes'!$E$5),"Oui","Non"))</f>
        <v/>
      </c>
      <c r="I158" s="4" t="n"/>
      <c r="J158" s="5" t="n"/>
      <c r="K158" s="5" t="n"/>
      <c r="L158" s="4" t="n"/>
      <c r="M158" s="4" t="n"/>
      <c r="N158" s="9">
        <f>IF(OR($A158="",$M158=""),"",$M158-$A158)</f>
        <v/>
      </c>
      <c r="O158" s="10">
        <f>IF($A158="","",IF($M158&lt;&gt;"",IF(OR($J158="",$K158="",$L158=""),"Clôturé, champs manquants","Clôturé"),IF($G158="",IF(TODAY()&gt;WORKDAY($A158,'Listes'!$E$5),"Première réponse en retard","Première réponse attendue"),IF(AND($I158&lt;&gt;"",$I158&lt;TODAY()),"Suivi en retard","Ouvert"))))</f>
        <v/>
      </c>
      <c r="P158" s="5" t="n"/>
    </row>
    <row r="159">
      <c r="A159" s="4" t="n"/>
      <c r="B159" s="5" t="n"/>
      <c r="C159" s="6" t="n"/>
      <c r="D159" s="7" t="n"/>
      <c r="E159" s="5" t="n"/>
      <c r="F159" s="5" t="n"/>
      <c r="G159" s="4" t="n"/>
      <c r="H159" s="8">
        <f>IF(OR($A159="",$G159=""),"",IF($G159&lt;=WORKDAY($A159,'Listes'!$E$5),"Oui","Non"))</f>
        <v/>
      </c>
      <c r="I159" s="4" t="n"/>
      <c r="J159" s="5" t="n"/>
      <c r="K159" s="5" t="n"/>
      <c r="L159" s="4" t="n"/>
      <c r="M159" s="4" t="n"/>
      <c r="N159" s="9">
        <f>IF(OR($A159="",$M159=""),"",$M159-$A159)</f>
        <v/>
      </c>
      <c r="O159" s="10">
        <f>IF($A159="","",IF($M159&lt;&gt;"",IF(OR($J159="",$K159="",$L159=""),"Clôturé, champs manquants","Clôturé"),IF($G159="",IF(TODAY()&gt;WORKDAY($A159,'Listes'!$E$5),"Première réponse en retard","Première réponse attendue"),IF(AND($I159&lt;&gt;"",$I159&lt;TODAY()),"Suivi en retard","Ouvert"))))</f>
        <v/>
      </c>
      <c r="P159" s="5" t="n"/>
    </row>
    <row r="160">
      <c r="A160" s="4" t="n"/>
      <c r="B160" s="5" t="n"/>
      <c r="C160" s="6" t="n"/>
      <c r="D160" s="7" t="n"/>
      <c r="E160" s="5" t="n"/>
      <c r="F160" s="5" t="n"/>
      <c r="G160" s="4" t="n"/>
      <c r="H160" s="8">
        <f>IF(OR($A160="",$G160=""),"",IF($G160&lt;=WORKDAY($A160,'Listes'!$E$5),"Oui","Non"))</f>
        <v/>
      </c>
      <c r="I160" s="4" t="n"/>
      <c r="J160" s="5" t="n"/>
      <c r="K160" s="5" t="n"/>
      <c r="L160" s="4" t="n"/>
      <c r="M160" s="4" t="n"/>
      <c r="N160" s="9">
        <f>IF(OR($A160="",$M160=""),"",$M160-$A160)</f>
        <v/>
      </c>
      <c r="O160" s="10">
        <f>IF($A160="","",IF($M160&lt;&gt;"",IF(OR($J160="",$K160="",$L160=""),"Clôturé, champs manquants","Clôturé"),IF($G160="",IF(TODAY()&gt;WORKDAY($A160,'Listes'!$E$5),"Première réponse en retard","Première réponse attendue"),IF(AND($I160&lt;&gt;"",$I160&lt;TODAY()),"Suivi en retard","Ouvert"))))</f>
        <v/>
      </c>
      <c r="P160" s="5" t="n"/>
    </row>
    <row r="161">
      <c r="A161" s="4" t="n"/>
      <c r="B161" s="5" t="n"/>
      <c r="C161" s="6" t="n"/>
      <c r="D161" s="7" t="n"/>
      <c r="E161" s="5" t="n"/>
      <c r="F161" s="5" t="n"/>
      <c r="G161" s="4" t="n"/>
      <c r="H161" s="8">
        <f>IF(OR($A161="",$G161=""),"",IF($G161&lt;=WORKDAY($A161,'Listes'!$E$5),"Oui","Non"))</f>
        <v/>
      </c>
      <c r="I161" s="4" t="n"/>
      <c r="J161" s="5" t="n"/>
      <c r="K161" s="5" t="n"/>
      <c r="L161" s="4" t="n"/>
      <c r="M161" s="4" t="n"/>
      <c r="N161" s="9">
        <f>IF(OR($A161="",$M161=""),"",$M161-$A161)</f>
        <v/>
      </c>
      <c r="O161" s="10">
        <f>IF($A161="","",IF($M161&lt;&gt;"",IF(OR($J161="",$K161="",$L161=""),"Clôturé, champs manquants","Clôturé"),IF($G161="",IF(TODAY()&gt;WORKDAY($A161,'Listes'!$E$5),"Première réponse en retard","Première réponse attendue"),IF(AND($I161&lt;&gt;"",$I161&lt;TODAY()),"Suivi en retard","Ouvert"))))</f>
        <v/>
      </c>
      <c r="P161" s="5" t="n"/>
    </row>
    <row r="162">
      <c r="A162" s="4" t="n"/>
      <c r="B162" s="5" t="n"/>
      <c r="C162" s="6" t="n"/>
      <c r="D162" s="7" t="n"/>
      <c r="E162" s="5" t="n"/>
      <c r="F162" s="5" t="n"/>
      <c r="G162" s="4" t="n"/>
      <c r="H162" s="8">
        <f>IF(OR($A162="",$G162=""),"",IF($G162&lt;=WORKDAY($A162,'Listes'!$E$5),"Oui","Non"))</f>
        <v/>
      </c>
      <c r="I162" s="4" t="n"/>
      <c r="J162" s="5" t="n"/>
      <c r="K162" s="5" t="n"/>
      <c r="L162" s="4" t="n"/>
      <c r="M162" s="4" t="n"/>
      <c r="N162" s="9">
        <f>IF(OR($A162="",$M162=""),"",$M162-$A162)</f>
        <v/>
      </c>
      <c r="O162" s="10">
        <f>IF($A162="","",IF($M162&lt;&gt;"",IF(OR($J162="",$K162="",$L162=""),"Clôturé, champs manquants","Clôturé"),IF($G162="",IF(TODAY()&gt;WORKDAY($A162,'Listes'!$E$5),"Première réponse en retard","Première réponse attendue"),IF(AND($I162&lt;&gt;"",$I162&lt;TODAY()),"Suivi en retard","Ouvert"))))</f>
        <v/>
      </c>
      <c r="P162" s="5" t="n"/>
    </row>
    <row r="163">
      <c r="A163" s="4" t="n"/>
      <c r="B163" s="5" t="n"/>
      <c r="C163" s="6" t="n"/>
      <c r="D163" s="7" t="n"/>
      <c r="E163" s="5" t="n"/>
      <c r="F163" s="5" t="n"/>
      <c r="G163" s="4" t="n"/>
      <c r="H163" s="8">
        <f>IF(OR($A163="",$G163=""),"",IF($G163&lt;=WORKDAY($A163,'Listes'!$E$5),"Oui","Non"))</f>
        <v/>
      </c>
      <c r="I163" s="4" t="n"/>
      <c r="J163" s="5" t="n"/>
      <c r="K163" s="5" t="n"/>
      <c r="L163" s="4" t="n"/>
      <c r="M163" s="4" t="n"/>
      <c r="N163" s="9">
        <f>IF(OR($A163="",$M163=""),"",$M163-$A163)</f>
        <v/>
      </c>
      <c r="O163" s="10">
        <f>IF($A163="","",IF($M163&lt;&gt;"",IF(OR($J163="",$K163="",$L163=""),"Clôturé, champs manquants","Clôturé"),IF($G163="",IF(TODAY()&gt;WORKDAY($A163,'Listes'!$E$5),"Première réponse en retard","Première réponse attendue"),IF(AND($I163&lt;&gt;"",$I163&lt;TODAY()),"Suivi en retard","Ouvert"))))</f>
        <v/>
      </c>
      <c r="P163" s="5" t="n"/>
    </row>
    <row r="164">
      <c r="A164" s="4" t="n"/>
      <c r="B164" s="5" t="n"/>
      <c r="C164" s="6" t="n"/>
      <c r="D164" s="7" t="n"/>
      <c r="E164" s="5" t="n"/>
      <c r="F164" s="5" t="n"/>
      <c r="G164" s="4" t="n"/>
      <c r="H164" s="8">
        <f>IF(OR($A164="",$G164=""),"",IF($G164&lt;=WORKDAY($A164,'Listes'!$E$5),"Oui","Non"))</f>
        <v/>
      </c>
      <c r="I164" s="4" t="n"/>
      <c r="J164" s="5" t="n"/>
      <c r="K164" s="5" t="n"/>
      <c r="L164" s="4" t="n"/>
      <c r="M164" s="4" t="n"/>
      <c r="N164" s="9">
        <f>IF(OR($A164="",$M164=""),"",$M164-$A164)</f>
        <v/>
      </c>
      <c r="O164" s="10">
        <f>IF($A164="","",IF($M164&lt;&gt;"",IF(OR($J164="",$K164="",$L164=""),"Clôturé, champs manquants","Clôturé"),IF($G164="",IF(TODAY()&gt;WORKDAY($A164,'Listes'!$E$5),"Première réponse en retard","Première réponse attendue"),IF(AND($I164&lt;&gt;"",$I164&lt;TODAY()),"Suivi en retard","Ouvert"))))</f>
        <v/>
      </c>
      <c r="P164" s="5" t="n"/>
    </row>
    <row r="165">
      <c r="A165" s="4" t="n"/>
      <c r="B165" s="5" t="n"/>
      <c r="C165" s="6" t="n"/>
      <c r="D165" s="7" t="n"/>
      <c r="E165" s="5" t="n"/>
      <c r="F165" s="5" t="n"/>
      <c r="G165" s="4" t="n"/>
      <c r="H165" s="8">
        <f>IF(OR($A165="",$G165=""),"",IF($G165&lt;=WORKDAY($A165,'Listes'!$E$5),"Oui","Non"))</f>
        <v/>
      </c>
      <c r="I165" s="4" t="n"/>
      <c r="J165" s="5" t="n"/>
      <c r="K165" s="5" t="n"/>
      <c r="L165" s="4" t="n"/>
      <c r="M165" s="4" t="n"/>
      <c r="N165" s="9">
        <f>IF(OR($A165="",$M165=""),"",$M165-$A165)</f>
        <v/>
      </c>
      <c r="O165" s="10">
        <f>IF($A165="","",IF($M165&lt;&gt;"",IF(OR($J165="",$K165="",$L165=""),"Clôturé, champs manquants","Clôturé"),IF($G165="",IF(TODAY()&gt;WORKDAY($A165,'Listes'!$E$5),"Première réponse en retard","Première réponse attendue"),IF(AND($I165&lt;&gt;"",$I165&lt;TODAY()),"Suivi en retard","Ouvert"))))</f>
        <v/>
      </c>
      <c r="P165" s="5" t="n"/>
    </row>
    <row r="166">
      <c r="A166" s="4" t="n"/>
      <c r="B166" s="5" t="n"/>
      <c r="C166" s="6" t="n"/>
      <c r="D166" s="7" t="n"/>
      <c r="E166" s="5" t="n"/>
      <c r="F166" s="5" t="n"/>
      <c r="G166" s="4" t="n"/>
      <c r="H166" s="8">
        <f>IF(OR($A166="",$G166=""),"",IF($G166&lt;=WORKDAY($A166,'Listes'!$E$5),"Oui","Non"))</f>
        <v/>
      </c>
      <c r="I166" s="4" t="n"/>
      <c r="J166" s="5" t="n"/>
      <c r="K166" s="5" t="n"/>
      <c r="L166" s="4" t="n"/>
      <c r="M166" s="4" t="n"/>
      <c r="N166" s="9">
        <f>IF(OR($A166="",$M166=""),"",$M166-$A166)</f>
        <v/>
      </c>
      <c r="O166" s="10">
        <f>IF($A166="","",IF($M166&lt;&gt;"",IF(OR($J166="",$K166="",$L166=""),"Clôturé, champs manquants","Clôturé"),IF($G166="",IF(TODAY()&gt;WORKDAY($A166,'Listes'!$E$5),"Première réponse en retard","Première réponse attendue"),IF(AND($I166&lt;&gt;"",$I166&lt;TODAY()),"Suivi en retard","Ouvert"))))</f>
        <v/>
      </c>
      <c r="P166" s="5" t="n"/>
    </row>
    <row r="167">
      <c r="A167" s="4" t="n"/>
      <c r="B167" s="5" t="n"/>
      <c r="C167" s="6" t="n"/>
      <c r="D167" s="7" t="n"/>
      <c r="E167" s="5" t="n"/>
      <c r="F167" s="5" t="n"/>
      <c r="G167" s="4" t="n"/>
      <c r="H167" s="8">
        <f>IF(OR($A167="",$G167=""),"",IF($G167&lt;=WORKDAY($A167,'Listes'!$E$5),"Oui","Non"))</f>
        <v/>
      </c>
      <c r="I167" s="4" t="n"/>
      <c r="J167" s="5" t="n"/>
      <c r="K167" s="5" t="n"/>
      <c r="L167" s="4" t="n"/>
      <c r="M167" s="4" t="n"/>
      <c r="N167" s="9">
        <f>IF(OR($A167="",$M167=""),"",$M167-$A167)</f>
        <v/>
      </c>
      <c r="O167" s="10">
        <f>IF($A167="","",IF($M167&lt;&gt;"",IF(OR($J167="",$K167="",$L167=""),"Clôturé, champs manquants","Clôturé"),IF($G167="",IF(TODAY()&gt;WORKDAY($A167,'Listes'!$E$5),"Première réponse en retard","Première réponse attendue"),IF(AND($I167&lt;&gt;"",$I167&lt;TODAY()),"Suivi en retard","Ouvert"))))</f>
        <v/>
      </c>
      <c r="P167" s="5" t="n"/>
    </row>
    <row r="168">
      <c r="A168" s="4" t="n"/>
      <c r="B168" s="5" t="n"/>
      <c r="C168" s="6" t="n"/>
      <c r="D168" s="7" t="n"/>
      <c r="E168" s="5" t="n"/>
      <c r="F168" s="5" t="n"/>
      <c r="G168" s="4" t="n"/>
      <c r="H168" s="8">
        <f>IF(OR($A168="",$G168=""),"",IF($G168&lt;=WORKDAY($A168,'Listes'!$E$5),"Oui","Non"))</f>
        <v/>
      </c>
      <c r="I168" s="4" t="n"/>
      <c r="J168" s="5" t="n"/>
      <c r="K168" s="5" t="n"/>
      <c r="L168" s="4" t="n"/>
      <c r="M168" s="4" t="n"/>
      <c r="N168" s="9">
        <f>IF(OR($A168="",$M168=""),"",$M168-$A168)</f>
        <v/>
      </c>
      <c r="O168" s="10">
        <f>IF($A168="","",IF($M168&lt;&gt;"",IF(OR($J168="",$K168="",$L168=""),"Clôturé, champs manquants","Clôturé"),IF($G168="",IF(TODAY()&gt;WORKDAY($A168,'Listes'!$E$5),"Première réponse en retard","Première réponse attendue"),IF(AND($I168&lt;&gt;"",$I168&lt;TODAY()),"Suivi en retard","Ouvert"))))</f>
        <v/>
      </c>
      <c r="P168" s="5" t="n"/>
    </row>
    <row r="169">
      <c r="A169" s="4" t="n"/>
      <c r="B169" s="5" t="n"/>
      <c r="C169" s="6" t="n"/>
      <c r="D169" s="7" t="n"/>
      <c r="E169" s="5" t="n"/>
      <c r="F169" s="5" t="n"/>
      <c r="G169" s="4" t="n"/>
      <c r="H169" s="8">
        <f>IF(OR($A169="",$G169=""),"",IF($G169&lt;=WORKDAY($A169,'Listes'!$E$5),"Oui","Non"))</f>
        <v/>
      </c>
      <c r="I169" s="4" t="n"/>
      <c r="J169" s="5" t="n"/>
      <c r="K169" s="5" t="n"/>
      <c r="L169" s="4" t="n"/>
      <c r="M169" s="4" t="n"/>
      <c r="N169" s="9">
        <f>IF(OR($A169="",$M169=""),"",$M169-$A169)</f>
        <v/>
      </c>
      <c r="O169" s="10">
        <f>IF($A169="","",IF($M169&lt;&gt;"",IF(OR($J169="",$K169="",$L169=""),"Clôturé, champs manquants","Clôturé"),IF($G169="",IF(TODAY()&gt;WORKDAY($A169,'Listes'!$E$5),"Première réponse en retard","Première réponse attendue"),IF(AND($I169&lt;&gt;"",$I169&lt;TODAY()),"Suivi en retard","Ouvert"))))</f>
        <v/>
      </c>
      <c r="P169" s="5" t="n"/>
    </row>
    <row r="170">
      <c r="A170" s="4" t="n"/>
      <c r="B170" s="5" t="n"/>
      <c r="C170" s="6" t="n"/>
      <c r="D170" s="7" t="n"/>
      <c r="E170" s="5" t="n"/>
      <c r="F170" s="5" t="n"/>
      <c r="G170" s="4" t="n"/>
      <c r="H170" s="8">
        <f>IF(OR($A170="",$G170=""),"",IF($G170&lt;=WORKDAY($A170,'Listes'!$E$5),"Oui","Non"))</f>
        <v/>
      </c>
      <c r="I170" s="4" t="n"/>
      <c r="J170" s="5" t="n"/>
      <c r="K170" s="5" t="n"/>
      <c r="L170" s="4" t="n"/>
      <c r="M170" s="4" t="n"/>
      <c r="N170" s="9">
        <f>IF(OR($A170="",$M170=""),"",$M170-$A170)</f>
        <v/>
      </c>
      <c r="O170" s="10">
        <f>IF($A170="","",IF($M170&lt;&gt;"",IF(OR($J170="",$K170="",$L170=""),"Clôturé, champs manquants","Clôturé"),IF($G170="",IF(TODAY()&gt;WORKDAY($A170,'Listes'!$E$5),"Première réponse en retard","Première réponse attendue"),IF(AND($I170&lt;&gt;"",$I170&lt;TODAY()),"Suivi en retard","Ouvert"))))</f>
        <v/>
      </c>
      <c r="P170" s="5" t="n"/>
    </row>
    <row r="171">
      <c r="A171" s="4" t="n"/>
      <c r="B171" s="5" t="n"/>
      <c r="C171" s="6" t="n"/>
      <c r="D171" s="7" t="n"/>
      <c r="E171" s="5" t="n"/>
      <c r="F171" s="5" t="n"/>
      <c r="G171" s="4" t="n"/>
      <c r="H171" s="8">
        <f>IF(OR($A171="",$G171=""),"",IF($G171&lt;=WORKDAY($A171,'Listes'!$E$5),"Oui","Non"))</f>
        <v/>
      </c>
      <c r="I171" s="4" t="n"/>
      <c r="J171" s="5" t="n"/>
      <c r="K171" s="5" t="n"/>
      <c r="L171" s="4" t="n"/>
      <c r="M171" s="4" t="n"/>
      <c r="N171" s="9">
        <f>IF(OR($A171="",$M171=""),"",$M171-$A171)</f>
        <v/>
      </c>
      <c r="O171" s="10">
        <f>IF($A171="","",IF($M171&lt;&gt;"",IF(OR($J171="",$K171="",$L171=""),"Clôturé, champs manquants","Clôturé"),IF($G171="",IF(TODAY()&gt;WORKDAY($A171,'Listes'!$E$5),"Première réponse en retard","Première réponse attendue"),IF(AND($I171&lt;&gt;"",$I171&lt;TODAY()),"Suivi en retard","Ouvert"))))</f>
        <v/>
      </c>
      <c r="P171" s="5" t="n"/>
    </row>
    <row r="172">
      <c r="A172" s="4" t="n"/>
      <c r="B172" s="5" t="n"/>
      <c r="C172" s="6" t="n"/>
      <c r="D172" s="7" t="n"/>
      <c r="E172" s="5" t="n"/>
      <c r="F172" s="5" t="n"/>
      <c r="G172" s="4" t="n"/>
      <c r="H172" s="8">
        <f>IF(OR($A172="",$G172=""),"",IF($G172&lt;=WORKDAY($A172,'Listes'!$E$5),"Oui","Non"))</f>
        <v/>
      </c>
      <c r="I172" s="4" t="n"/>
      <c r="J172" s="5" t="n"/>
      <c r="K172" s="5" t="n"/>
      <c r="L172" s="4" t="n"/>
      <c r="M172" s="4" t="n"/>
      <c r="N172" s="9">
        <f>IF(OR($A172="",$M172=""),"",$M172-$A172)</f>
        <v/>
      </c>
      <c r="O172" s="10">
        <f>IF($A172="","",IF($M172&lt;&gt;"",IF(OR($J172="",$K172="",$L172=""),"Clôturé, champs manquants","Clôturé"),IF($G172="",IF(TODAY()&gt;WORKDAY($A172,'Listes'!$E$5),"Première réponse en retard","Première réponse attendue"),IF(AND($I172&lt;&gt;"",$I172&lt;TODAY()),"Suivi en retard","Ouvert"))))</f>
        <v/>
      </c>
      <c r="P172" s="5" t="n"/>
    </row>
    <row r="173">
      <c r="A173" s="4" t="n"/>
      <c r="B173" s="5" t="n"/>
      <c r="C173" s="6" t="n"/>
      <c r="D173" s="7" t="n"/>
      <c r="E173" s="5" t="n"/>
      <c r="F173" s="5" t="n"/>
      <c r="G173" s="4" t="n"/>
      <c r="H173" s="8">
        <f>IF(OR($A173="",$G173=""),"",IF($G173&lt;=WORKDAY($A173,'Listes'!$E$5),"Oui","Non"))</f>
        <v/>
      </c>
      <c r="I173" s="4" t="n"/>
      <c r="J173" s="5" t="n"/>
      <c r="K173" s="5" t="n"/>
      <c r="L173" s="4" t="n"/>
      <c r="M173" s="4" t="n"/>
      <c r="N173" s="9">
        <f>IF(OR($A173="",$M173=""),"",$M173-$A173)</f>
        <v/>
      </c>
      <c r="O173" s="10">
        <f>IF($A173="","",IF($M173&lt;&gt;"",IF(OR($J173="",$K173="",$L173=""),"Clôturé, champs manquants","Clôturé"),IF($G173="",IF(TODAY()&gt;WORKDAY($A173,'Listes'!$E$5),"Première réponse en retard","Première réponse attendue"),IF(AND($I173&lt;&gt;"",$I173&lt;TODAY()),"Suivi en retard","Ouvert"))))</f>
        <v/>
      </c>
      <c r="P173" s="5" t="n"/>
    </row>
    <row r="174">
      <c r="A174" s="4" t="n"/>
      <c r="B174" s="5" t="n"/>
      <c r="C174" s="6" t="n"/>
      <c r="D174" s="7" t="n"/>
      <c r="E174" s="5" t="n"/>
      <c r="F174" s="5" t="n"/>
      <c r="G174" s="4" t="n"/>
      <c r="H174" s="8">
        <f>IF(OR($A174="",$G174=""),"",IF($G174&lt;=WORKDAY($A174,'Listes'!$E$5),"Oui","Non"))</f>
        <v/>
      </c>
      <c r="I174" s="4" t="n"/>
      <c r="J174" s="5" t="n"/>
      <c r="K174" s="5" t="n"/>
      <c r="L174" s="4" t="n"/>
      <c r="M174" s="4" t="n"/>
      <c r="N174" s="9">
        <f>IF(OR($A174="",$M174=""),"",$M174-$A174)</f>
        <v/>
      </c>
      <c r="O174" s="10">
        <f>IF($A174="","",IF($M174&lt;&gt;"",IF(OR($J174="",$K174="",$L174=""),"Clôturé, champs manquants","Clôturé"),IF($G174="",IF(TODAY()&gt;WORKDAY($A174,'Listes'!$E$5),"Première réponse en retard","Première réponse attendue"),IF(AND($I174&lt;&gt;"",$I174&lt;TODAY()),"Suivi en retard","Ouvert"))))</f>
        <v/>
      </c>
      <c r="P174" s="5" t="n"/>
    </row>
    <row r="175">
      <c r="A175" s="4" t="n"/>
      <c r="B175" s="5" t="n"/>
      <c r="C175" s="6" t="n"/>
      <c r="D175" s="7" t="n"/>
      <c r="E175" s="5" t="n"/>
      <c r="F175" s="5" t="n"/>
      <c r="G175" s="4" t="n"/>
      <c r="H175" s="8">
        <f>IF(OR($A175="",$G175=""),"",IF($G175&lt;=WORKDAY($A175,'Listes'!$E$5),"Oui","Non"))</f>
        <v/>
      </c>
      <c r="I175" s="4" t="n"/>
      <c r="J175" s="5" t="n"/>
      <c r="K175" s="5" t="n"/>
      <c r="L175" s="4" t="n"/>
      <c r="M175" s="4" t="n"/>
      <c r="N175" s="9">
        <f>IF(OR($A175="",$M175=""),"",$M175-$A175)</f>
        <v/>
      </c>
      <c r="O175" s="10">
        <f>IF($A175="","",IF($M175&lt;&gt;"",IF(OR($J175="",$K175="",$L175=""),"Clôturé, champs manquants","Clôturé"),IF($G175="",IF(TODAY()&gt;WORKDAY($A175,'Listes'!$E$5),"Première réponse en retard","Première réponse attendue"),IF(AND($I175&lt;&gt;"",$I175&lt;TODAY()),"Suivi en retard","Ouvert"))))</f>
        <v/>
      </c>
      <c r="P175" s="5" t="n"/>
    </row>
    <row r="176">
      <c r="A176" s="4" t="n"/>
      <c r="B176" s="5" t="n"/>
      <c r="C176" s="6" t="n"/>
      <c r="D176" s="7" t="n"/>
      <c r="E176" s="5" t="n"/>
      <c r="F176" s="5" t="n"/>
      <c r="G176" s="4" t="n"/>
      <c r="H176" s="8">
        <f>IF(OR($A176="",$G176=""),"",IF($G176&lt;=WORKDAY($A176,'Listes'!$E$5),"Oui","Non"))</f>
        <v/>
      </c>
      <c r="I176" s="4" t="n"/>
      <c r="J176" s="5" t="n"/>
      <c r="K176" s="5" t="n"/>
      <c r="L176" s="4" t="n"/>
      <c r="M176" s="4" t="n"/>
      <c r="N176" s="9">
        <f>IF(OR($A176="",$M176=""),"",$M176-$A176)</f>
        <v/>
      </c>
      <c r="O176" s="10">
        <f>IF($A176="","",IF($M176&lt;&gt;"",IF(OR($J176="",$K176="",$L176=""),"Clôturé, champs manquants","Clôturé"),IF($G176="",IF(TODAY()&gt;WORKDAY($A176,'Listes'!$E$5),"Première réponse en retard","Première réponse attendue"),IF(AND($I176&lt;&gt;"",$I176&lt;TODAY()),"Suivi en retard","Ouvert"))))</f>
        <v/>
      </c>
      <c r="P176" s="5" t="n"/>
    </row>
    <row r="177">
      <c r="A177" s="4" t="n"/>
      <c r="B177" s="5" t="n"/>
      <c r="C177" s="6" t="n"/>
      <c r="D177" s="7" t="n"/>
      <c r="E177" s="5" t="n"/>
      <c r="F177" s="5" t="n"/>
      <c r="G177" s="4" t="n"/>
      <c r="H177" s="8">
        <f>IF(OR($A177="",$G177=""),"",IF($G177&lt;=WORKDAY($A177,'Listes'!$E$5),"Oui","Non"))</f>
        <v/>
      </c>
      <c r="I177" s="4" t="n"/>
      <c r="J177" s="5" t="n"/>
      <c r="K177" s="5" t="n"/>
      <c r="L177" s="4" t="n"/>
      <c r="M177" s="4" t="n"/>
      <c r="N177" s="9">
        <f>IF(OR($A177="",$M177=""),"",$M177-$A177)</f>
        <v/>
      </c>
      <c r="O177" s="10">
        <f>IF($A177="","",IF($M177&lt;&gt;"",IF(OR($J177="",$K177="",$L177=""),"Clôturé, champs manquants","Clôturé"),IF($G177="",IF(TODAY()&gt;WORKDAY($A177,'Listes'!$E$5),"Première réponse en retard","Première réponse attendue"),IF(AND($I177&lt;&gt;"",$I177&lt;TODAY()),"Suivi en retard","Ouvert"))))</f>
        <v/>
      </c>
      <c r="P177" s="5" t="n"/>
    </row>
    <row r="178">
      <c r="A178" s="4" t="n"/>
      <c r="B178" s="5" t="n"/>
      <c r="C178" s="6" t="n"/>
      <c r="D178" s="7" t="n"/>
      <c r="E178" s="5" t="n"/>
      <c r="F178" s="5" t="n"/>
      <c r="G178" s="4" t="n"/>
      <c r="H178" s="8">
        <f>IF(OR($A178="",$G178=""),"",IF($G178&lt;=WORKDAY($A178,'Listes'!$E$5),"Oui","Non"))</f>
        <v/>
      </c>
      <c r="I178" s="4" t="n"/>
      <c r="J178" s="5" t="n"/>
      <c r="K178" s="5" t="n"/>
      <c r="L178" s="4" t="n"/>
      <c r="M178" s="4" t="n"/>
      <c r="N178" s="9">
        <f>IF(OR($A178="",$M178=""),"",$M178-$A178)</f>
        <v/>
      </c>
      <c r="O178" s="10">
        <f>IF($A178="","",IF($M178&lt;&gt;"",IF(OR($J178="",$K178="",$L178=""),"Clôturé, champs manquants","Clôturé"),IF($G178="",IF(TODAY()&gt;WORKDAY($A178,'Listes'!$E$5),"Première réponse en retard","Première réponse attendue"),IF(AND($I178&lt;&gt;"",$I178&lt;TODAY()),"Suivi en retard","Ouvert"))))</f>
        <v/>
      </c>
      <c r="P178" s="5" t="n"/>
    </row>
    <row r="179">
      <c r="A179" s="4" t="n"/>
      <c r="B179" s="5" t="n"/>
      <c r="C179" s="6" t="n"/>
      <c r="D179" s="7" t="n"/>
      <c r="E179" s="5" t="n"/>
      <c r="F179" s="5" t="n"/>
      <c r="G179" s="4" t="n"/>
      <c r="H179" s="8">
        <f>IF(OR($A179="",$G179=""),"",IF($G179&lt;=WORKDAY($A179,'Listes'!$E$5),"Oui","Non"))</f>
        <v/>
      </c>
      <c r="I179" s="4" t="n"/>
      <c r="J179" s="5" t="n"/>
      <c r="K179" s="5" t="n"/>
      <c r="L179" s="4" t="n"/>
      <c r="M179" s="4" t="n"/>
      <c r="N179" s="9">
        <f>IF(OR($A179="",$M179=""),"",$M179-$A179)</f>
        <v/>
      </c>
      <c r="O179" s="10">
        <f>IF($A179="","",IF($M179&lt;&gt;"",IF(OR($J179="",$K179="",$L179=""),"Clôturé, champs manquants","Clôturé"),IF($G179="",IF(TODAY()&gt;WORKDAY($A179,'Listes'!$E$5),"Première réponse en retard","Première réponse attendue"),IF(AND($I179&lt;&gt;"",$I179&lt;TODAY()),"Suivi en retard","Ouvert"))))</f>
        <v/>
      </c>
      <c r="P179" s="5" t="n"/>
    </row>
    <row r="180">
      <c r="A180" s="4" t="n"/>
      <c r="B180" s="5" t="n"/>
      <c r="C180" s="6" t="n"/>
      <c r="D180" s="7" t="n"/>
      <c r="E180" s="5" t="n"/>
      <c r="F180" s="5" t="n"/>
      <c r="G180" s="4" t="n"/>
      <c r="H180" s="8">
        <f>IF(OR($A180="",$G180=""),"",IF($G180&lt;=WORKDAY($A180,'Listes'!$E$5),"Oui","Non"))</f>
        <v/>
      </c>
      <c r="I180" s="4" t="n"/>
      <c r="J180" s="5" t="n"/>
      <c r="K180" s="5" t="n"/>
      <c r="L180" s="4" t="n"/>
      <c r="M180" s="4" t="n"/>
      <c r="N180" s="9">
        <f>IF(OR($A180="",$M180=""),"",$M180-$A180)</f>
        <v/>
      </c>
      <c r="O180" s="10">
        <f>IF($A180="","",IF($M180&lt;&gt;"",IF(OR($J180="",$K180="",$L180=""),"Clôturé, champs manquants","Clôturé"),IF($G180="",IF(TODAY()&gt;WORKDAY($A180,'Listes'!$E$5),"Première réponse en retard","Première réponse attendue"),IF(AND($I180&lt;&gt;"",$I180&lt;TODAY()),"Suivi en retard","Ouvert"))))</f>
        <v/>
      </c>
      <c r="P180" s="5" t="n"/>
    </row>
    <row r="181">
      <c r="A181" s="4" t="n"/>
      <c r="B181" s="5" t="n"/>
      <c r="C181" s="6" t="n"/>
      <c r="D181" s="7" t="n"/>
      <c r="E181" s="5" t="n"/>
      <c r="F181" s="5" t="n"/>
      <c r="G181" s="4" t="n"/>
      <c r="H181" s="8">
        <f>IF(OR($A181="",$G181=""),"",IF($G181&lt;=WORKDAY($A181,'Listes'!$E$5),"Oui","Non"))</f>
        <v/>
      </c>
      <c r="I181" s="4" t="n"/>
      <c r="J181" s="5" t="n"/>
      <c r="K181" s="5" t="n"/>
      <c r="L181" s="4" t="n"/>
      <c r="M181" s="4" t="n"/>
      <c r="N181" s="9">
        <f>IF(OR($A181="",$M181=""),"",$M181-$A181)</f>
        <v/>
      </c>
      <c r="O181" s="10">
        <f>IF($A181="","",IF($M181&lt;&gt;"",IF(OR($J181="",$K181="",$L181=""),"Clôturé, champs manquants","Clôturé"),IF($G181="",IF(TODAY()&gt;WORKDAY($A181,'Listes'!$E$5),"Première réponse en retard","Première réponse attendue"),IF(AND($I181&lt;&gt;"",$I181&lt;TODAY()),"Suivi en retard","Ouvert"))))</f>
        <v/>
      </c>
      <c r="P181" s="5" t="n"/>
    </row>
    <row r="182">
      <c r="A182" s="4" t="n"/>
      <c r="B182" s="5" t="n"/>
      <c r="C182" s="6" t="n"/>
      <c r="D182" s="7" t="n"/>
      <c r="E182" s="5" t="n"/>
      <c r="F182" s="5" t="n"/>
      <c r="G182" s="4" t="n"/>
      <c r="H182" s="8">
        <f>IF(OR($A182="",$G182=""),"",IF($G182&lt;=WORKDAY($A182,'Listes'!$E$5),"Oui","Non"))</f>
        <v/>
      </c>
      <c r="I182" s="4" t="n"/>
      <c r="J182" s="5" t="n"/>
      <c r="K182" s="5" t="n"/>
      <c r="L182" s="4" t="n"/>
      <c r="M182" s="4" t="n"/>
      <c r="N182" s="9">
        <f>IF(OR($A182="",$M182=""),"",$M182-$A182)</f>
        <v/>
      </c>
      <c r="O182" s="10">
        <f>IF($A182="","",IF($M182&lt;&gt;"",IF(OR($J182="",$K182="",$L182=""),"Clôturé, champs manquants","Clôturé"),IF($G182="",IF(TODAY()&gt;WORKDAY($A182,'Listes'!$E$5),"Première réponse en retard","Première réponse attendue"),IF(AND($I182&lt;&gt;"",$I182&lt;TODAY()),"Suivi en retard","Ouvert"))))</f>
        <v/>
      </c>
      <c r="P182" s="5" t="n"/>
    </row>
    <row r="183">
      <c r="A183" s="4" t="n"/>
      <c r="B183" s="5" t="n"/>
      <c r="C183" s="6" t="n"/>
      <c r="D183" s="7" t="n"/>
      <c r="E183" s="5" t="n"/>
      <c r="F183" s="5" t="n"/>
      <c r="G183" s="4" t="n"/>
      <c r="H183" s="8">
        <f>IF(OR($A183="",$G183=""),"",IF($G183&lt;=WORKDAY($A183,'Listes'!$E$5),"Oui","Non"))</f>
        <v/>
      </c>
      <c r="I183" s="4" t="n"/>
      <c r="J183" s="5" t="n"/>
      <c r="K183" s="5" t="n"/>
      <c r="L183" s="4" t="n"/>
      <c r="M183" s="4" t="n"/>
      <c r="N183" s="9">
        <f>IF(OR($A183="",$M183=""),"",$M183-$A183)</f>
        <v/>
      </c>
      <c r="O183" s="10">
        <f>IF($A183="","",IF($M183&lt;&gt;"",IF(OR($J183="",$K183="",$L183=""),"Clôturé, champs manquants","Clôturé"),IF($G183="",IF(TODAY()&gt;WORKDAY($A183,'Listes'!$E$5),"Première réponse en retard","Première réponse attendue"),IF(AND($I183&lt;&gt;"",$I183&lt;TODAY()),"Suivi en retard","Ouvert"))))</f>
        <v/>
      </c>
      <c r="P183" s="5" t="n"/>
    </row>
    <row r="184">
      <c r="A184" s="4" t="n"/>
      <c r="B184" s="5" t="n"/>
      <c r="C184" s="6" t="n"/>
      <c r="D184" s="7" t="n"/>
      <c r="E184" s="5" t="n"/>
      <c r="F184" s="5" t="n"/>
      <c r="G184" s="4" t="n"/>
      <c r="H184" s="8">
        <f>IF(OR($A184="",$G184=""),"",IF($G184&lt;=WORKDAY($A184,'Listes'!$E$5),"Oui","Non"))</f>
        <v/>
      </c>
      <c r="I184" s="4" t="n"/>
      <c r="J184" s="5" t="n"/>
      <c r="K184" s="5" t="n"/>
      <c r="L184" s="4" t="n"/>
      <c r="M184" s="4" t="n"/>
      <c r="N184" s="9">
        <f>IF(OR($A184="",$M184=""),"",$M184-$A184)</f>
        <v/>
      </c>
      <c r="O184" s="10">
        <f>IF($A184="","",IF($M184&lt;&gt;"",IF(OR($J184="",$K184="",$L184=""),"Clôturé, champs manquants","Clôturé"),IF($G184="",IF(TODAY()&gt;WORKDAY($A184,'Listes'!$E$5),"Première réponse en retard","Première réponse attendue"),IF(AND($I184&lt;&gt;"",$I184&lt;TODAY()),"Suivi en retard","Ouvert"))))</f>
        <v/>
      </c>
      <c r="P184" s="5" t="n"/>
    </row>
    <row r="185">
      <c r="A185" s="4" t="n"/>
      <c r="B185" s="5" t="n"/>
      <c r="C185" s="6" t="n"/>
      <c r="D185" s="7" t="n"/>
      <c r="E185" s="5" t="n"/>
      <c r="F185" s="5" t="n"/>
      <c r="G185" s="4" t="n"/>
      <c r="H185" s="8">
        <f>IF(OR($A185="",$G185=""),"",IF($G185&lt;=WORKDAY($A185,'Listes'!$E$5),"Oui","Non"))</f>
        <v/>
      </c>
      <c r="I185" s="4" t="n"/>
      <c r="J185" s="5" t="n"/>
      <c r="K185" s="5" t="n"/>
      <c r="L185" s="4" t="n"/>
      <c r="M185" s="4" t="n"/>
      <c r="N185" s="9">
        <f>IF(OR($A185="",$M185=""),"",$M185-$A185)</f>
        <v/>
      </c>
      <c r="O185" s="10">
        <f>IF($A185="","",IF($M185&lt;&gt;"",IF(OR($J185="",$K185="",$L185=""),"Clôturé, champs manquants","Clôturé"),IF($G185="",IF(TODAY()&gt;WORKDAY($A185,'Listes'!$E$5),"Première réponse en retard","Première réponse attendue"),IF(AND($I185&lt;&gt;"",$I185&lt;TODAY()),"Suivi en retard","Ouvert"))))</f>
        <v/>
      </c>
      <c r="P185" s="5" t="n"/>
    </row>
    <row r="186">
      <c r="A186" s="4" t="n"/>
      <c r="B186" s="5" t="n"/>
      <c r="C186" s="6" t="n"/>
      <c r="D186" s="7" t="n"/>
      <c r="E186" s="5" t="n"/>
      <c r="F186" s="5" t="n"/>
      <c r="G186" s="4" t="n"/>
      <c r="H186" s="8">
        <f>IF(OR($A186="",$G186=""),"",IF($G186&lt;=WORKDAY($A186,'Listes'!$E$5),"Oui","Non"))</f>
        <v/>
      </c>
      <c r="I186" s="4" t="n"/>
      <c r="J186" s="5" t="n"/>
      <c r="K186" s="5" t="n"/>
      <c r="L186" s="4" t="n"/>
      <c r="M186" s="4" t="n"/>
      <c r="N186" s="9">
        <f>IF(OR($A186="",$M186=""),"",$M186-$A186)</f>
        <v/>
      </c>
      <c r="O186" s="10">
        <f>IF($A186="","",IF($M186&lt;&gt;"",IF(OR($J186="",$K186="",$L186=""),"Clôturé, champs manquants","Clôturé"),IF($G186="",IF(TODAY()&gt;WORKDAY($A186,'Listes'!$E$5),"Première réponse en retard","Première réponse attendue"),IF(AND($I186&lt;&gt;"",$I186&lt;TODAY()),"Suivi en retard","Ouvert"))))</f>
        <v/>
      </c>
      <c r="P186" s="5" t="n"/>
    </row>
    <row r="187">
      <c r="A187" s="4" t="n"/>
      <c r="B187" s="5" t="n"/>
      <c r="C187" s="6" t="n"/>
      <c r="D187" s="7" t="n"/>
      <c r="E187" s="5" t="n"/>
      <c r="F187" s="5" t="n"/>
      <c r="G187" s="4" t="n"/>
      <c r="H187" s="8">
        <f>IF(OR($A187="",$G187=""),"",IF($G187&lt;=WORKDAY($A187,'Listes'!$E$5),"Oui","Non"))</f>
        <v/>
      </c>
      <c r="I187" s="4" t="n"/>
      <c r="J187" s="5" t="n"/>
      <c r="K187" s="5" t="n"/>
      <c r="L187" s="4" t="n"/>
      <c r="M187" s="4" t="n"/>
      <c r="N187" s="9">
        <f>IF(OR($A187="",$M187=""),"",$M187-$A187)</f>
        <v/>
      </c>
      <c r="O187" s="10">
        <f>IF($A187="","",IF($M187&lt;&gt;"",IF(OR($J187="",$K187="",$L187=""),"Clôturé, champs manquants","Clôturé"),IF($G187="",IF(TODAY()&gt;WORKDAY($A187,'Listes'!$E$5),"Première réponse en retard","Première réponse attendue"),IF(AND($I187&lt;&gt;"",$I187&lt;TODAY()),"Suivi en retard","Ouvert"))))</f>
        <v/>
      </c>
      <c r="P187" s="5" t="n"/>
    </row>
    <row r="188">
      <c r="A188" s="4" t="n"/>
      <c r="B188" s="5" t="n"/>
      <c r="C188" s="6" t="n"/>
      <c r="D188" s="7" t="n"/>
      <c r="E188" s="5" t="n"/>
      <c r="F188" s="5" t="n"/>
      <c r="G188" s="4" t="n"/>
      <c r="H188" s="8">
        <f>IF(OR($A188="",$G188=""),"",IF($G188&lt;=WORKDAY($A188,'Listes'!$E$5),"Oui","Non"))</f>
        <v/>
      </c>
      <c r="I188" s="4" t="n"/>
      <c r="J188" s="5" t="n"/>
      <c r="K188" s="5" t="n"/>
      <c r="L188" s="4" t="n"/>
      <c r="M188" s="4" t="n"/>
      <c r="N188" s="9">
        <f>IF(OR($A188="",$M188=""),"",$M188-$A188)</f>
        <v/>
      </c>
      <c r="O188" s="10">
        <f>IF($A188="","",IF($M188&lt;&gt;"",IF(OR($J188="",$K188="",$L188=""),"Clôturé, champs manquants","Clôturé"),IF($G188="",IF(TODAY()&gt;WORKDAY($A188,'Listes'!$E$5),"Première réponse en retard","Première réponse attendue"),IF(AND($I188&lt;&gt;"",$I188&lt;TODAY()),"Suivi en retard","Ouvert"))))</f>
        <v/>
      </c>
      <c r="P188" s="5" t="n"/>
    </row>
    <row r="189">
      <c r="A189" s="4" t="n"/>
      <c r="B189" s="5" t="n"/>
      <c r="C189" s="6" t="n"/>
      <c r="D189" s="7" t="n"/>
      <c r="E189" s="5" t="n"/>
      <c r="F189" s="5" t="n"/>
      <c r="G189" s="4" t="n"/>
      <c r="H189" s="8">
        <f>IF(OR($A189="",$G189=""),"",IF($G189&lt;=WORKDAY($A189,'Listes'!$E$5),"Oui","Non"))</f>
        <v/>
      </c>
      <c r="I189" s="4" t="n"/>
      <c r="J189" s="5" t="n"/>
      <c r="K189" s="5" t="n"/>
      <c r="L189" s="4" t="n"/>
      <c r="M189" s="4" t="n"/>
      <c r="N189" s="9">
        <f>IF(OR($A189="",$M189=""),"",$M189-$A189)</f>
        <v/>
      </c>
      <c r="O189" s="10">
        <f>IF($A189="","",IF($M189&lt;&gt;"",IF(OR($J189="",$K189="",$L189=""),"Clôturé, champs manquants","Clôturé"),IF($G189="",IF(TODAY()&gt;WORKDAY($A189,'Listes'!$E$5),"Première réponse en retard","Première réponse attendue"),IF(AND($I189&lt;&gt;"",$I189&lt;TODAY()),"Suivi en retard","Ouvert"))))</f>
        <v/>
      </c>
      <c r="P189" s="5" t="n"/>
    </row>
    <row r="190">
      <c r="A190" s="4" t="n"/>
      <c r="B190" s="5" t="n"/>
      <c r="C190" s="6" t="n"/>
      <c r="D190" s="7" t="n"/>
      <c r="E190" s="5" t="n"/>
      <c r="F190" s="5" t="n"/>
      <c r="G190" s="4" t="n"/>
      <c r="H190" s="8">
        <f>IF(OR($A190="",$G190=""),"",IF($G190&lt;=WORKDAY($A190,'Listes'!$E$5),"Oui","Non"))</f>
        <v/>
      </c>
      <c r="I190" s="4" t="n"/>
      <c r="J190" s="5" t="n"/>
      <c r="K190" s="5" t="n"/>
      <c r="L190" s="4" t="n"/>
      <c r="M190" s="4" t="n"/>
      <c r="N190" s="9">
        <f>IF(OR($A190="",$M190=""),"",$M190-$A190)</f>
        <v/>
      </c>
      <c r="O190" s="10">
        <f>IF($A190="","",IF($M190&lt;&gt;"",IF(OR($J190="",$K190="",$L190=""),"Clôturé, champs manquants","Clôturé"),IF($G190="",IF(TODAY()&gt;WORKDAY($A190,'Listes'!$E$5),"Première réponse en retard","Première réponse attendue"),IF(AND($I190&lt;&gt;"",$I190&lt;TODAY()),"Suivi en retard","Ouvert"))))</f>
        <v/>
      </c>
      <c r="P190" s="5" t="n"/>
    </row>
    <row r="191">
      <c r="A191" s="4" t="n"/>
      <c r="B191" s="5" t="n"/>
      <c r="C191" s="6" t="n"/>
      <c r="D191" s="7" t="n"/>
      <c r="E191" s="5" t="n"/>
      <c r="F191" s="5" t="n"/>
      <c r="G191" s="4" t="n"/>
      <c r="H191" s="8">
        <f>IF(OR($A191="",$G191=""),"",IF($G191&lt;=WORKDAY($A191,'Listes'!$E$5),"Oui","Non"))</f>
        <v/>
      </c>
      <c r="I191" s="4" t="n"/>
      <c r="J191" s="5" t="n"/>
      <c r="K191" s="5" t="n"/>
      <c r="L191" s="4" t="n"/>
      <c r="M191" s="4" t="n"/>
      <c r="N191" s="9">
        <f>IF(OR($A191="",$M191=""),"",$M191-$A191)</f>
        <v/>
      </c>
      <c r="O191" s="10">
        <f>IF($A191="","",IF($M191&lt;&gt;"",IF(OR($J191="",$K191="",$L191=""),"Clôturé, champs manquants","Clôturé"),IF($G191="",IF(TODAY()&gt;WORKDAY($A191,'Listes'!$E$5),"Première réponse en retard","Première réponse attendue"),IF(AND($I191&lt;&gt;"",$I191&lt;TODAY()),"Suivi en retard","Ouvert"))))</f>
        <v/>
      </c>
      <c r="P191" s="5" t="n"/>
    </row>
    <row r="192">
      <c r="A192" s="4" t="n"/>
      <c r="B192" s="5" t="n"/>
      <c r="C192" s="6" t="n"/>
      <c r="D192" s="7" t="n"/>
      <c r="E192" s="5" t="n"/>
      <c r="F192" s="5" t="n"/>
      <c r="G192" s="4" t="n"/>
      <c r="H192" s="8">
        <f>IF(OR($A192="",$G192=""),"",IF($G192&lt;=WORKDAY($A192,'Listes'!$E$5),"Oui","Non"))</f>
        <v/>
      </c>
      <c r="I192" s="4" t="n"/>
      <c r="J192" s="5" t="n"/>
      <c r="K192" s="5" t="n"/>
      <c r="L192" s="4" t="n"/>
      <c r="M192" s="4" t="n"/>
      <c r="N192" s="9">
        <f>IF(OR($A192="",$M192=""),"",$M192-$A192)</f>
        <v/>
      </c>
      <c r="O192" s="10">
        <f>IF($A192="","",IF($M192&lt;&gt;"",IF(OR($J192="",$K192="",$L192=""),"Clôturé, champs manquants","Clôturé"),IF($G192="",IF(TODAY()&gt;WORKDAY($A192,'Listes'!$E$5),"Première réponse en retard","Première réponse attendue"),IF(AND($I192&lt;&gt;"",$I192&lt;TODAY()),"Suivi en retard","Ouvert"))))</f>
        <v/>
      </c>
      <c r="P192" s="5" t="n"/>
    </row>
    <row r="193">
      <c r="A193" s="4" t="n"/>
      <c r="B193" s="5" t="n"/>
      <c r="C193" s="6" t="n"/>
      <c r="D193" s="7" t="n"/>
      <c r="E193" s="5" t="n"/>
      <c r="F193" s="5" t="n"/>
      <c r="G193" s="4" t="n"/>
      <c r="H193" s="8">
        <f>IF(OR($A193="",$G193=""),"",IF($G193&lt;=WORKDAY($A193,'Listes'!$E$5),"Oui","Non"))</f>
        <v/>
      </c>
      <c r="I193" s="4" t="n"/>
      <c r="J193" s="5" t="n"/>
      <c r="K193" s="5" t="n"/>
      <c r="L193" s="4" t="n"/>
      <c r="M193" s="4" t="n"/>
      <c r="N193" s="9">
        <f>IF(OR($A193="",$M193=""),"",$M193-$A193)</f>
        <v/>
      </c>
      <c r="O193" s="10">
        <f>IF($A193="","",IF($M193&lt;&gt;"",IF(OR($J193="",$K193="",$L193=""),"Clôturé, champs manquants","Clôturé"),IF($G193="",IF(TODAY()&gt;WORKDAY($A193,'Listes'!$E$5),"Première réponse en retard","Première réponse attendue"),IF(AND($I193&lt;&gt;"",$I193&lt;TODAY()),"Suivi en retard","Ouvert"))))</f>
        <v/>
      </c>
      <c r="P193" s="5" t="n"/>
    </row>
    <row r="194">
      <c r="A194" s="4" t="n"/>
      <c r="B194" s="5" t="n"/>
      <c r="C194" s="6" t="n"/>
      <c r="D194" s="7" t="n"/>
      <c r="E194" s="5" t="n"/>
      <c r="F194" s="5" t="n"/>
      <c r="G194" s="4" t="n"/>
      <c r="H194" s="8">
        <f>IF(OR($A194="",$G194=""),"",IF($G194&lt;=WORKDAY($A194,'Listes'!$E$5),"Oui","Non"))</f>
        <v/>
      </c>
      <c r="I194" s="4" t="n"/>
      <c r="J194" s="5" t="n"/>
      <c r="K194" s="5" t="n"/>
      <c r="L194" s="4" t="n"/>
      <c r="M194" s="4" t="n"/>
      <c r="N194" s="9">
        <f>IF(OR($A194="",$M194=""),"",$M194-$A194)</f>
        <v/>
      </c>
      <c r="O194" s="10">
        <f>IF($A194="","",IF($M194&lt;&gt;"",IF(OR($J194="",$K194="",$L194=""),"Clôturé, champs manquants","Clôturé"),IF($G194="",IF(TODAY()&gt;WORKDAY($A194,'Listes'!$E$5),"Première réponse en retard","Première réponse attendue"),IF(AND($I194&lt;&gt;"",$I194&lt;TODAY()),"Suivi en retard","Ouvert"))))</f>
        <v/>
      </c>
      <c r="P194" s="5" t="n"/>
    </row>
    <row r="195">
      <c r="A195" s="4" t="n"/>
      <c r="B195" s="5" t="n"/>
      <c r="C195" s="6" t="n"/>
      <c r="D195" s="7" t="n"/>
      <c r="E195" s="5" t="n"/>
      <c r="F195" s="5" t="n"/>
      <c r="G195" s="4" t="n"/>
      <c r="H195" s="8">
        <f>IF(OR($A195="",$G195=""),"",IF($G195&lt;=WORKDAY($A195,'Listes'!$E$5),"Oui","Non"))</f>
        <v/>
      </c>
      <c r="I195" s="4" t="n"/>
      <c r="J195" s="5" t="n"/>
      <c r="K195" s="5" t="n"/>
      <c r="L195" s="4" t="n"/>
      <c r="M195" s="4" t="n"/>
      <c r="N195" s="9">
        <f>IF(OR($A195="",$M195=""),"",$M195-$A195)</f>
        <v/>
      </c>
      <c r="O195" s="10">
        <f>IF($A195="","",IF($M195&lt;&gt;"",IF(OR($J195="",$K195="",$L195=""),"Clôturé, champs manquants","Clôturé"),IF($G195="",IF(TODAY()&gt;WORKDAY($A195,'Listes'!$E$5),"Première réponse en retard","Première réponse attendue"),IF(AND($I195&lt;&gt;"",$I195&lt;TODAY()),"Suivi en retard","Ouvert"))))</f>
        <v/>
      </c>
      <c r="P195" s="5" t="n"/>
    </row>
    <row r="196">
      <c r="A196" s="4" t="n"/>
      <c r="B196" s="5" t="n"/>
      <c r="C196" s="6" t="n"/>
      <c r="D196" s="7" t="n"/>
      <c r="E196" s="5" t="n"/>
      <c r="F196" s="5" t="n"/>
      <c r="G196" s="4" t="n"/>
      <c r="H196" s="8">
        <f>IF(OR($A196="",$G196=""),"",IF($G196&lt;=WORKDAY($A196,'Listes'!$E$5),"Oui","Non"))</f>
        <v/>
      </c>
      <c r="I196" s="4" t="n"/>
      <c r="J196" s="5" t="n"/>
      <c r="K196" s="5" t="n"/>
      <c r="L196" s="4" t="n"/>
      <c r="M196" s="4" t="n"/>
      <c r="N196" s="9">
        <f>IF(OR($A196="",$M196=""),"",$M196-$A196)</f>
        <v/>
      </c>
      <c r="O196" s="10">
        <f>IF($A196="","",IF($M196&lt;&gt;"",IF(OR($J196="",$K196="",$L196=""),"Clôturé, champs manquants","Clôturé"),IF($G196="",IF(TODAY()&gt;WORKDAY($A196,'Listes'!$E$5),"Première réponse en retard","Première réponse attendue"),IF(AND($I196&lt;&gt;"",$I196&lt;TODAY()),"Suivi en retard","Ouvert"))))</f>
        <v/>
      </c>
      <c r="P196" s="5" t="n"/>
    </row>
    <row r="197">
      <c r="A197" s="4" t="n"/>
      <c r="B197" s="5" t="n"/>
      <c r="C197" s="6" t="n"/>
      <c r="D197" s="7" t="n"/>
      <c r="E197" s="5" t="n"/>
      <c r="F197" s="5" t="n"/>
      <c r="G197" s="4" t="n"/>
      <c r="H197" s="8">
        <f>IF(OR($A197="",$G197=""),"",IF($G197&lt;=WORKDAY($A197,'Listes'!$E$5),"Oui","Non"))</f>
        <v/>
      </c>
      <c r="I197" s="4" t="n"/>
      <c r="J197" s="5" t="n"/>
      <c r="K197" s="5" t="n"/>
      <c r="L197" s="4" t="n"/>
      <c r="M197" s="4" t="n"/>
      <c r="N197" s="9">
        <f>IF(OR($A197="",$M197=""),"",$M197-$A197)</f>
        <v/>
      </c>
      <c r="O197" s="10">
        <f>IF($A197="","",IF($M197&lt;&gt;"",IF(OR($J197="",$K197="",$L197=""),"Clôturé, champs manquants","Clôturé"),IF($G197="",IF(TODAY()&gt;WORKDAY($A197,'Listes'!$E$5),"Première réponse en retard","Première réponse attendue"),IF(AND($I197&lt;&gt;"",$I197&lt;TODAY()),"Suivi en retard","Ouvert"))))</f>
        <v/>
      </c>
      <c r="P197" s="5" t="n"/>
    </row>
    <row r="198">
      <c r="A198" s="4" t="n"/>
      <c r="B198" s="5" t="n"/>
      <c r="C198" s="6" t="n"/>
      <c r="D198" s="7" t="n"/>
      <c r="E198" s="5" t="n"/>
      <c r="F198" s="5" t="n"/>
      <c r="G198" s="4" t="n"/>
      <c r="H198" s="8">
        <f>IF(OR($A198="",$G198=""),"",IF($G198&lt;=WORKDAY($A198,'Listes'!$E$5),"Oui","Non"))</f>
        <v/>
      </c>
      <c r="I198" s="4" t="n"/>
      <c r="J198" s="5" t="n"/>
      <c r="K198" s="5" t="n"/>
      <c r="L198" s="4" t="n"/>
      <c r="M198" s="4" t="n"/>
      <c r="N198" s="9">
        <f>IF(OR($A198="",$M198=""),"",$M198-$A198)</f>
        <v/>
      </c>
      <c r="O198" s="10">
        <f>IF($A198="","",IF($M198&lt;&gt;"",IF(OR($J198="",$K198="",$L198=""),"Clôturé, champs manquants","Clôturé"),IF($G198="",IF(TODAY()&gt;WORKDAY($A198,'Listes'!$E$5),"Première réponse en retard","Première réponse attendue"),IF(AND($I198&lt;&gt;"",$I198&lt;TODAY()),"Suivi en retard","Ouvert"))))</f>
        <v/>
      </c>
      <c r="P198" s="5" t="n"/>
    </row>
    <row r="199">
      <c r="A199" s="4" t="n"/>
      <c r="B199" s="5" t="n"/>
      <c r="C199" s="6" t="n"/>
      <c r="D199" s="7" t="n"/>
      <c r="E199" s="5" t="n"/>
      <c r="F199" s="5" t="n"/>
      <c r="G199" s="4" t="n"/>
      <c r="H199" s="8">
        <f>IF(OR($A199="",$G199=""),"",IF($G199&lt;=WORKDAY($A199,'Listes'!$E$5),"Oui","Non"))</f>
        <v/>
      </c>
      <c r="I199" s="4" t="n"/>
      <c r="J199" s="5" t="n"/>
      <c r="K199" s="5" t="n"/>
      <c r="L199" s="4" t="n"/>
      <c r="M199" s="4" t="n"/>
      <c r="N199" s="9">
        <f>IF(OR($A199="",$M199=""),"",$M199-$A199)</f>
        <v/>
      </c>
      <c r="O199" s="10">
        <f>IF($A199="","",IF($M199&lt;&gt;"",IF(OR($J199="",$K199="",$L199=""),"Clôturé, champs manquants","Clôturé"),IF($G199="",IF(TODAY()&gt;WORKDAY($A199,'Listes'!$E$5),"Première réponse en retard","Première réponse attendue"),IF(AND($I199&lt;&gt;"",$I199&lt;TODAY()),"Suivi en retard","Ouvert"))))</f>
        <v/>
      </c>
      <c r="P199" s="5" t="n"/>
    </row>
    <row r="200">
      <c r="A200" s="4" t="n"/>
      <c r="B200" s="5" t="n"/>
      <c r="C200" s="6" t="n"/>
      <c r="D200" s="7" t="n"/>
      <c r="E200" s="5" t="n"/>
      <c r="F200" s="5" t="n"/>
      <c r="G200" s="4" t="n"/>
      <c r="H200" s="8">
        <f>IF(OR($A200="",$G200=""),"",IF($G200&lt;=WORKDAY($A200,'Listes'!$E$5),"Oui","Non"))</f>
        <v/>
      </c>
      <c r="I200" s="4" t="n"/>
      <c r="J200" s="5" t="n"/>
      <c r="K200" s="5" t="n"/>
      <c r="L200" s="4" t="n"/>
      <c r="M200" s="4" t="n"/>
      <c r="N200" s="9">
        <f>IF(OR($A200="",$M200=""),"",$M200-$A200)</f>
        <v/>
      </c>
      <c r="O200" s="10">
        <f>IF($A200="","",IF($M200&lt;&gt;"",IF(OR($J200="",$K200="",$L200=""),"Clôturé, champs manquants","Clôturé"),IF($G200="",IF(TODAY()&gt;WORKDAY($A200,'Listes'!$E$5),"Première réponse en retard","Première réponse attendue"),IF(AND($I200&lt;&gt;"",$I200&lt;TODAY()),"Suivi en retard","Ouvert"))))</f>
        <v/>
      </c>
      <c r="P200" s="5" t="n"/>
    </row>
    <row r="201">
      <c r="A201" s="4" t="n"/>
      <c r="B201" s="5" t="n"/>
      <c r="C201" s="6" t="n"/>
      <c r="D201" s="7" t="n"/>
      <c r="E201" s="5" t="n"/>
      <c r="F201" s="5" t="n"/>
      <c r="G201" s="4" t="n"/>
      <c r="H201" s="8">
        <f>IF(OR($A201="",$G201=""),"",IF($G201&lt;=WORKDAY($A201,'Listes'!$E$5),"Oui","Non"))</f>
        <v/>
      </c>
      <c r="I201" s="4" t="n"/>
      <c r="J201" s="5" t="n"/>
      <c r="K201" s="5" t="n"/>
      <c r="L201" s="4" t="n"/>
      <c r="M201" s="4" t="n"/>
      <c r="N201" s="9">
        <f>IF(OR($A201="",$M201=""),"",$M201-$A201)</f>
        <v/>
      </c>
      <c r="O201" s="10">
        <f>IF($A201="","",IF($M201&lt;&gt;"",IF(OR($J201="",$K201="",$L201=""),"Clôturé, champs manquants","Clôturé"),IF($G201="",IF(TODAY()&gt;WORKDAY($A201,'Listes'!$E$5),"Première réponse en retard","Première réponse attendue"),IF(AND($I201&lt;&gt;"",$I201&lt;TODAY()),"Suivi en retard","Ouvert"))))</f>
        <v/>
      </c>
      <c r="P201" s="5" t="n"/>
    </row>
    <row r="202">
      <c r="A202" s="4" t="n"/>
      <c r="B202" s="5" t="n"/>
      <c r="C202" s="6" t="n"/>
      <c r="D202" s="7" t="n"/>
      <c r="E202" s="5" t="n"/>
      <c r="F202" s="5" t="n"/>
      <c r="G202" s="4" t="n"/>
      <c r="H202" s="8">
        <f>IF(OR($A202="",$G202=""),"",IF($G202&lt;=WORKDAY($A202,'Listes'!$E$5),"Oui","Non"))</f>
        <v/>
      </c>
      <c r="I202" s="4" t="n"/>
      <c r="J202" s="5" t="n"/>
      <c r="K202" s="5" t="n"/>
      <c r="L202" s="4" t="n"/>
      <c r="M202" s="4" t="n"/>
      <c r="N202" s="9">
        <f>IF(OR($A202="",$M202=""),"",$M202-$A202)</f>
        <v/>
      </c>
      <c r="O202" s="10">
        <f>IF($A202="","",IF($M202&lt;&gt;"",IF(OR($J202="",$K202="",$L202=""),"Clôturé, champs manquants","Clôturé"),IF($G202="",IF(TODAY()&gt;WORKDAY($A202,'Listes'!$E$5),"Première réponse en retard","Première réponse attendue"),IF(AND($I202&lt;&gt;"",$I202&lt;TODAY()),"Suivi en retard","Ouvert"))))</f>
        <v/>
      </c>
      <c r="P202" s="5" t="n"/>
    </row>
    <row r="203">
      <c r="A203" s="4" t="n"/>
      <c r="B203" s="5" t="n"/>
      <c r="C203" s="6" t="n"/>
      <c r="D203" s="7" t="n"/>
      <c r="E203" s="5" t="n"/>
      <c r="F203" s="5" t="n"/>
      <c r="G203" s="4" t="n"/>
      <c r="H203" s="8">
        <f>IF(OR($A203="",$G203=""),"",IF($G203&lt;=WORKDAY($A203,'Listes'!$E$5),"Oui","Non"))</f>
        <v/>
      </c>
      <c r="I203" s="4" t="n"/>
      <c r="J203" s="5" t="n"/>
      <c r="K203" s="5" t="n"/>
      <c r="L203" s="4" t="n"/>
      <c r="M203" s="4" t="n"/>
      <c r="N203" s="9">
        <f>IF(OR($A203="",$M203=""),"",$M203-$A203)</f>
        <v/>
      </c>
      <c r="O203" s="10">
        <f>IF($A203="","",IF($M203&lt;&gt;"",IF(OR($J203="",$K203="",$L203=""),"Clôturé, champs manquants","Clôturé"),IF($G203="",IF(TODAY()&gt;WORKDAY($A203,'Listes'!$E$5),"Première réponse en retard","Première réponse attendue"),IF(AND($I203&lt;&gt;"",$I203&lt;TODAY()),"Suivi en retard","Ouvert"))))</f>
        <v/>
      </c>
      <c r="P203" s="5" t="n"/>
    </row>
    <row r="204">
      <c r="A204" s="4" t="n"/>
      <c r="B204" s="5" t="n"/>
      <c r="C204" s="6" t="n"/>
      <c r="D204" s="7" t="n"/>
      <c r="E204" s="5" t="n"/>
      <c r="F204" s="5" t="n"/>
      <c r="G204" s="4" t="n"/>
      <c r="H204" s="8">
        <f>IF(OR($A204="",$G204=""),"",IF($G204&lt;=WORKDAY($A204,'Listes'!$E$5),"Oui","Non"))</f>
        <v/>
      </c>
      <c r="I204" s="4" t="n"/>
      <c r="J204" s="5" t="n"/>
      <c r="K204" s="5" t="n"/>
      <c r="L204" s="4" t="n"/>
      <c r="M204" s="4" t="n"/>
      <c r="N204" s="9">
        <f>IF(OR($A204="",$M204=""),"",$M204-$A204)</f>
        <v/>
      </c>
      <c r="O204" s="10">
        <f>IF($A204="","",IF($M204&lt;&gt;"",IF(OR($J204="",$K204="",$L204=""),"Clôturé, champs manquants","Clôturé"),IF($G204="",IF(TODAY()&gt;WORKDAY($A204,'Listes'!$E$5),"Première réponse en retard","Première réponse attendue"),IF(AND($I204&lt;&gt;"",$I204&lt;TODAY()),"Suivi en retard","Ouvert"))))</f>
        <v/>
      </c>
      <c r="P204" s="5" t="n"/>
    </row>
  </sheetData>
  <autoFilter ref="A4:P204"/>
  <conditionalFormatting sqref="H5:H204">
    <cfRule type="expression" priority="1" dxfId="0">
      <formula>H5="Oui"</formula>
    </cfRule>
    <cfRule type="expression" priority="2" dxfId="1">
      <formula>H5="Non"</formula>
    </cfRule>
  </conditionalFormatting>
  <conditionalFormatting sqref="O5:O204">
    <cfRule type="expression" priority="3" dxfId="2">
      <formula>O5="Première réponse attendue"</formula>
    </cfRule>
    <cfRule type="expression" priority="4" dxfId="1">
      <formula>O5="Première réponse en retard"</formula>
    </cfRule>
    <cfRule type="expression" priority="5" dxfId="3">
      <formula>O5="Ouvert"</formula>
    </cfRule>
    <cfRule type="expression" priority="6" dxfId="1">
      <formula>O5="Suivi en retard"</formula>
    </cfRule>
    <cfRule type="expression" priority="7" dxfId="0">
      <formula>O5="Clôturé"</formula>
    </cfRule>
    <cfRule type="expression" priority="8" dxfId="2">
      <formula>O5="Clôturé, champs manquants"</formula>
    </cfRule>
  </conditionalFormatting>
  <dataValidations count="3">
    <dataValidation sqref="E5:E204" showDropDown="0" showInputMessage="0" showErrorMessage="0" allowBlank="1" type="list">
      <formula1>='Listes'!$A$5:$A$9</formula1>
    </dataValidation>
    <dataValidation sqref="F5:F204" showDropDown="0" showInputMessage="0" showErrorMessage="0" allowBlank="1" type="list">
      <formula1>='Listes'!$B$5:$B$14</formula1>
    </dataValidation>
    <dataValidation sqref="J5:J204" showDropDown="0" showInputMessage="0" showErrorMessage="0" allowBlank="1" type="list">
      <formula1>='Listes'!$C$5:$C$9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2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22" customWidth="1" min="4" max="4"/>
    <col width="14" customWidth="1" min="5" max="5"/>
  </cols>
  <sheetData>
    <row r="1">
      <c r="A1" s="1" t="inlineStr">
        <is>
          <t>Synthèse</t>
        </is>
      </c>
    </row>
    <row r="2">
      <c r="A2" s="2" t="inlineStr">
        <is>
          <t>Totaux et moyennes issus de la feuille Journal des contestations. Ils se mettent à jour quand vous ajoutez des lignes.</t>
        </is>
      </c>
    </row>
    <row r="4" ht="24" customHeight="1">
      <c r="A4" s="3" t="inlineStr">
        <is>
          <t>Indicateur</t>
        </is>
      </c>
      <c r="B4" s="3" t="inlineStr">
        <is>
          <t>Valeur</t>
        </is>
      </c>
    </row>
    <row r="5">
      <c r="A5" s="5" t="inlineStr">
        <is>
          <t>Contestations enregistrées</t>
        </is>
      </c>
      <c r="B5" s="11">
        <f>COUNTA('Journal des contestations'!$A$5:$A$204)</f>
        <v/>
      </c>
    </row>
    <row r="6">
      <c r="A6" s="5" t="inlineStr">
        <is>
          <t>Ouvertes (non clôturées)</t>
        </is>
      </c>
      <c r="B6" s="11">
        <f>B5-B7</f>
        <v/>
      </c>
    </row>
    <row r="7">
      <c r="A7" s="5" t="inlineStr">
        <is>
          <t>Clôturées</t>
        </is>
      </c>
      <c r="B7" s="11">
        <f>COUNTIF('Journal des contestations'!$O$5:$O$204,"Clôturé")+COUNTIF('Journal des contestations'!$O$5:$O$204,"Clôturé, champs manquants")</f>
        <v/>
      </c>
    </row>
    <row r="8">
      <c r="A8" s="5" t="inlineStr">
        <is>
          <t>Clôturées, champs manquants</t>
        </is>
      </c>
      <c r="B8" s="11">
        <f>COUNTIF('Journal des contestations'!$O$5:$O$204,"Clôturé, champs manquants")</f>
        <v/>
      </c>
    </row>
    <row r="9">
      <c r="A9" s="5" t="inlineStr">
        <is>
          <t>Première réponse en retard</t>
        </is>
      </c>
      <c r="B9" s="11">
        <f>COUNTIF('Journal des contestations'!$O$5:$O$204,"Première réponse en retard")</f>
        <v/>
      </c>
    </row>
    <row r="10">
      <c r="A10" s="5" t="inlineStr">
        <is>
          <t>Suivi en retard</t>
        </is>
      </c>
      <c r="B10" s="11">
        <f>COUNTIF('Journal des contestations'!$O$5:$O$204,"Suivi en retard")</f>
        <v/>
      </c>
    </row>
    <row r="11">
      <c r="A11" s="5" t="inlineStr">
        <is>
          <t>Premières réponses dans le délai</t>
        </is>
      </c>
      <c r="B11" s="12">
        <f>IF(COUNT('Journal des contestations'!$G$5:$G$204)=0,"",COUNTIF('Journal des contestations'!$H$5:$H$204,"Oui")/COUNT('Journal des contestations'!$G$5:$G$204))</f>
        <v/>
      </c>
    </row>
    <row r="12">
      <c r="A12" s="5" t="inlineStr">
        <is>
          <t>Nombre moyen de jours avant clôture</t>
        </is>
      </c>
      <c r="B12" s="13">
        <f>IF(COUNT('Journal des contestations'!$N$5:$N$204)=0,"",AVERAGE('Journal des contestations'!$N$5:$N$204))</f>
        <v/>
      </c>
    </row>
    <row r="13">
      <c r="A13" s="5" t="inlineStr">
        <is>
          <t>Rétrofacturations</t>
        </is>
      </c>
      <c r="B13" s="11">
        <f>COUNTIF('Journal des contestations'!$J$5:$J$204,"Rétrofacturation")</f>
        <v/>
      </c>
    </row>
    <row r="14">
      <c r="A14" s="5" t="inlineStr">
        <is>
          <t>Montant des contestations remboursées intégralement</t>
        </is>
      </c>
      <c r="B14" s="14">
        <f>SUMIF('Journal des contestations'!$J$5:$J$204,"Remboursé",'Journal des contestations'!$D$5:$D$204)</f>
        <v/>
      </c>
    </row>
    <row r="16">
      <c r="A16" s="15" t="inlineStr">
        <is>
          <t>Contestations par type</t>
        </is>
      </c>
    </row>
    <row r="17" ht="24" customHeight="1">
      <c r="A17" s="3" t="inlineStr">
        <is>
          <t>Type de contestation</t>
        </is>
      </c>
      <c r="B17" s="3" t="inlineStr">
        <is>
          <t>Contestations</t>
        </is>
      </c>
      <c r="C17" s="3" t="inlineStr">
        <is>
          <t>Clôturées</t>
        </is>
      </c>
      <c r="D17" s="3" t="inlineStr">
        <is>
          <t>Nombre moyen de jours avant clôture</t>
        </is>
      </c>
      <c r="E17" s="3" t="inlineStr">
        <is>
          <t>Rétrofacturations</t>
        </is>
      </c>
    </row>
    <row r="18">
      <c r="A18" s="5" t="inlineStr">
        <is>
          <t>Débit en double ou montant erroné</t>
        </is>
      </c>
      <c r="B18" s="16">
        <f>COUNTIF('Journal des contestations'!$E$5:$E$204,A18)</f>
        <v/>
      </c>
      <c r="C18" s="16">
        <f>COUNTIFS('Journal des contestations'!$E$5:$E$204,A18,'Journal des contestations'!$M$5:$M$204,"&lt;&gt;")</f>
        <v/>
      </c>
      <c r="D18" s="17">
        <f>IF(C18=0,"",AVERAGEIF('Journal des contestations'!$E$5:$E$204,A18,'Journal des contestations'!$N$5:$N$204))</f>
        <v/>
      </c>
      <c r="E18" s="16">
        <f>COUNTIFS('Journal des contestations'!$E$5:$E$204,A18,'Journal des contestations'!$J$5:$J$204,"Rétrofacturation")</f>
        <v/>
      </c>
    </row>
    <row r="19">
      <c r="A19" s="5" t="inlineStr">
        <is>
          <t>Renouvellement inattendu</t>
        </is>
      </c>
      <c r="B19" s="16">
        <f>COUNTIF('Journal des contestations'!$E$5:$E$204,A19)</f>
        <v/>
      </c>
      <c r="C19" s="16">
        <f>COUNTIFS('Journal des contestations'!$E$5:$E$204,A19,'Journal des contestations'!$M$5:$M$204,"&lt;&gt;")</f>
        <v/>
      </c>
      <c r="D19" s="17">
        <f>IF(C19=0,"",AVERAGEIF('Journal des contestations'!$E$5:$E$204,A19,'Journal des contestations'!$N$5:$N$204))</f>
        <v/>
      </c>
      <c r="E19" s="16">
        <f>COUNTIFS('Journal des contestations'!$E$5:$E$204,A19,'Journal des contestations'!$J$5:$J$204,"Rétrofacturation")</f>
        <v/>
      </c>
    </row>
    <row r="20">
      <c r="A20" s="5" t="inlineStr">
        <is>
          <t>Consommation ou frais contestés</t>
        </is>
      </c>
      <c r="B20" s="16">
        <f>COUNTIF('Journal des contestations'!$E$5:$E$204,A20)</f>
        <v/>
      </c>
      <c r="C20" s="16">
        <f>COUNTIFS('Journal des contestations'!$E$5:$E$204,A20,'Journal des contestations'!$M$5:$M$204,"&lt;&gt;")</f>
        <v/>
      </c>
      <c r="D20" s="17">
        <f>IF(C20=0,"",AVERAGEIF('Journal des contestations'!$E$5:$E$204,A20,'Journal des contestations'!$N$5:$N$204))</f>
        <v/>
      </c>
      <c r="E20" s="16">
        <f>COUNTIFS('Journal des contestations'!$E$5:$E$204,A20,'Journal des contestations'!$J$5:$J$204,"Rétrofacturation")</f>
        <v/>
      </c>
    </row>
    <row r="21">
      <c r="A21" s="5" t="inlineStr">
        <is>
          <t>Débit non reconnu</t>
        </is>
      </c>
      <c r="B21" s="16">
        <f>COUNTIF('Journal des contestations'!$E$5:$E$204,A21)</f>
        <v/>
      </c>
      <c r="C21" s="16">
        <f>COUNTIFS('Journal des contestations'!$E$5:$E$204,A21,'Journal des contestations'!$M$5:$M$204,"&lt;&gt;")</f>
        <v/>
      </c>
      <c r="D21" s="17">
        <f>IF(C21=0,"",AVERAGEIF('Journal des contestations'!$E$5:$E$204,A21,'Journal des contestations'!$N$5:$N$204))</f>
        <v/>
      </c>
      <c r="E21" s="16">
        <f>COUNTIFS('Journal des contestations'!$E$5:$E$204,A21,'Journal des contestations'!$J$5:$J$204,"Rétrofacturation")</f>
        <v/>
      </c>
    </row>
    <row r="22">
      <c r="A22" s="5" t="inlineStr">
        <is>
          <t>Débit justifié contesté</t>
        </is>
      </c>
      <c r="B22" s="16">
        <f>COUNTIF('Journal des contestations'!$E$5:$E$204,A22)</f>
        <v/>
      </c>
      <c r="C22" s="16">
        <f>COUNTIFS('Journal des contestations'!$E$5:$E$204,A22,'Journal des contestations'!$M$5:$M$204,"&lt;&gt;")</f>
        <v/>
      </c>
      <c r="D22" s="17">
        <f>IF(C22=0,"",AVERAGEIF('Journal des contestations'!$E$5:$E$204,A22,'Journal des contestations'!$N$5:$N$204))</f>
        <v/>
      </c>
      <c r="E22" s="16">
        <f>COUNTIFS('Journal des contestations'!$E$5:$E$204,A22,'Journal des contestations'!$J$5:$J$204,"Rétrofacturation")</f>
        <v/>
      </c>
    </row>
    <row r="24">
      <c r="A24" s="15" t="inlineStr">
        <is>
          <t>Contestations par résultat</t>
        </is>
      </c>
    </row>
    <row r="25" ht="24" customHeight="1">
      <c r="A25" s="3" t="inlineStr">
        <is>
          <t>Résultat</t>
        </is>
      </c>
      <c r="B25" s="3" t="inlineStr">
        <is>
          <t>Contestations</t>
        </is>
      </c>
      <c r="C25" s="3" t="inlineStr">
        <is>
          <t>Montant</t>
        </is>
      </c>
    </row>
    <row r="26">
      <c r="A26" s="5" t="inlineStr">
        <is>
          <t>Remboursé</t>
        </is>
      </c>
      <c r="B26" s="16">
        <f>COUNTIF('Journal des contestations'!$J$5:$J$204,A26)</f>
        <v/>
      </c>
      <c r="C26" s="18">
        <f>SUMIF('Journal des contestations'!$J$5:$J$204,A26,'Journal des contestations'!$D$5:$D$204)</f>
        <v/>
      </c>
    </row>
    <row r="27">
      <c r="A27" s="5" t="inlineStr">
        <is>
          <t>Expliqué et accepté</t>
        </is>
      </c>
      <c r="B27" s="16">
        <f>COUNTIF('Journal des contestations'!$J$5:$J$204,A27)</f>
        <v/>
      </c>
      <c r="C27" s="18">
        <f>SUMIF('Journal des contestations'!$J$5:$J$204,A27,'Journal des contestations'!$D$5:$D$204)</f>
        <v/>
      </c>
    </row>
    <row r="28">
      <c r="A28" s="5" t="inlineStr">
        <is>
          <t>Remboursement partiel</t>
        </is>
      </c>
      <c r="B28" s="16">
        <f>COUNTIF('Journal des contestations'!$J$5:$J$204,A28)</f>
        <v/>
      </c>
      <c r="C28" s="18">
        <f>SUMIF('Journal des contestations'!$J$5:$J$204,A28,'Journal des contestations'!$D$5:$D$204)</f>
        <v/>
      </c>
    </row>
    <row r="29">
      <c r="A29" s="5" t="inlineStr">
        <is>
          <t>Escaladé</t>
        </is>
      </c>
      <c r="B29" s="16">
        <f>COUNTIF('Journal des contestations'!$J$5:$J$204,A29)</f>
        <v/>
      </c>
      <c r="C29" s="18">
        <f>SUMIF('Journal des contestations'!$J$5:$J$204,A29,'Journal des contestations'!$D$5:$D$204)</f>
        <v/>
      </c>
    </row>
    <row r="30">
      <c r="A30" s="5" t="inlineStr">
        <is>
          <t>Rétrofacturation</t>
        </is>
      </c>
      <c r="B30" s="16">
        <f>COUNTIF('Journal des contestations'!$J$5:$J$204,A30)</f>
        <v/>
      </c>
      <c r="C30" s="18">
        <f>SUMIF('Journal des contestations'!$J$5:$J$204,A30,'Journal des contestations'!$D$5:$D$204)</f>
        <v/>
      </c>
    </row>
    <row r="32">
      <c r="A32" s="19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6" customWidth="1" min="2" max="2"/>
    <col width="24" customWidth="1" min="3" max="3"/>
    <col width="34" customWidth="1" min="4" max="4"/>
    <col width="10" customWidth="1" min="5" max="5"/>
  </cols>
  <sheetData>
    <row r="1">
      <c r="A1" s="1" t="inlineStr">
        <is>
          <t>Listes et paramètres</t>
        </is>
      </c>
    </row>
    <row r="2">
      <c r="A2" s="2" t="inlineStr">
        <is>
          <t>Modifiez les responsables selon votre équipe. Les listes alimentent les menus déroulants de la feuille Journal des contestations. Le délai de première réponse se compte en jours ouvrés.</t>
        </is>
      </c>
    </row>
    <row r="4" ht="24" customHeight="1">
      <c r="A4" s="3" t="inlineStr">
        <is>
          <t>Type de contestation</t>
        </is>
      </c>
      <c r="B4" s="3" t="inlineStr">
        <is>
          <t>Responsable</t>
        </is>
      </c>
      <c r="C4" s="3" t="inlineStr">
        <is>
          <t>Résultat</t>
        </is>
      </c>
      <c r="D4" s="3" t="inlineStr">
        <is>
          <t>Paramètre</t>
        </is>
      </c>
      <c r="E4" s="3" t="inlineStr">
        <is>
          <t>Valeur</t>
        </is>
      </c>
    </row>
    <row r="5">
      <c r="A5" s="5" t="inlineStr">
        <is>
          <t>Débit en double ou montant erroné</t>
        </is>
      </c>
      <c r="B5" s="5" t="inlineStr">
        <is>
          <t>Dana Whitfield, facturation</t>
        </is>
      </c>
      <c r="C5" s="5" t="inlineStr">
        <is>
          <t>Remboursé</t>
        </is>
      </c>
      <c r="D5" s="20" t="inlineStr">
        <is>
          <t>Délai de première réponse (jours ouvrés)</t>
        </is>
      </c>
      <c r="E5" s="21" t="n">
        <v>1</v>
      </c>
    </row>
    <row r="6">
      <c r="A6" s="5" t="inlineStr">
        <is>
          <t>Renouvellement inattendu</t>
        </is>
      </c>
      <c r="B6" s="5" t="inlineStr">
        <is>
          <t>Sam Okafor, support</t>
        </is>
      </c>
      <c r="C6" s="5" t="inlineStr">
        <is>
          <t>Expliqué et accepté</t>
        </is>
      </c>
    </row>
    <row r="7">
      <c r="A7" s="5" t="inlineStr">
        <is>
          <t>Consommation ou frais contestés</t>
        </is>
      </c>
      <c r="B7" s="5" t="inlineStr">
        <is>
          <t>Tom Reyes, fondateur</t>
        </is>
      </c>
      <c r="C7" s="5" t="inlineStr">
        <is>
          <t>Remboursement partiel</t>
        </is>
      </c>
    </row>
    <row r="8">
      <c r="A8" s="5" t="inlineStr">
        <is>
          <t>Débit non reconnu</t>
        </is>
      </c>
      <c r="B8" s="5" t="n"/>
      <c r="C8" s="5" t="inlineStr">
        <is>
          <t>Escaladé</t>
        </is>
      </c>
    </row>
    <row r="9">
      <c r="A9" s="5" t="inlineStr">
        <is>
          <t>Débit justifié contesté</t>
        </is>
      </c>
      <c r="B9" s="5" t="n"/>
      <c r="C9" s="5" t="inlineStr">
        <is>
          <t>Rétrofacturation</t>
        </is>
      </c>
    </row>
    <row r="10">
      <c r="B10" s="5" t="n"/>
    </row>
    <row r="11">
      <c r="B11" s="5" t="n"/>
    </row>
    <row r="12">
      <c r="B12" s="5" t="n"/>
    </row>
    <row r="13">
      <c r="B13" s="5" t="n"/>
    </row>
    <row r="14">
      <c r="B14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Journal des contestations de facture</dc:title>
  <dcterms:created xmlns:dcterms="http://purl.org/dc/terms/" xmlns:xsi="http://www.w3.org/2001/XMLSchema-instance" xsi:type="dcterms:W3CDTF">2026-10-08T08:53:15Z</dcterms:created>
  <dcterms:modified xmlns:dcterms="http://purl.org/dc/terms/" xmlns:xsi="http://www.w3.org/2001/XMLSchema-instance" xsi:type="dcterms:W3CDTF">2026-10-08T08:53:15Z</dcterms:modified>
</cp:coreProperties>
</file>