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ipeline" sheetId="1" state="visible" r:id="rId1"/>
    <sheet xmlns:r="http://schemas.openxmlformats.org/officeDocument/2006/relationships" name="Étapes" sheetId="2" state="visible" r:id="rId2"/>
    <sheet xmlns:r="http://schemas.openxmlformats.org/officeDocument/2006/relationships" name="Synthèse" sheetId="3" state="visible" r:id="rId3"/>
  </sheets>
  <definedNames>
    <definedName name="_xlnm._FilterDatabase" localSheetId="0" hidden="1">'Pipeline'!$A$4:$Q$204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&quot; $&quot;"/>
    <numFmt numFmtId="165" formatCode="yyyy-mm-dd"/>
  </numFmts>
  <fonts count="11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color rgb="005D5A70"/>
      <sz val="10"/>
    </font>
    <font>
      <name val="Calibri"/>
      <b val="1"/>
      <color rgb="0015131F"/>
    </font>
    <font>
      <name val="Calibri"/>
      <b val="1"/>
      <sz val="10"/>
    </font>
    <font>
      <name val="Calibri"/>
      <sz val="10"/>
    </font>
    <font>
      <name val="Calibri"/>
      <b val="1"/>
    </font>
    <font>
      <name val="Calibri"/>
      <b val="1"/>
      <color rgb="0015131F"/>
      <sz val="16"/>
    </font>
    <font>
      <name val="Calibri"/>
      <b val="1"/>
      <sz val="12"/>
    </font>
    <font>
      <name val="Calibri"/>
      <b val="1"/>
      <color rgb="004B22C9"/>
      <sz val="11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7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pivotButton="0" quotePrefix="0" xfId="0"/>
    <xf numFmtId="0" fontId="5" fillId="0" borderId="1" pivotButton="0" quotePrefix="0" xfId="0"/>
    <xf numFmtId="164" fontId="5" fillId="0" borderId="1" pivotButton="0" quotePrefix="0" xfId="0"/>
    <xf numFmtId="9" fontId="5" fillId="3" borderId="1" pivotButton="0" quotePrefix="0" xfId="0"/>
    <xf numFmtId="164" fontId="5" fillId="3" borderId="1" pivotButton="0" quotePrefix="0" xfId="0"/>
    <xf numFmtId="165" fontId="5" fillId="0" borderId="1" pivotButton="0" quotePrefix="0" xfId="0"/>
    <xf numFmtId="1" fontId="5" fillId="3" borderId="1" pivotButton="0" quotePrefix="0" xfId="0"/>
    <xf numFmtId="0" fontId="4" fillId="3" borderId="1" pivotButton="0" quotePrefix="0" xfId="0"/>
    <xf numFmtId="0" fontId="1" fillId="0" borderId="0" pivotButton="0" quotePrefix="0" xfId="0"/>
    <xf numFmtId="0" fontId="6" fillId="2" borderId="0" pivotButton="0" quotePrefix="0" xfId="0"/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top"/>
    </xf>
    <xf numFmtId="9" fontId="5" fillId="0" borderId="1" applyAlignment="1" pivotButton="0" quotePrefix="0" xfId="0">
      <alignment horizontal="center" vertical="top"/>
    </xf>
    <xf numFmtId="0" fontId="5" fillId="0" borderId="0" pivotButton="0" quotePrefix="0" xfId="0"/>
    <xf numFmtId="0" fontId="8" fillId="0" borderId="0" pivotButton="0" quotePrefix="0" xfId="0"/>
    <xf numFmtId="1" fontId="9" fillId="0" borderId="1" pivotButton="0" quotePrefix="0" xfId="0"/>
    <xf numFmtId="164" fontId="9" fillId="0" borderId="1" pivotButton="0" quotePrefix="0" xfId="0"/>
    <xf numFmtId="9" fontId="9" fillId="0" borderId="1" pivotButton="0" quotePrefix="0" xfId="0"/>
    <xf numFmtId="0" fontId="10" fillId="0" borderId="0" pivotButton="0" quotePrefix="0" xfId="0"/>
  </cellXfs>
  <cellStyles count="1">
    <cellStyle name="Normal" xfId="0" builtinId="0" hidden="0"/>
  </cellStyles>
  <dxfs count="4"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46506A"/>
      </font>
      <fill>
        <patternFill patternType="solid">
          <fgColor rgb="00EEF0F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04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8" customWidth="1" min="2" max="2"/>
    <col width="15" customWidth="1" min="3" max="3"/>
    <col width="11" customWidth="1" min="4" max="4"/>
    <col width="17" customWidth="1" min="5" max="5"/>
    <col width="12" customWidth="1" min="6" max="6"/>
    <col width="11" customWidth="1" min="7" max="7"/>
    <col width="13" customWidth="1" min="8" max="8"/>
    <col width="12" customWidth="1" min="9" max="9"/>
    <col width="12" customWidth="1" min="10" max="10"/>
    <col width="10" customWidth="1" min="11" max="11"/>
    <col width="34" customWidth="1" min="12" max="12"/>
    <col width="14" customWidth="1" min="13" max="13"/>
    <col width="14" customWidth="1" min="14" max="14"/>
    <col width="12" customWidth="1" min="15" max="15"/>
    <col width="20" customWidth="1" min="16" max="16"/>
    <col width="30" customWidth="1" min="17" max="17"/>
  </cols>
  <sheetData>
    <row r="1">
      <c r="A1" s="1" t="inlineStr">
        <is>
          <t>Suivi du pipeline de ventes CRM</t>
        </is>
      </c>
    </row>
    <row r="2">
      <c r="A2" s="2" t="inlineStr">
        <is>
          <t>Choisissez une étape dans la liste. La probabilité, le montant pondéré, les jours dans l’étape, l’alerte et les totaux se mettent à jour seuls. Les lignes d’exemple utilisent des dates relatives à aujourd’hui : remplacez-les par vos affaires.</t>
        </is>
      </c>
    </row>
    <row r="4" ht="32" customHeight="1">
      <c r="A4" s="3" t="inlineStr">
        <is>
          <t>Affaire</t>
        </is>
      </c>
      <c r="B4" s="3" t="inlineStr">
        <is>
          <t>Contact ou entreprise</t>
        </is>
      </c>
      <c r="C4" s="3" t="inlineStr">
        <is>
          <t>Source</t>
        </is>
      </c>
      <c r="D4" s="3" t="inlineStr">
        <is>
          <t>Responsable</t>
        </is>
      </c>
      <c r="E4" s="3" t="inlineStr">
        <is>
          <t>Étape</t>
        </is>
      </c>
      <c r="F4" s="3" t="inlineStr">
        <is>
          <t>Montant</t>
        </is>
      </c>
      <c r="G4" s="3" t="inlineStr">
        <is>
          <t>Probabilité de gain</t>
        </is>
      </c>
      <c r="H4" s="3" t="inlineStr">
        <is>
          <t>Montant pondéré</t>
        </is>
      </c>
      <c r="I4" s="3" t="inlineStr">
        <is>
          <t>Créée le</t>
        </is>
      </c>
      <c r="J4" s="3" t="inlineStr">
        <is>
          <t>Dans l’étape depuis</t>
        </is>
      </c>
      <c r="K4" s="3" t="inlineStr">
        <is>
          <t>Jours dans l’étape</t>
        </is>
      </c>
      <c r="L4" s="3" t="inlineStr">
        <is>
          <t>Prochaine action</t>
        </is>
      </c>
      <c r="M4" s="3" t="inlineStr">
        <is>
          <t>Date de la prochaine action</t>
        </is>
      </c>
      <c r="N4" s="3" t="inlineStr">
        <is>
          <t>Clôture prévue</t>
        </is>
      </c>
      <c r="O4" s="3" t="inlineStr">
        <is>
          <t>Alerte</t>
        </is>
      </c>
      <c r="P4" s="3" t="inlineStr">
        <is>
          <t>Motif de perte</t>
        </is>
      </c>
      <c r="Q4" s="3" t="inlineStr">
        <is>
          <t>Notes</t>
        </is>
      </c>
    </row>
    <row r="5">
      <c r="A5" s="4" t="inlineStr">
        <is>
          <t>Rénovation de cuisine · Maria L.</t>
        </is>
      </c>
      <c r="B5" s="5" t="inlineStr">
        <is>
          <t>Maria L.</t>
        </is>
      </c>
      <c r="C5" s="5" t="inlineStr">
        <is>
          <t>Chat du site</t>
        </is>
      </c>
      <c r="D5" s="5" t="inlineStr">
        <is>
          <t>Dan</t>
        </is>
      </c>
      <c r="E5" s="5" t="inlineStr">
        <is>
          <t>Proposition envoyée</t>
        </is>
      </c>
      <c r="F5" s="6" t="n">
        <v>34800</v>
      </c>
      <c r="G5" s="7">
        <f>IF(E5="","",IFERROR(INDEX('Étapes'!$F$4:$F$9,MATCH(E5,'Étapes'!$A$4:$A$9,0)),""))</f>
        <v/>
      </c>
      <c r="H5" s="8">
        <f>IF(OR(F5="",G5=""),"",F5*G5)</f>
        <v/>
      </c>
      <c r="I5" s="9">
        <f>TODAY()-10</f>
        <v/>
      </c>
      <c r="J5" s="9">
        <f>TODAY()-5</f>
        <v/>
      </c>
      <c r="K5" s="10">
        <f>IF(OR(J5="",E5="",E5='Étapes'!$A$8,E5='Étapes'!$A$9),"",TODAY()-J5)</f>
        <v/>
      </c>
      <c r="L5" s="5" t="inlineStr">
        <is>
          <t>Appel de relance sur le devis</t>
        </is>
      </c>
      <c r="M5" s="9">
        <f>TODAY()+2</f>
        <v/>
      </c>
      <c r="N5" s="9">
        <f>TODAY()+9</f>
        <v/>
      </c>
      <c r="O5" s="11">
        <f>IF(E5="","",IFERROR(IF(OR(E5='Étapes'!$A$8,E5='Étapes'!$A$9),"Clôturée",IF(AND(M5&lt;&gt;"",M5&lt;TODAY()),"En retard",IF(AND(ISNUMBER(K5),N(INDEX('Étapes'!$E$4:$E$9,MATCH(E5,'Étapes'!$A$4:$A$9,0)))&gt;0,K5&gt;N(INDEX('Étapes'!$E$4:$E$9,MATCH(E5,'Étapes'!$A$4:$A$9,0)))),"Bloquée","Dans les temps"))),""))</f>
        <v/>
      </c>
      <c r="P5" s="5" t="n"/>
      <c r="Q5" s="5" t="n"/>
    </row>
    <row r="6">
      <c r="A6" s="4" t="inlineStr">
        <is>
          <t>Rafraîchir la salle de bain · Owen P.</t>
        </is>
      </c>
      <c r="B6" s="5" t="inlineStr">
        <is>
          <t>Owen P.</t>
        </is>
      </c>
      <c r="C6" s="5" t="inlineStr">
        <is>
          <t>Formulaire du site</t>
        </is>
      </c>
      <c r="D6" s="5" t="inlineStr">
        <is>
          <t>Dan</t>
        </is>
      </c>
      <c r="E6" s="5" t="inlineStr">
        <is>
          <t>Rendez-vous fixé</t>
        </is>
      </c>
      <c r="F6" s="6" t="n">
        <v>12500</v>
      </c>
      <c r="G6" s="7">
        <f>IF(E6="","",IFERROR(INDEX('Étapes'!$F$4:$F$9,MATCH(E6,'Étapes'!$A$4:$A$9,0)),""))</f>
        <v/>
      </c>
      <c r="H6" s="8">
        <f>IF(OR(F6="",G6=""),"",F6*G6)</f>
        <v/>
      </c>
      <c r="I6" s="9">
        <f>TODAY()-4</f>
        <v/>
      </c>
      <c r="J6" s="9">
        <f>TODAY()-2</f>
        <v/>
      </c>
      <c r="K6" s="10">
        <f>IF(OR(J6="",E6="",E6='Étapes'!$A$8,E6='Étapes'!$A$9),"",TODAY()-J6)</f>
        <v/>
      </c>
      <c r="L6" s="5" t="inlineStr">
        <is>
          <t>Visite et prise de mesures</t>
        </is>
      </c>
      <c r="M6" s="9">
        <f>TODAY()+1</f>
        <v/>
      </c>
      <c r="N6" s="9">
        <f>TODAY()+21</f>
        <v/>
      </c>
      <c r="O6" s="11">
        <f>IF(E6="","",IFERROR(IF(OR(E6='Étapes'!$A$8,E6='Étapes'!$A$9),"Clôturée",IF(AND(M6&lt;&gt;"",M6&lt;TODAY()),"En retard",IF(AND(ISNUMBER(K6),N(INDEX('Étapes'!$E$4:$E$9,MATCH(E6,'Étapes'!$A$4:$A$9,0)))&gt;0,K6&gt;N(INDEX('Étapes'!$E$4:$E$9,MATCH(E6,'Étapes'!$A$4:$A$9,0)))),"Bloquée","Dans les temps"))),""))</f>
        <v/>
      </c>
      <c r="P6" s="5" t="n"/>
      <c r="Q6" s="5" t="n"/>
    </row>
    <row r="7">
      <c r="A7" s="4" t="inlineStr">
        <is>
          <t>Aménager le sous-sol · Lena K.</t>
        </is>
      </c>
      <c r="B7" s="5" t="inlineStr">
        <is>
          <t>Lena K.</t>
        </is>
      </c>
      <c r="C7" s="5" t="inlineStr">
        <is>
          <t>Téléphone</t>
        </is>
      </c>
      <c r="D7" s="5" t="inlineStr">
        <is>
          <t>Kim</t>
        </is>
      </c>
      <c r="E7" s="5" t="inlineStr">
        <is>
          <t>Qualifiée</t>
        </is>
      </c>
      <c r="F7" s="6" t="n">
        <v>28000</v>
      </c>
      <c r="G7" s="7">
        <f>IF(E7="","",IFERROR(INDEX('Étapes'!$F$4:$F$9,MATCH(E7,'Étapes'!$A$4:$A$9,0)),""))</f>
        <v/>
      </c>
      <c r="H7" s="8">
        <f>IF(OR(F7="",G7=""),"",F7*G7)</f>
        <v/>
      </c>
      <c r="I7" s="9">
        <f>TODAY()-2</f>
        <v/>
      </c>
      <c r="J7" s="9">
        <f>TODAY()-1</f>
        <v/>
      </c>
      <c r="K7" s="10">
        <f>IF(OR(J7="",E7="",E7='Étapes'!$A$8,E7='Étapes'!$A$9),"",TODAY()-J7)</f>
        <v/>
      </c>
      <c r="L7" s="5" t="inlineStr">
        <is>
          <t>Fixer un appel avec les deux propriétaires</t>
        </is>
      </c>
      <c r="M7" s="9">
        <f>TODAY()</f>
        <v/>
      </c>
      <c r="N7" s="9">
        <f>TODAY()+40</f>
        <v/>
      </c>
      <c r="O7" s="11">
        <f>IF(E7="","",IFERROR(IF(OR(E7='Étapes'!$A$8,E7='Étapes'!$A$9),"Clôturée",IF(AND(M7&lt;&gt;"",M7&lt;TODAY()),"En retard",IF(AND(ISNUMBER(K7),N(INDEX('Étapes'!$E$4:$E$9,MATCH(E7,'Étapes'!$A$4:$A$9,0)))&gt;0,K7&gt;N(INDEX('Étapes'!$E$4:$E$9,MATCH(E7,'Étapes'!$A$4:$A$9,0)))),"Bloquée","Dans les temps"))),""))</f>
        <v/>
      </c>
      <c r="P7" s="5" t="n"/>
      <c r="Q7" s="5" t="n"/>
    </row>
    <row r="8">
      <c r="A8" s="4" t="inlineStr">
        <is>
          <t>Nouvelle terrasse · Raj S.</t>
        </is>
      </c>
      <c r="B8" s="5" t="inlineStr">
        <is>
          <t>Raj S.</t>
        </is>
      </c>
      <c r="C8" s="5" t="inlineStr">
        <is>
          <t>Chat du site</t>
        </is>
      </c>
      <c r="D8" s="5" t="inlineStr">
        <is>
          <t>Kim</t>
        </is>
      </c>
      <c r="E8" s="5" t="inlineStr">
        <is>
          <t>Nouvelle demande</t>
        </is>
      </c>
      <c r="F8" s="6" t="n">
        <v>9000</v>
      </c>
      <c r="G8" s="7">
        <f>IF(E8="","",IFERROR(INDEX('Étapes'!$F$4:$F$9,MATCH(E8,'Étapes'!$A$4:$A$9,0)),""))</f>
        <v/>
      </c>
      <c r="H8" s="8">
        <f>IF(OR(F8="",G8=""),"",F8*G8)</f>
        <v/>
      </c>
      <c r="I8" s="9">
        <f>TODAY()-2</f>
        <v/>
      </c>
      <c r="J8" s="9">
        <f>TODAY()-2</f>
        <v/>
      </c>
      <c r="K8" s="10">
        <f>IF(OR(J8="",E8="",E8='Étapes'!$A$8,E8='Étapes'!$A$9),"",TODAY()-J8)</f>
        <v/>
      </c>
      <c r="L8" s="5" t="inlineStr">
        <is>
          <t>Répondre et demander la date de début</t>
        </is>
      </c>
      <c r="M8" s="9">
        <f>TODAY()</f>
        <v/>
      </c>
      <c r="N8" s="9">
        <f>TODAY()+30</f>
        <v/>
      </c>
      <c r="O8" s="11">
        <f>IF(E8="","",IFERROR(IF(OR(E8='Étapes'!$A$8,E8='Étapes'!$A$9),"Clôturée",IF(AND(M8&lt;&gt;"",M8&lt;TODAY()),"En retard",IF(AND(ISNUMBER(K8),N(INDEX('Étapes'!$E$4:$E$9,MATCH(E8,'Étapes'!$A$4:$A$9,0)))&gt;0,K8&gt;N(INDEX('Étapes'!$E$4:$E$9,MATCH(E8,'Étapes'!$A$4:$A$9,0)))),"Bloquée","Dans les temps"))),""))</f>
        <v/>
      </c>
      <c r="P8" s="5" t="n"/>
      <c r="Q8" s="5" t="n"/>
    </row>
    <row r="9">
      <c r="A9" s="4" t="inlineStr">
        <is>
          <t>Remplacer les fenêtres · Chen W.</t>
        </is>
      </c>
      <c r="B9" s="5" t="inlineStr">
        <is>
          <t>Chen W.</t>
        </is>
      </c>
      <c r="C9" s="5" t="inlineStr">
        <is>
          <t>E-mail</t>
        </is>
      </c>
      <c r="D9" s="5" t="inlineStr">
        <is>
          <t>Kim</t>
        </is>
      </c>
      <c r="E9" s="5" t="inlineStr">
        <is>
          <t>Nouvelle demande</t>
        </is>
      </c>
      <c r="F9" s="6" t="n">
        <v>6400</v>
      </c>
      <c r="G9" s="7">
        <f>IF(E9="","",IFERROR(INDEX('Étapes'!$F$4:$F$9,MATCH(E9,'Étapes'!$A$4:$A$9,0)),""))</f>
        <v/>
      </c>
      <c r="H9" s="8">
        <f>IF(OR(F9="",G9=""),"",F9*G9)</f>
        <v/>
      </c>
      <c r="I9" s="9">
        <f>TODAY()</f>
        <v/>
      </c>
      <c r="J9" s="9">
        <f>TODAY()</f>
        <v/>
      </c>
      <c r="K9" s="10">
        <f>IF(OR(J9="",E9="",E9='Étapes'!$A$8,E9='Étapes'!$A$9),"",TODAY()-J9)</f>
        <v/>
      </c>
      <c r="L9" s="5" t="inlineStr">
        <is>
          <t>Envoyer la fourchette de prix et le lien de réservation</t>
        </is>
      </c>
      <c r="M9" s="9">
        <f>TODAY()</f>
        <v/>
      </c>
      <c r="N9" s="9">
        <f>TODAY()+30</f>
        <v/>
      </c>
      <c r="O9" s="11">
        <f>IF(E9="","",IFERROR(IF(OR(E9='Étapes'!$A$8,E9='Étapes'!$A$9),"Clôturée",IF(AND(M9&lt;&gt;"",M9&lt;TODAY()),"En retard",IF(AND(ISNUMBER(K9),N(INDEX('Étapes'!$E$4:$E$9,MATCH(E9,'Étapes'!$A$4:$A$9,0)))&gt;0,K9&gt;N(INDEX('Étapes'!$E$4:$E$9,MATCH(E9,'Étapes'!$A$4:$A$9,0)))),"Bloquée","Dans les temps"))),""))</f>
        <v/>
      </c>
      <c r="P9" s="5" t="n"/>
      <c r="Q9" s="5" t="n"/>
    </row>
    <row r="10">
      <c r="A10" s="4" t="inlineStr">
        <is>
          <t>Bureau à domicile · Sara M.</t>
        </is>
      </c>
      <c r="B10" s="5" t="inlineStr">
        <is>
          <t>Sara M.</t>
        </is>
      </c>
      <c r="C10" s="5" t="inlineStr">
        <is>
          <t>Recommandation</t>
        </is>
      </c>
      <c r="D10" s="5" t="inlineStr">
        <is>
          <t>Dan</t>
        </is>
      </c>
      <c r="E10" s="5" t="inlineStr">
        <is>
          <t>Proposition envoyée</t>
        </is>
      </c>
      <c r="F10" s="6" t="n">
        <v>15200</v>
      </c>
      <c r="G10" s="7">
        <f>IF(E10="","",IFERROR(INDEX('Étapes'!$F$4:$F$9,MATCH(E10,'Étapes'!$A$4:$A$9,0)),""))</f>
        <v/>
      </c>
      <c r="H10" s="8">
        <f>IF(OR(F10="",G10=""),"",F10*G10)</f>
        <v/>
      </c>
      <c r="I10" s="9">
        <f>TODAY()-20</f>
        <v/>
      </c>
      <c r="J10" s="9">
        <f>TODAY()-9</f>
        <v/>
      </c>
      <c r="K10" s="10">
        <f>IF(OR(J10="",E10="",E10='Étapes'!$A$8,E10='Étapes'!$A$9),"",TODAY()-J10)</f>
        <v/>
      </c>
      <c r="L10" s="5" t="inlineStr">
        <is>
          <t>Relancer sur la proposition</t>
        </is>
      </c>
      <c r="M10" s="9">
        <f>TODAY()-1</f>
        <v/>
      </c>
      <c r="N10" s="9">
        <f>TODAY()+5</f>
        <v/>
      </c>
      <c r="O10" s="11">
        <f>IF(E10="","",IFERROR(IF(OR(E10='Étapes'!$A$8,E10='Étapes'!$A$9),"Clôturée",IF(AND(M10&lt;&gt;"",M10&lt;TODAY()),"En retard",IF(AND(ISNUMBER(K10),N(INDEX('Étapes'!$E$4:$E$9,MATCH(E10,'Étapes'!$A$4:$A$9,0)))&gt;0,K10&gt;N(INDEX('Étapes'!$E$4:$E$9,MATCH(E10,'Étapes'!$A$4:$A$9,0)))),"Bloquée","Dans les temps"))),""))</f>
        <v/>
      </c>
      <c r="P10" s="5" t="n"/>
      <c r="Q10" s="5" t="n"/>
    </row>
    <row r="11">
      <c r="A11" s="4" t="inlineStr">
        <is>
          <t>Îlot de cuisine · Tom B.</t>
        </is>
      </c>
      <c r="B11" s="5" t="inlineStr">
        <is>
          <t>Tom B.</t>
        </is>
      </c>
      <c r="C11" s="5" t="inlineStr">
        <is>
          <t>Chat du site</t>
        </is>
      </c>
      <c r="D11" s="5" t="inlineStr">
        <is>
          <t>Dan</t>
        </is>
      </c>
      <c r="E11" s="5" t="inlineStr">
        <is>
          <t>Gagnée</t>
        </is>
      </c>
      <c r="F11" s="6" t="n">
        <v>7900</v>
      </c>
      <c r="G11" s="7">
        <f>IF(E11="","",IFERROR(INDEX('Étapes'!$F$4:$F$9,MATCH(E11,'Étapes'!$A$4:$A$9,0)),""))</f>
        <v/>
      </c>
      <c r="H11" s="8">
        <f>IF(OR(F11="",G11=""),"",F11*G11)</f>
        <v/>
      </c>
      <c r="I11" s="9">
        <f>TODAY()-25</f>
        <v/>
      </c>
      <c r="J11" s="9">
        <f>TODAY()-3</f>
        <v/>
      </c>
      <c r="K11" s="10">
        <f>IF(OR(J11="",E11="",E11='Étapes'!$A$8,E11='Étapes'!$A$9),"",TODAY()-J11)</f>
        <v/>
      </c>
      <c r="L11" s="5" t="inlineStr">
        <is>
          <t>Passer le relais à l’équipe de chantier</t>
        </is>
      </c>
      <c r="M11" s="9">
        <f>TODAY()+1</f>
        <v/>
      </c>
      <c r="N11" s="9">
        <f>TODAY()-3</f>
        <v/>
      </c>
      <c r="O11" s="11">
        <f>IF(E11="","",IFERROR(IF(OR(E11='Étapes'!$A$8,E11='Étapes'!$A$9),"Clôturée",IF(AND(M11&lt;&gt;"",M11&lt;TODAY()),"En retard",IF(AND(ISNUMBER(K11),N(INDEX('Étapes'!$E$4:$E$9,MATCH(E11,'Étapes'!$A$4:$A$9,0)))&gt;0,K11&gt;N(INDEX('Étapes'!$E$4:$E$9,MATCH(E11,'Étapes'!$A$4:$A$9,0)))),"Bloquée","Dans les temps"))),""))</f>
        <v/>
      </c>
      <c r="P11" s="5" t="n"/>
      <c r="Q11" s="5" t="n"/>
    </row>
    <row r="12">
      <c r="A12" s="4" t="inlineStr">
        <is>
          <t>Transformer le garage · Ana R.</t>
        </is>
      </c>
      <c r="B12" s="5" t="inlineStr">
        <is>
          <t>Ana R.</t>
        </is>
      </c>
      <c r="C12" s="5" t="inlineStr">
        <is>
          <t>Formulaire du site</t>
        </is>
      </c>
      <c r="D12" s="5" t="inlineStr">
        <is>
          <t>Kim</t>
        </is>
      </c>
      <c r="E12" s="5" t="inlineStr">
        <is>
          <t>Perdue</t>
        </is>
      </c>
      <c r="F12" s="6" t="n">
        <v>22000</v>
      </c>
      <c r="G12" s="7">
        <f>IF(E12="","",IFERROR(INDEX('Étapes'!$F$4:$F$9,MATCH(E12,'Étapes'!$A$4:$A$9,0)),""))</f>
        <v/>
      </c>
      <c r="H12" s="8">
        <f>IF(OR(F12="",G12=""),"",F12*G12)</f>
        <v/>
      </c>
      <c r="I12" s="9">
        <f>TODAY()-30</f>
        <v/>
      </c>
      <c r="J12" s="9">
        <f>TODAY()-6</f>
        <v/>
      </c>
      <c r="K12" s="10">
        <f>IF(OR(J12="",E12="",E12='Étapes'!$A$8,E12='Étapes'!$A$9),"",TODAY()-J12)</f>
        <v/>
      </c>
      <c r="L12" s="5" t="inlineStr">
        <is>
          <t>Reprendre contact au printemps</t>
        </is>
      </c>
      <c r="M12" s="9">
        <f>TODAY()+150</f>
        <v/>
      </c>
      <c r="N12" s="9">
        <f>TODAY()-6</f>
        <v/>
      </c>
      <c r="O12" s="11">
        <f>IF(E12="","",IFERROR(IF(OR(E12='Étapes'!$A$8,E12='Étapes'!$A$9),"Clôturée",IF(AND(M12&lt;&gt;"",M12&lt;TODAY()),"En retard",IF(AND(ISNUMBER(K12),N(INDEX('Étapes'!$E$4:$E$9,MATCH(E12,'Étapes'!$A$4:$A$9,0)))&gt;0,K12&gt;N(INDEX('Étapes'!$E$4:$E$9,MATCH(E12,'Étapes'!$A$4:$A$9,0)))),"Bloquée","Dans les temps"))),""))</f>
        <v/>
      </c>
      <c r="P12" s="5" t="inlineStr">
        <is>
          <t>A choisi un concurrent</t>
        </is>
      </c>
      <c r="Q12" s="5" t="n"/>
    </row>
    <row r="13">
      <c r="A13" s="4" t="n"/>
      <c r="B13" s="5" t="n"/>
      <c r="C13" s="5" t="n"/>
      <c r="D13" s="5" t="n"/>
      <c r="E13" s="5" t="n"/>
      <c r="F13" s="6" t="n"/>
      <c r="G13" s="7">
        <f>IF(E13="","",IFERROR(INDEX('Étapes'!$F$4:$F$9,MATCH(E13,'Étapes'!$A$4:$A$9,0)),""))</f>
        <v/>
      </c>
      <c r="H13" s="8">
        <f>IF(OR(F13="",G13=""),"",F13*G13)</f>
        <v/>
      </c>
      <c r="I13" s="9" t="n"/>
      <c r="J13" s="9" t="n"/>
      <c r="K13" s="10">
        <f>IF(OR(J13="",E13="",E13='Étapes'!$A$8,E13='Étapes'!$A$9),"",TODAY()-J13)</f>
        <v/>
      </c>
      <c r="L13" s="5" t="n"/>
      <c r="M13" s="9" t="n"/>
      <c r="N13" s="9" t="n"/>
      <c r="O13" s="11">
        <f>IF(E13="","",IFERROR(IF(OR(E13='Étapes'!$A$8,E13='Étapes'!$A$9),"Clôturée",IF(AND(M13&lt;&gt;"",M13&lt;TODAY()),"En retard",IF(AND(ISNUMBER(K13),N(INDEX('Étapes'!$E$4:$E$9,MATCH(E13,'Étapes'!$A$4:$A$9,0)))&gt;0,K13&gt;N(INDEX('Étapes'!$E$4:$E$9,MATCH(E13,'Étapes'!$A$4:$A$9,0)))),"Bloquée","Dans les temps"))),""))</f>
        <v/>
      </c>
      <c r="P13" s="5" t="n"/>
      <c r="Q13" s="5" t="n"/>
    </row>
    <row r="14">
      <c r="A14" s="4" t="n"/>
      <c r="B14" s="5" t="n"/>
      <c r="C14" s="5" t="n"/>
      <c r="D14" s="5" t="n"/>
      <c r="E14" s="5" t="n"/>
      <c r="F14" s="6" t="n"/>
      <c r="G14" s="7">
        <f>IF(E14="","",IFERROR(INDEX('Étapes'!$F$4:$F$9,MATCH(E14,'Étapes'!$A$4:$A$9,0)),""))</f>
        <v/>
      </c>
      <c r="H14" s="8">
        <f>IF(OR(F14="",G14=""),"",F14*G14)</f>
        <v/>
      </c>
      <c r="I14" s="9" t="n"/>
      <c r="J14" s="9" t="n"/>
      <c r="K14" s="10">
        <f>IF(OR(J14="",E14="",E14='Étapes'!$A$8,E14='Étapes'!$A$9),"",TODAY()-J14)</f>
        <v/>
      </c>
      <c r="L14" s="5" t="n"/>
      <c r="M14" s="9" t="n"/>
      <c r="N14" s="9" t="n"/>
      <c r="O14" s="11">
        <f>IF(E14="","",IFERROR(IF(OR(E14='Étapes'!$A$8,E14='Étapes'!$A$9),"Clôturée",IF(AND(M14&lt;&gt;"",M14&lt;TODAY()),"En retard",IF(AND(ISNUMBER(K14),N(INDEX('Étapes'!$E$4:$E$9,MATCH(E14,'Étapes'!$A$4:$A$9,0)))&gt;0,K14&gt;N(INDEX('Étapes'!$E$4:$E$9,MATCH(E14,'Étapes'!$A$4:$A$9,0)))),"Bloquée","Dans les temps"))),""))</f>
        <v/>
      </c>
      <c r="P14" s="5" t="n"/>
      <c r="Q14" s="5" t="n"/>
    </row>
    <row r="15">
      <c r="A15" s="4" t="n"/>
      <c r="B15" s="5" t="n"/>
      <c r="C15" s="5" t="n"/>
      <c r="D15" s="5" t="n"/>
      <c r="E15" s="5" t="n"/>
      <c r="F15" s="6" t="n"/>
      <c r="G15" s="7">
        <f>IF(E15="","",IFERROR(INDEX('Étapes'!$F$4:$F$9,MATCH(E15,'Étapes'!$A$4:$A$9,0)),""))</f>
        <v/>
      </c>
      <c r="H15" s="8">
        <f>IF(OR(F15="",G15=""),"",F15*G15)</f>
        <v/>
      </c>
      <c r="I15" s="9" t="n"/>
      <c r="J15" s="9" t="n"/>
      <c r="K15" s="10">
        <f>IF(OR(J15="",E15="",E15='Étapes'!$A$8,E15='Étapes'!$A$9),"",TODAY()-J15)</f>
        <v/>
      </c>
      <c r="L15" s="5" t="n"/>
      <c r="M15" s="9" t="n"/>
      <c r="N15" s="9" t="n"/>
      <c r="O15" s="11">
        <f>IF(E15="","",IFERROR(IF(OR(E15='Étapes'!$A$8,E15='Étapes'!$A$9),"Clôturée",IF(AND(M15&lt;&gt;"",M15&lt;TODAY()),"En retard",IF(AND(ISNUMBER(K15),N(INDEX('Étapes'!$E$4:$E$9,MATCH(E15,'Étapes'!$A$4:$A$9,0)))&gt;0,K15&gt;N(INDEX('Étapes'!$E$4:$E$9,MATCH(E15,'Étapes'!$A$4:$A$9,0)))),"Bloquée","Dans les temps"))),""))</f>
        <v/>
      </c>
      <c r="P15" s="5" t="n"/>
      <c r="Q15" s="5" t="n"/>
    </row>
    <row r="16">
      <c r="A16" s="4" t="n"/>
      <c r="B16" s="5" t="n"/>
      <c r="C16" s="5" t="n"/>
      <c r="D16" s="5" t="n"/>
      <c r="E16" s="5" t="n"/>
      <c r="F16" s="6" t="n"/>
      <c r="G16" s="7">
        <f>IF(E16="","",IFERROR(INDEX('Étapes'!$F$4:$F$9,MATCH(E16,'Étapes'!$A$4:$A$9,0)),""))</f>
        <v/>
      </c>
      <c r="H16" s="8">
        <f>IF(OR(F16="",G16=""),"",F16*G16)</f>
        <v/>
      </c>
      <c r="I16" s="9" t="n"/>
      <c r="J16" s="9" t="n"/>
      <c r="K16" s="10">
        <f>IF(OR(J16="",E16="",E16='Étapes'!$A$8,E16='Étapes'!$A$9),"",TODAY()-J16)</f>
        <v/>
      </c>
      <c r="L16" s="5" t="n"/>
      <c r="M16" s="9" t="n"/>
      <c r="N16" s="9" t="n"/>
      <c r="O16" s="11">
        <f>IF(E16="","",IFERROR(IF(OR(E16='Étapes'!$A$8,E16='Étapes'!$A$9),"Clôturée",IF(AND(M16&lt;&gt;"",M16&lt;TODAY()),"En retard",IF(AND(ISNUMBER(K16),N(INDEX('Étapes'!$E$4:$E$9,MATCH(E16,'Étapes'!$A$4:$A$9,0)))&gt;0,K16&gt;N(INDEX('Étapes'!$E$4:$E$9,MATCH(E16,'Étapes'!$A$4:$A$9,0)))),"Bloquée","Dans les temps"))),""))</f>
        <v/>
      </c>
      <c r="P16" s="5" t="n"/>
      <c r="Q16" s="5" t="n"/>
    </row>
    <row r="17">
      <c r="A17" s="4" t="n"/>
      <c r="B17" s="5" t="n"/>
      <c r="C17" s="5" t="n"/>
      <c r="D17" s="5" t="n"/>
      <c r="E17" s="5" t="n"/>
      <c r="F17" s="6" t="n"/>
      <c r="G17" s="7">
        <f>IF(E17="","",IFERROR(INDEX('Étapes'!$F$4:$F$9,MATCH(E17,'Étapes'!$A$4:$A$9,0)),""))</f>
        <v/>
      </c>
      <c r="H17" s="8">
        <f>IF(OR(F17="",G17=""),"",F17*G17)</f>
        <v/>
      </c>
      <c r="I17" s="9" t="n"/>
      <c r="J17" s="9" t="n"/>
      <c r="K17" s="10">
        <f>IF(OR(J17="",E17="",E17='Étapes'!$A$8,E17='Étapes'!$A$9),"",TODAY()-J17)</f>
        <v/>
      </c>
      <c r="L17" s="5" t="n"/>
      <c r="M17" s="9" t="n"/>
      <c r="N17" s="9" t="n"/>
      <c r="O17" s="11">
        <f>IF(E17="","",IFERROR(IF(OR(E17='Étapes'!$A$8,E17='Étapes'!$A$9),"Clôturée",IF(AND(M17&lt;&gt;"",M17&lt;TODAY()),"En retard",IF(AND(ISNUMBER(K17),N(INDEX('Étapes'!$E$4:$E$9,MATCH(E17,'Étapes'!$A$4:$A$9,0)))&gt;0,K17&gt;N(INDEX('Étapes'!$E$4:$E$9,MATCH(E17,'Étapes'!$A$4:$A$9,0)))),"Bloquée","Dans les temps"))),""))</f>
        <v/>
      </c>
      <c r="P17" s="5" t="n"/>
      <c r="Q17" s="5" t="n"/>
    </row>
    <row r="18">
      <c r="A18" s="4" t="n"/>
      <c r="B18" s="5" t="n"/>
      <c r="C18" s="5" t="n"/>
      <c r="D18" s="5" t="n"/>
      <c r="E18" s="5" t="n"/>
      <c r="F18" s="6" t="n"/>
      <c r="G18" s="7">
        <f>IF(E18="","",IFERROR(INDEX('Étapes'!$F$4:$F$9,MATCH(E18,'Étapes'!$A$4:$A$9,0)),""))</f>
        <v/>
      </c>
      <c r="H18" s="8">
        <f>IF(OR(F18="",G18=""),"",F18*G18)</f>
        <v/>
      </c>
      <c r="I18" s="9" t="n"/>
      <c r="J18" s="9" t="n"/>
      <c r="K18" s="10">
        <f>IF(OR(J18="",E18="",E18='Étapes'!$A$8,E18='Étapes'!$A$9),"",TODAY()-J18)</f>
        <v/>
      </c>
      <c r="L18" s="5" t="n"/>
      <c r="M18" s="9" t="n"/>
      <c r="N18" s="9" t="n"/>
      <c r="O18" s="11">
        <f>IF(E18="","",IFERROR(IF(OR(E18='Étapes'!$A$8,E18='Étapes'!$A$9),"Clôturée",IF(AND(M18&lt;&gt;"",M18&lt;TODAY()),"En retard",IF(AND(ISNUMBER(K18),N(INDEX('Étapes'!$E$4:$E$9,MATCH(E18,'Étapes'!$A$4:$A$9,0)))&gt;0,K18&gt;N(INDEX('Étapes'!$E$4:$E$9,MATCH(E18,'Étapes'!$A$4:$A$9,0)))),"Bloquée","Dans les temps"))),""))</f>
        <v/>
      </c>
      <c r="P18" s="5" t="n"/>
      <c r="Q18" s="5" t="n"/>
    </row>
    <row r="19">
      <c r="A19" s="4" t="n"/>
      <c r="B19" s="5" t="n"/>
      <c r="C19" s="5" t="n"/>
      <c r="D19" s="5" t="n"/>
      <c r="E19" s="5" t="n"/>
      <c r="F19" s="6" t="n"/>
      <c r="G19" s="7">
        <f>IF(E19="","",IFERROR(INDEX('Étapes'!$F$4:$F$9,MATCH(E19,'Étapes'!$A$4:$A$9,0)),""))</f>
        <v/>
      </c>
      <c r="H19" s="8">
        <f>IF(OR(F19="",G19=""),"",F19*G19)</f>
        <v/>
      </c>
      <c r="I19" s="9" t="n"/>
      <c r="J19" s="9" t="n"/>
      <c r="K19" s="10">
        <f>IF(OR(J19="",E19="",E19='Étapes'!$A$8,E19='Étapes'!$A$9),"",TODAY()-J19)</f>
        <v/>
      </c>
      <c r="L19" s="5" t="n"/>
      <c r="M19" s="9" t="n"/>
      <c r="N19" s="9" t="n"/>
      <c r="O19" s="11">
        <f>IF(E19="","",IFERROR(IF(OR(E19='Étapes'!$A$8,E19='Étapes'!$A$9),"Clôturée",IF(AND(M19&lt;&gt;"",M19&lt;TODAY()),"En retard",IF(AND(ISNUMBER(K19),N(INDEX('Étapes'!$E$4:$E$9,MATCH(E19,'Étapes'!$A$4:$A$9,0)))&gt;0,K19&gt;N(INDEX('Étapes'!$E$4:$E$9,MATCH(E19,'Étapes'!$A$4:$A$9,0)))),"Bloquée","Dans les temps"))),""))</f>
        <v/>
      </c>
      <c r="P19" s="5" t="n"/>
      <c r="Q19" s="5" t="n"/>
    </row>
    <row r="20">
      <c r="A20" s="4" t="n"/>
      <c r="B20" s="5" t="n"/>
      <c r="C20" s="5" t="n"/>
      <c r="D20" s="5" t="n"/>
      <c r="E20" s="5" t="n"/>
      <c r="F20" s="6" t="n"/>
      <c r="G20" s="7">
        <f>IF(E20="","",IFERROR(INDEX('Étapes'!$F$4:$F$9,MATCH(E20,'Étapes'!$A$4:$A$9,0)),""))</f>
        <v/>
      </c>
      <c r="H20" s="8">
        <f>IF(OR(F20="",G20=""),"",F20*G20)</f>
        <v/>
      </c>
      <c r="I20" s="9" t="n"/>
      <c r="J20" s="9" t="n"/>
      <c r="K20" s="10">
        <f>IF(OR(J20="",E20="",E20='Étapes'!$A$8,E20='Étapes'!$A$9),"",TODAY()-J20)</f>
        <v/>
      </c>
      <c r="L20" s="5" t="n"/>
      <c r="M20" s="9" t="n"/>
      <c r="N20" s="9" t="n"/>
      <c r="O20" s="11">
        <f>IF(E20="","",IFERROR(IF(OR(E20='Étapes'!$A$8,E20='Étapes'!$A$9),"Clôturée",IF(AND(M20&lt;&gt;"",M20&lt;TODAY()),"En retard",IF(AND(ISNUMBER(K20),N(INDEX('Étapes'!$E$4:$E$9,MATCH(E20,'Étapes'!$A$4:$A$9,0)))&gt;0,K20&gt;N(INDEX('Étapes'!$E$4:$E$9,MATCH(E20,'Étapes'!$A$4:$A$9,0)))),"Bloquée","Dans les temps"))),""))</f>
        <v/>
      </c>
      <c r="P20" s="5" t="n"/>
      <c r="Q20" s="5" t="n"/>
    </row>
    <row r="21">
      <c r="A21" s="4" t="n"/>
      <c r="B21" s="5" t="n"/>
      <c r="C21" s="5" t="n"/>
      <c r="D21" s="5" t="n"/>
      <c r="E21" s="5" t="n"/>
      <c r="F21" s="6" t="n"/>
      <c r="G21" s="7">
        <f>IF(E21="","",IFERROR(INDEX('Étapes'!$F$4:$F$9,MATCH(E21,'Étapes'!$A$4:$A$9,0)),""))</f>
        <v/>
      </c>
      <c r="H21" s="8">
        <f>IF(OR(F21="",G21=""),"",F21*G21)</f>
        <v/>
      </c>
      <c r="I21" s="9" t="n"/>
      <c r="J21" s="9" t="n"/>
      <c r="K21" s="10">
        <f>IF(OR(J21="",E21="",E21='Étapes'!$A$8,E21='Étapes'!$A$9),"",TODAY()-J21)</f>
        <v/>
      </c>
      <c r="L21" s="5" t="n"/>
      <c r="M21" s="9" t="n"/>
      <c r="N21" s="9" t="n"/>
      <c r="O21" s="11">
        <f>IF(E21="","",IFERROR(IF(OR(E21='Étapes'!$A$8,E21='Étapes'!$A$9),"Clôturée",IF(AND(M21&lt;&gt;"",M21&lt;TODAY()),"En retard",IF(AND(ISNUMBER(K21),N(INDEX('Étapes'!$E$4:$E$9,MATCH(E21,'Étapes'!$A$4:$A$9,0)))&gt;0,K21&gt;N(INDEX('Étapes'!$E$4:$E$9,MATCH(E21,'Étapes'!$A$4:$A$9,0)))),"Bloquée","Dans les temps"))),""))</f>
        <v/>
      </c>
      <c r="P21" s="5" t="n"/>
      <c r="Q21" s="5" t="n"/>
    </row>
    <row r="22">
      <c r="A22" s="4" t="n"/>
      <c r="B22" s="5" t="n"/>
      <c r="C22" s="5" t="n"/>
      <c r="D22" s="5" t="n"/>
      <c r="E22" s="5" t="n"/>
      <c r="F22" s="6" t="n"/>
      <c r="G22" s="7">
        <f>IF(E22="","",IFERROR(INDEX('Étapes'!$F$4:$F$9,MATCH(E22,'Étapes'!$A$4:$A$9,0)),""))</f>
        <v/>
      </c>
      <c r="H22" s="8">
        <f>IF(OR(F22="",G22=""),"",F22*G22)</f>
        <v/>
      </c>
      <c r="I22" s="9" t="n"/>
      <c r="J22" s="9" t="n"/>
      <c r="K22" s="10">
        <f>IF(OR(J22="",E22="",E22='Étapes'!$A$8,E22='Étapes'!$A$9),"",TODAY()-J22)</f>
        <v/>
      </c>
      <c r="L22" s="5" t="n"/>
      <c r="M22" s="9" t="n"/>
      <c r="N22" s="9" t="n"/>
      <c r="O22" s="11">
        <f>IF(E22="","",IFERROR(IF(OR(E22='Étapes'!$A$8,E22='Étapes'!$A$9),"Clôturée",IF(AND(M22&lt;&gt;"",M22&lt;TODAY()),"En retard",IF(AND(ISNUMBER(K22),N(INDEX('Étapes'!$E$4:$E$9,MATCH(E22,'Étapes'!$A$4:$A$9,0)))&gt;0,K22&gt;N(INDEX('Étapes'!$E$4:$E$9,MATCH(E22,'Étapes'!$A$4:$A$9,0)))),"Bloquée","Dans les temps"))),""))</f>
        <v/>
      </c>
      <c r="P22" s="5" t="n"/>
      <c r="Q22" s="5" t="n"/>
    </row>
    <row r="23">
      <c r="A23" s="4" t="n"/>
      <c r="B23" s="5" t="n"/>
      <c r="C23" s="5" t="n"/>
      <c r="D23" s="5" t="n"/>
      <c r="E23" s="5" t="n"/>
      <c r="F23" s="6" t="n"/>
      <c r="G23" s="7">
        <f>IF(E23="","",IFERROR(INDEX('Étapes'!$F$4:$F$9,MATCH(E23,'Étapes'!$A$4:$A$9,0)),""))</f>
        <v/>
      </c>
      <c r="H23" s="8">
        <f>IF(OR(F23="",G23=""),"",F23*G23)</f>
        <v/>
      </c>
      <c r="I23" s="9" t="n"/>
      <c r="J23" s="9" t="n"/>
      <c r="K23" s="10">
        <f>IF(OR(J23="",E23="",E23='Étapes'!$A$8,E23='Étapes'!$A$9),"",TODAY()-J23)</f>
        <v/>
      </c>
      <c r="L23" s="5" t="n"/>
      <c r="M23" s="9" t="n"/>
      <c r="N23" s="9" t="n"/>
      <c r="O23" s="11">
        <f>IF(E23="","",IFERROR(IF(OR(E23='Étapes'!$A$8,E23='Étapes'!$A$9),"Clôturée",IF(AND(M23&lt;&gt;"",M23&lt;TODAY()),"En retard",IF(AND(ISNUMBER(K23),N(INDEX('Étapes'!$E$4:$E$9,MATCH(E23,'Étapes'!$A$4:$A$9,0)))&gt;0,K23&gt;N(INDEX('Étapes'!$E$4:$E$9,MATCH(E23,'Étapes'!$A$4:$A$9,0)))),"Bloquée","Dans les temps"))),""))</f>
        <v/>
      </c>
      <c r="P23" s="5" t="n"/>
      <c r="Q23" s="5" t="n"/>
    </row>
    <row r="24">
      <c r="A24" s="4" t="n"/>
      <c r="B24" s="5" t="n"/>
      <c r="C24" s="5" t="n"/>
      <c r="D24" s="5" t="n"/>
      <c r="E24" s="5" t="n"/>
      <c r="F24" s="6" t="n"/>
      <c r="G24" s="7">
        <f>IF(E24="","",IFERROR(INDEX('Étapes'!$F$4:$F$9,MATCH(E24,'Étapes'!$A$4:$A$9,0)),""))</f>
        <v/>
      </c>
      <c r="H24" s="8">
        <f>IF(OR(F24="",G24=""),"",F24*G24)</f>
        <v/>
      </c>
      <c r="I24" s="9" t="n"/>
      <c r="J24" s="9" t="n"/>
      <c r="K24" s="10">
        <f>IF(OR(J24="",E24="",E24='Étapes'!$A$8,E24='Étapes'!$A$9),"",TODAY()-J24)</f>
        <v/>
      </c>
      <c r="L24" s="5" t="n"/>
      <c r="M24" s="9" t="n"/>
      <c r="N24" s="9" t="n"/>
      <c r="O24" s="11">
        <f>IF(E24="","",IFERROR(IF(OR(E24='Étapes'!$A$8,E24='Étapes'!$A$9),"Clôturée",IF(AND(M24&lt;&gt;"",M24&lt;TODAY()),"En retard",IF(AND(ISNUMBER(K24),N(INDEX('Étapes'!$E$4:$E$9,MATCH(E24,'Étapes'!$A$4:$A$9,0)))&gt;0,K24&gt;N(INDEX('Étapes'!$E$4:$E$9,MATCH(E24,'Étapes'!$A$4:$A$9,0)))),"Bloquée","Dans les temps"))),""))</f>
        <v/>
      </c>
      <c r="P24" s="5" t="n"/>
      <c r="Q24" s="5" t="n"/>
    </row>
    <row r="25">
      <c r="A25" s="4" t="n"/>
      <c r="B25" s="5" t="n"/>
      <c r="C25" s="5" t="n"/>
      <c r="D25" s="5" t="n"/>
      <c r="E25" s="5" t="n"/>
      <c r="F25" s="6" t="n"/>
      <c r="G25" s="7">
        <f>IF(E25="","",IFERROR(INDEX('Étapes'!$F$4:$F$9,MATCH(E25,'Étapes'!$A$4:$A$9,0)),""))</f>
        <v/>
      </c>
      <c r="H25" s="8">
        <f>IF(OR(F25="",G25=""),"",F25*G25)</f>
        <v/>
      </c>
      <c r="I25" s="9" t="n"/>
      <c r="J25" s="9" t="n"/>
      <c r="K25" s="10">
        <f>IF(OR(J25="",E25="",E25='Étapes'!$A$8,E25='Étapes'!$A$9),"",TODAY()-J25)</f>
        <v/>
      </c>
      <c r="L25" s="5" t="n"/>
      <c r="M25" s="9" t="n"/>
      <c r="N25" s="9" t="n"/>
      <c r="O25" s="11">
        <f>IF(E25="","",IFERROR(IF(OR(E25='Étapes'!$A$8,E25='Étapes'!$A$9),"Clôturée",IF(AND(M25&lt;&gt;"",M25&lt;TODAY()),"En retard",IF(AND(ISNUMBER(K25),N(INDEX('Étapes'!$E$4:$E$9,MATCH(E25,'Étapes'!$A$4:$A$9,0)))&gt;0,K25&gt;N(INDEX('Étapes'!$E$4:$E$9,MATCH(E25,'Étapes'!$A$4:$A$9,0)))),"Bloquée","Dans les temps"))),""))</f>
        <v/>
      </c>
      <c r="P25" s="5" t="n"/>
      <c r="Q25" s="5" t="n"/>
    </row>
    <row r="26">
      <c r="A26" s="4" t="n"/>
      <c r="B26" s="5" t="n"/>
      <c r="C26" s="5" t="n"/>
      <c r="D26" s="5" t="n"/>
      <c r="E26" s="5" t="n"/>
      <c r="F26" s="6" t="n"/>
      <c r="G26" s="7">
        <f>IF(E26="","",IFERROR(INDEX('Étapes'!$F$4:$F$9,MATCH(E26,'Étapes'!$A$4:$A$9,0)),""))</f>
        <v/>
      </c>
      <c r="H26" s="8">
        <f>IF(OR(F26="",G26=""),"",F26*G26)</f>
        <v/>
      </c>
      <c r="I26" s="9" t="n"/>
      <c r="J26" s="9" t="n"/>
      <c r="K26" s="10">
        <f>IF(OR(J26="",E26="",E26='Étapes'!$A$8,E26='Étapes'!$A$9),"",TODAY()-J26)</f>
        <v/>
      </c>
      <c r="L26" s="5" t="n"/>
      <c r="M26" s="9" t="n"/>
      <c r="N26" s="9" t="n"/>
      <c r="O26" s="11">
        <f>IF(E26="","",IFERROR(IF(OR(E26='Étapes'!$A$8,E26='Étapes'!$A$9),"Clôturée",IF(AND(M26&lt;&gt;"",M26&lt;TODAY()),"En retard",IF(AND(ISNUMBER(K26),N(INDEX('Étapes'!$E$4:$E$9,MATCH(E26,'Étapes'!$A$4:$A$9,0)))&gt;0,K26&gt;N(INDEX('Étapes'!$E$4:$E$9,MATCH(E26,'Étapes'!$A$4:$A$9,0)))),"Bloquée","Dans les temps"))),""))</f>
        <v/>
      </c>
      <c r="P26" s="5" t="n"/>
      <c r="Q26" s="5" t="n"/>
    </row>
    <row r="27">
      <c r="A27" s="4" t="n"/>
      <c r="B27" s="5" t="n"/>
      <c r="C27" s="5" t="n"/>
      <c r="D27" s="5" t="n"/>
      <c r="E27" s="5" t="n"/>
      <c r="F27" s="6" t="n"/>
      <c r="G27" s="7">
        <f>IF(E27="","",IFERROR(INDEX('Étapes'!$F$4:$F$9,MATCH(E27,'Étapes'!$A$4:$A$9,0)),""))</f>
        <v/>
      </c>
      <c r="H27" s="8">
        <f>IF(OR(F27="",G27=""),"",F27*G27)</f>
        <v/>
      </c>
      <c r="I27" s="9" t="n"/>
      <c r="J27" s="9" t="n"/>
      <c r="K27" s="10">
        <f>IF(OR(J27="",E27="",E27='Étapes'!$A$8,E27='Étapes'!$A$9),"",TODAY()-J27)</f>
        <v/>
      </c>
      <c r="L27" s="5" t="n"/>
      <c r="M27" s="9" t="n"/>
      <c r="N27" s="9" t="n"/>
      <c r="O27" s="11">
        <f>IF(E27="","",IFERROR(IF(OR(E27='Étapes'!$A$8,E27='Étapes'!$A$9),"Clôturée",IF(AND(M27&lt;&gt;"",M27&lt;TODAY()),"En retard",IF(AND(ISNUMBER(K27),N(INDEX('Étapes'!$E$4:$E$9,MATCH(E27,'Étapes'!$A$4:$A$9,0)))&gt;0,K27&gt;N(INDEX('Étapes'!$E$4:$E$9,MATCH(E27,'Étapes'!$A$4:$A$9,0)))),"Bloquée","Dans les temps"))),""))</f>
        <v/>
      </c>
      <c r="P27" s="5" t="n"/>
      <c r="Q27" s="5" t="n"/>
    </row>
    <row r="28">
      <c r="A28" s="4" t="n"/>
      <c r="B28" s="5" t="n"/>
      <c r="C28" s="5" t="n"/>
      <c r="D28" s="5" t="n"/>
      <c r="E28" s="5" t="n"/>
      <c r="F28" s="6" t="n"/>
      <c r="G28" s="7">
        <f>IF(E28="","",IFERROR(INDEX('Étapes'!$F$4:$F$9,MATCH(E28,'Étapes'!$A$4:$A$9,0)),""))</f>
        <v/>
      </c>
      <c r="H28" s="8">
        <f>IF(OR(F28="",G28=""),"",F28*G28)</f>
        <v/>
      </c>
      <c r="I28" s="9" t="n"/>
      <c r="J28" s="9" t="n"/>
      <c r="K28" s="10">
        <f>IF(OR(J28="",E28="",E28='Étapes'!$A$8,E28='Étapes'!$A$9),"",TODAY()-J28)</f>
        <v/>
      </c>
      <c r="L28" s="5" t="n"/>
      <c r="M28" s="9" t="n"/>
      <c r="N28" s="9" t="n"/>
      <c r="O28" s="11">
        <f>IF(E28="","",IFERROR(IF(OR(E28='Étapes'!$A$8,E28='Étapes'!$A$9),"Clôturée",IF(AND(M28&lt;&gt;"",M28&lt;TODAY()),"En retard",IF(AND(ISNUMBER(K28),N(INDEX('Étapes'!$E$4:$E$9,MATCH(E28,'Étapes'!$A$4:$A$9,0)))&gt;0,K28&gt;N(INDEX('Étapes'!$E$4:$E$9,MATCH(E28,'Étapes'!$A$4:$A$9,0)))),"Bloquée","Dans les temps"))),""))</f>
        <v/>
      </c>
      <c r="P28" s="5" t="n"/>
      <c r="Q28" s="5" t="n"/>
    </row>
    <row r="29">
      <c r="A29" s="4" t="n"/>
      <c r="B29" s="5" t="n"/>
      <c r="C29" s="5" t="n"/>
      <c r="D29" s="5" t="n"/>
      <c r="E29" s="5" t="n"/>
      <c r="F29" s="6" t="n"/>
      <c r="G29" s="7">
        <f>IF(E29="","",IFERROR(INDEX('Étapes'!$F$4:$F$9,MATCH(E29,'Étapes'!$A$4:$A$9,0)),""))</f>
        <v/>
      </c>
      <c r="H29" s="8">
        <f>IF(OR(F29="",G29=""),"",F29*G29)</f>
        <v/>
      </c>
      <c r="I29" s="9" t="n"/>
      <c r="J29" s="9" t="n"/>
      <c r="K29" s="10">
        <f>IF(OR(J29="",E29="",E29='Étapes'!$A$8,E29='Étapes'!$A$9),"",TODAY()-J29)</f>
        <v/>
      </c>
      <c r="L29" s="5" t="n"/>
      <c r="M29" s="9" t="n"/>
      <c r="N29" s="9" t="n"/>
      <c r="O29" s="11">
        <f>IF(E29="","",IFERROR(IF(OR(E29='Étapes'!$A$8,E29='Étapes'!$A$9),"Clôturée",IF(AND(M29&lt;&gt;"",M29&lt;TODAY()),"En retard",IF(AND(ISNUMBER(K29),N(INDEX('Étapes'!$E$4:$E$9,MATCH(E29,'Étapes'!$A$4:$A$9,0)))&gt;0,K29&gt;N(INDEX('Étapes'!$E$4:$E$9,MATCH(E29,'Étapes'!$A$4:$A$9,0)))),"Bloquée","Dans les temps"))),""))</f>
        <v/>
      </c>
      <c r="P29" s="5" t="n"/>
      <c r="Q29" s="5" t="n"/>
    </row>
    <row r="30">
      <c r="A30" s="4" t="n"/>
      <c r="B30" s="5" t="n"/>
      <c r="C30" s="5" t="n"/>
      <c r="D30" s="5" t="n"/>
      <c r="E30" s="5" t="n"/>
      <c r="F30" s="6" t="n"/>
      <c r="G30" s="7">
        <f>IF(E30="","",IFERROR(INDEX('Étapes'!$F$4:$F$9,MATCH(E30,'Étapes'!$A$4:$A$9,0)),""))</f>
        <v/>
      </c>
      <c r="H30" s="8">
        <f>IF(OR(F30="",G30=""),"",F30*G30)</f>
        <v/>
      </c>
      <c r="I30" s="9" t="n"/>
      <c r="J30" s="9" t="n"/>
      <c r="K30" s="10">
        <f>IF(OR(J30="",E30="",E30='Étapes'!$A$8,E30='Étapes'!$A$9),"",TODAY()-J30)</f>
        <v/>
      </c>
      <c r="L30" s="5" t="n"/>
      <c r="M30" s="9" t="n"/>
      <c r="N30" s="9" t="n"/>
      <c r="O30" s="11">
        <f>IF(E30="","",IFERROR(IF(OR(E30='Étapes'!$A$8,E30='Étapes'!$A$9),"Clôturée",IF(AND(M30&lt;&gt;"",M30&lt;TODAY()),"En retard",IF(AND(ISNUMBER(K30),N(INDEX('Étapes'!$E$4:$E$9,MATCH(E30,'Étapes'!$A$4:$A$9,0)))&gt;0,K30&gt;N(INDEX('Étapes'!$E$4:$E$9,MATCH(E30,'Étapes'!$A$4:$A$9,0)))),"Bloquée","Dans les temps"))),""))</f>
        <v/>
      </c>
      <c r="P30" s="5" t="n"/>
      <c r="Q30" s="5" t="n"/>
    </row>
    <row r="31">
      <c r="A31" s="4" t="n"/>
      <c r="B31" s="5" t="n"/>
      <c r="C31" s="5" t="n"/>
      <c r="D31" s="5" t="n"/>
      <c r="E31" s="5" t="n"/>
      <c r="F31" s="6" t="n"/>
      <c r="G31" s="7">
        <f>IF(E31="","",IFERROR(INDEX('Étapes'!$F$4:$F$9,MATCH(E31,'Étapes'!$A$4:$A$9,0)),""))</f>
        <v/>
      </c>
      <c r="H31" s="8">
        <f>IF(OR(F31="",G31=""),"",F31*G31)</f>
        <v/>
      </c>
      <c r="I31" s="9" t="n"/>
      <c r="J31" s="9" t="n"/>
      <c r="K31" s="10">
        <f>IF(OR(J31="",E31="",E31='Étapes'!$A$8,E31='Étapes'!$A$9),"",TODAY()-J31)</f>
        <v/>
      </c>
      <c r="L31" s="5" t="n"/>
      <c r="M31" s="9" t="n"/>
      <c r="N31" s="9" t="n"/>
      <c r="O31" s="11">
        <f>IF(E31="","",IFERROR(IF(OR(E31='Étapes'!$A$8,E31='Étapes'!$A$9),"Clôturée",IF(AND(M31&lt;&gt;"",M31&lt;TODAY()),"En retard",IF(AND(ISNUMBER(K31),N(INDEX('Étapes'!$E$4:$E$9,MATCH(E31,'Étapes'!$A$4:$A$9,0)))&gt;0,K31&gt;N(INDEX('Étapes'!$E$4:$E$9,MATCH(E31,'Étapes'!$A$4:$A$9,0)))),"Bloquée","Dans les temps"))),""))</f>
        <v/>
      </c>
      <c r="P31" s="5" t="n"/>
      <c r="Q31" s="5" t="n"/>
    </row>
    <row r="32">
      <c r="A32" s="4" t="n"/>
      <c r="B32" s="5" t="n"/>
      <c r="C32" s="5" t="n"/>
      <c r="D32" s="5" t="n"/>
      <c r="E32" s="5" t="n"/>
      <c r="F32" s="6" t="n"/>
      <c r="G32" s="7">
        <f>IF(E32="","",IFERROR(INDEX('Étapes'!$F$4:$F$9,MATCH(E32,'Étapes'!$A$4:$A$9,0)),""))</f>
        <v/>
      </c>
      <c r="H32" s="8">
        <f>IF(OR(F32="",G32=""),"",F32*G32)</f>
        <v/>
      </c>
      <c r="I32" s="9" t="n"/>
      <c r="J32" s="9" t="n"/>
      <c r="K32" s="10">
        <f>IF(OR(J32="",E32="",E32='Étapes'!$A$8,E32='Étapes'!$A$9),"",TODAY()-J32)</f>
        <v/>
      </c>
      <c r="L32" s="5" t="n"/>
      <c r="M32" s="9" t="n"/>
      <c r="N32" s="9" t="n"/>
      <c r="O32" s="11">
        <f>IF(E32="","",IFERROR(IF(OR(E32='Étapes'!$A$8,E32='Étapes'!$A$9),"Clôturée",IF(AND(M32&lt;&gt;"",M32&lt;TODAY()),"En retard",IF(AND(ISNUMBER(K32),N(INDEX('Étapes'!$E$4:$E$9,MATCH(E32,'Étapes'!$A$4:$A$9,0)))&gt;0,K32&gt;N(INDEX('Étapes'!$E$4:$E$9,MATCH(E32,'Étapes'!$A$4:$A$9,0)))),"Bloquée","Dans les temps"))),""))</f>
        <v/>
      </c>
      <c r="P32" s="5" t="n"/>
      <c r="Q32" s="5" t="n"/>
    </row>
    <row r="33">
      <c r="A33" s="4" t="n"/>
      <c r="B33" s="5" t="n"/>
      <c r="C33" s="5" t="n"/>
      <c r="D33" s="5" t="n"/>
      <c r="E33" s="5" t="n"/>
      <c r="F33" s="6" t="n"/>
      <c r="G33" s="7">
        <f>IF(E33="","",IFERROR(INDEX('Étapes'!$F$4:$F$9,MATCH(E33,'Étapes'!$A$4:$A$9,0)),""))</f>
        <v/>
      </c>
      <c r="H33" s="8">
        <f>IF(OR(F33="",G33=""),"",F33*G33)</f>
        <v/>
      </c>
      <c r="I33" s="9" t="n"/>
      <c r="J33" s="9" t="n"/>
      <c r="K33" s="10">
        <f>IF(OR(J33="",E33="",E33='Étapes'!$A$8,E33='Étapes'!$A$9),"",TODAY()-J33)</f>
        <v/>
      </c>
      <c r="L33" s="5" t="n"/>
      <c r="M33" s="9" t="n"/>
      <c r="N33" s="9" t="n"/>
      <c r="O33" s="11">
        <f>IF(E33="","",IFERROR(IF(OR(E33='Étapes'!$A$8,E33='Étapes'!$A$9),"Clôturée",IF(AND(M33&lt;&gt;"",M33&lt;TODAY()),"En retard",IF(AND(ISNUMBER(K33),N(INDEX('Étapes'!$E$4:$E$9,MATCH(E33,'Étapes'!$A$4:$A$9,0)))&gt;0,K33&gt;N(INDEX('Étapes'!$E$4:$E$9,MATCH(E33,'Étapes'!$A$4:$A$9,0)))),"Bloquée","Dans les temps"))),""))</f>
        <v/>
      </c>
      <c r="P33" s="5" t="n"/>
      <c r="Q33" s="5" t="n"/>
    </row>
    <row r="34">
      <c r="A34" s="4" t="n"/>
      <c r="B34" s="5" t="n"/>
      <c r="C34" s="5" t="n"/>
      <c r="D34" s="5" t="n"/>
      <c r="E34" s="5" t="n"/>
      <c r="F34" s="6" t="n"/>
      <c r="G34" s="7">
        <f>IF(E34="","",IFERROR(INDEX('Étapes'!$F$4:$F$9,MATCH(E34,'Étapes'!$A$4:$A$9,0)),""))</f>
        <v/>
      </c>
      <c r="H34" s="8">
        <f>IF(OR(F34="",G34=""),"",F34*G34)</f>
        <v/>
      </c>
      <c r="I34" s="9" t="n"/>
      <c r="J34" s="9" t="n"/>
      <c r="K34" s="10">
        <f>IF(OR(J34="",E34="",E34='Étapes'!$A$8,E34='Étapes'!$A$9),"",TODAY()-J34)</f>
        <v/>
      </c>
      <c r="L34" s="5" t="n"/>
      <c r="M34" s="9" t="n"/>
      <c r="N34" s="9" t="n"/>
      <c r="O34" s="11">
        <f>IF(E34="","",IFERROR(IF(OR(E34='Étapes'!$A$8,E34='Étapes'!$A$9),"Clôturée",IF(AND(M34&lt;&gt;"",M34&lt;TODAY()),"En retard",IF(AND(ISNUMBER(K34),N(INDEX('Étapes'!$E$4:$E$9,MATCH(E34,'Étapes'!$A$4:$A$9,0)))&gt;0,K34&gt;N(INDEX('Étapes'!$E$4:$E$9,MATCH(E34,'Étapes'!$A$4:$A$9,0)))),"Bloquée","Dans les temps"))),""))</f>
        <v/>
      </c>
      <c r="P34" s="5" t="n"/>
      <c r="Q34" s="5" t="n"/>
    </row>
    <row r="35">
      <c r="A35" s="4" t="n"/>
      <c r="B35" s="5" t="n"/>
      <c r="C35" s="5" t="n"/>
      <c r="D35" s="5" t="n"/>
      <c r="E35" s="5" t="n"/>
      <c r="F35" s="6" t="n"/>
      <c r="G35" s="7">
        <f>IF(E35="","",IFERROR(INDEX('Étapes'!$F$4:$F$9,MATCH(E35,'Étapes'!$A$4:$A$9,0)),""))</f>
        <v/>
      </c>
      <c r="H35" s="8">
        <f>IF(OR(F35="",G35=""),"",F35*G35)</f>
        <v/>
      </c>
      <c r="I35" s="9" t="n"/>
      <c r="J35" s="9" t="n"/>
      <c r="K35" s="10">
        <f>IF(OR(J35="",E35="",E35='Étapes'!$A$8,E35='Étapes'!$A$9),"",TODAY()-J35)</f>
        <v/>
      </c>
      <c r="L35" s="5" t="n"/>
      <c r="M35" s="9" t="n"/>
      <c r="N35" s="9" t="n"/>
      <c r="O35" s="11">
        <f>IF(E35="","",IFERROR(IF(OR(E35='Étapes'!$A$8,E35='Étapes'!$A$9),"Clôturée",IF(AND(M35&lt;&gt;"",M35&lt;TODAY()),"En retard",IF(AND(ISNUMBER(K35),N(INDEX('Étapes'!$E$4:$E$9,MATCH(E35,'Étapes'!$A$4:$A$9,0)))&gt;0,K35&gt;N(INDEX('Étapes'!$E$4:$E$9,MATCH(E35,'Étapes'!$A$4:$A$9,0)))),"Bloquée","Dans les temps"))),""))</f>
        <v/>
      </c>
      <c r="P35" s="5" t="n"/>
      <c r="Q35" s="5" t="n"/>
    </row>
    <row r="36">
      <c r="A36" s="4" t="n"/>
      <c r="B36" s="5" t="n"/>
      <c r="C36" s="5" t="n"/>
      <c r="D36" s="5" t="n"/>
      <c r="E36" s="5" t="n"/>
      <c r="F36" s="6" t="n"/>
      <c r="G36" s="7">
        <f>IF(E36="","",IFERROR(INDEX('Étapes'!$F$4:$F$9,MATCH(E36,'Étapes'!$A$4:$A$9,0)),""))</f>
        <v/>
      </c>
      <c r="H36" s="8">
        <f>IF(OR(F36="",G36=""),"",F36*G36)</f>
        <v/>
      </c>
      <c r="I36" s="9" t="n"/>
      <c r="J36" s="9" t="n"/>
      <c r="K36" s="10">
        <f>IF(OR(J36="",E36="",E36='Étapes'!$A$8,E36='Étapes'!$A$9),"",TODAY()-J36)</f>
        <v/>
      </c>
      <c r="L36" s="5" t="n"/>
      <c r="M36" s="9" t="n"/>
      <c r="N36" s="9" t="n"/>
      <c r="O36" s="11">
        <f>IF(E36="","",IFERROR(IF(OR(E36='Étapes'!$A$8,E36='Étapes'!$A$9),"Clôturée",IF(AND(M36&lt;&gt;"",M36&lt;TODAY()),"En retard",IF(AND(ISNUMBER(K36),N(INDEX('Étapes'!$E$4:$E$9,MATCH(E36,'Étapes'!$A$4:$A$9,0)))&gt;0,K36&gt;N(INDEX('Étapes'!$E$4:$E$9,MATCH(E36,'Étapes'!$A$4:$A$9,0)))),"Bloquée","Dans les temps"))),""))</f>
        <v/>
      </c>
      <c r="P36" s="5" t="n"/>
      <c r="Q36" s="5" t="n"/>
    </row>
    <row r="37">
      <c r="A37" s="4" t="n"/>
      <c r="B37" s="5" t="n"/>
      <c r="C37" s="5" t="n"/>
      <c r="D37" s="5" t="n"/>
      <c r="E37" s="5" t="n"/>
      <c r="F37" s="6" t="n"/>
      <c r="G37" s="7">
        <f>IF(E37="","",IFERROR(INDEX('Étapes'!$F$4:$F$9,MATCH(E37,'Étapes'!$A$4:$A$9,0)),""))</f>
        <v/>
      </c>
      <c r="H37" s="8">
        <f>IF(OR(F37="",G37=""),"",F37*G37)</f>
        <v/>
      </c>
      <c r="I37" s="9" t="n"/>
      <c r="J37" s="9" t="n"/>
      <c r="K37" s="10">
        <f>IF(OR(J37="",E37="",E37='Étapes'!$A$8,E37='Étapes'!$A$9),"",TODAY()-J37)</f>
        <v/>
      </c>
      <c r="L37" s="5" t="n"/>
      <c r="M37" s="9" t="n"/>
      <c r="N37" s="9" t="n"/>
      <c r="O37" s="11">
        <f>IF(E37="","",IFERROR(IF(OR(E37='Étapes'!$A$8,E37='Étapes'!$A$9),"Clôturée",IF(AND(M37&lt;&gt;"",M37&lt;TODAY()),"En retard",IF(AND(ISNUMBER(K37),N(INDEX('Étapes'!$E$4:$E$9,MATCH(E37,'Étapes'!$A$4:$A$9,0)))&gt;0,K37&gt;N(INDEX('Étapes'!$E$4:$E$9,MATCH(E37,'Étapes'!$A$4:$A$9,0)))),"Bloquée","Dans les temps"))),""))</f>
        <v/>
      </c>
      <c r="P37" s="5" t="n"/>
      <c r="Q37" s="5" t="n"/>
    </row>
    <row r="38">
      <c r="A38" s="4" t="n"/>
      <c r="B38" s="5" t="n"/>
      <c r="C38" s="5" t="n"/>
      <c r="D38" s="5" t="n"/>
      <c r="E38" s="5" t="n"/>
      <c r="F38" s="6" t="n"/>
      <c r="G38" s="7">
        <f>IF(E38="","",IFERROR(INDEX('Étapes'!$F$4:$F$9,MATCH(E38,'Étapes'!$A$4:$A$9,0)),""))</f>
        <v/>
      </c>
      <c r="H38" s="8">
        <f>IF(OR(F38="",G38=""),"",F38*G38)</f>
        <v/>
      </c>
      <c r="I38" s="9" t="n"/>
      <c r="J38" s="9" t="n"/>
      <c r="K38" s="10">
        <f>IF(OR(J38="",E38="",E38='Étapes'!$A$8,E38='Étapes'!$A$9),"",TODAY()-J38)</f>
        <v/>
      </c>
      <c r="L38" s="5" t="n"/>
      <c r="M38" s="9" t="n"/>
      <c r="N38" s="9" t="n"/>
      <c r="O38" s="11">
        <f>IF(E38="","",IFERROR(IF(OR(E38='Étapes'!$A$8,E38='Étapes'!$A$9),"Clôturée",IF(AND(M38&lt;&gt;"",M38&lt;TODAY()),"En retard",IF(AND(ISNUMBER(K38),N(INDEX('Étapes'!$E$4:$E$9,MATCH(E38,'Étapes'!$A$4:$A$9,0)))&gt;0,K38&gt;N(INDEX('Étapes'!$E$4:$E$9,MATCH(E38,'Étapes'!$A$4:$A$9,0)))),"Bloquée","Dans les temps"))),""))</f>
        <v/>
      </c>
      <c r="P38" s="5" t="n"/>
      <c r="Q38" s="5" t="n"/>
    </row>
    <row r="39">
      <c r="A39" s="4" t="n"/>
      <c r="B39" s="5" t="n"/>
      <c r="C39" s="5" t="n"/>
      <c r="D39" s="5" t="n"/>
      <c r="E39" s="5" t="n"/>
      <c r="F39" s="6" t="n"/>
      <c r="G39" s="7">
        <f>IF(E39="","",IFERROR(INDEX('Étapes'!$F$4:$F$9,MATCH(E39,'Étapes'!$A$4:$A$9,0)),""))</f>
        <v/>
      </c>
      <c r="H39" s="8">
        <f>IF(OR(F39="",G39=""),"",F39*G39)</f>
        <v/>
      </c>
      <c r="I39" s="9" t="n"/>
      <c r="J39" s="9" t="n"/>
      <c r="K39" s="10">
        <f>IF(OR(J39="",E39="",E39='Étapes'!$A$8,E39='Étapes'!$A$9),"",TODAY()-J39)</f>
        <v/>
      </c>
      <c r="L39" s="5" t="n"/>
      <c r="M39" s="9" t="n"/>
      <c r="N39" s="9" t="n"/>
      <c r="O39" s="11">
        <f>IF(E39="","",IFERROR(IF(OR(E39='Étapes'!$A$8,E39='Étapes'!$A$9),"Clôturée",IF(AND(M39&lt;&gt;"",M39&lt;TODAY()),"En retard",IF(AND(ISNUMBER(K39),N(INDEX('Étapes'!$E$4:$E$9,MATCH(E39,'Étapes'!$A$4:$A$9,0)))&gt;0,K39&gt;N(INDEX('Étapes'!$E$4:$E$9,MATCH(E39,'Étapes'!$A$4:$A$9,0)))),"Bloquée","Dans les temps"))),""))</f>
        <v/>
      </c>
      <c r="P39" s="5" t="n"/>
      <c r="Q39" s="5" t="n"/>
    </row>
    <row r="40">
      <c r="A40" s="4" t="n"/>
      <c r="B40" s="5" t="n"/>
      <c r="C40" s="5" t="n"/>
      <c r="D40" s="5" t="n"/>
      <c r="E40" s="5" t="n"/>
      <c r="F40" s="6" t="n"/>
      <c r="G40" s="7">
        <f>IF(E40="","",IFERROR(INDEX('Étapes'!$F$4:$F$9,MATCH(E40,'Étapes'!$A$4:$A$9,0)),""))</f>
        <v/>
      </c>
      <c r="H40" s="8">
        <f>IF(OR(F40="",G40=""),"",F40*G40)</f>
        <v/>
      </c>
      <c r="I40" s="9" t="n"/>
      <c r="J40" s="9" t="n"/>
      <c r="K40" s="10">
        <f>IF(OR(J40="",E40="",E40='Étapes'!$A$8,E40='Étapes'!$A$9),"",TODAY()-J40)</f>
        <v/>
      </c>
      <c r="L40" s="5" t="n"/>
      <c r="M40" s="9" t="n"/>
      <c r="N40" s="9" t="n"/>
      <c r="O40" s="11">
        <f>IF(E40="","",IFERROR(IF(OR(E40='Étapes'!$A$8,E40='Étapes'!$A$9),"Clôturée",IF(AND(M40&lt;&gt;"",M40&lt;TODAY()),"En retard",IF(AND(ISNUMBER(K40),N(INDEX('Étapes'!$E$4:$E$9,MATCH(E40,'Étapes'!$A$4:$A$9,0)))&gt;0,K40&gt;N(INDEX('Étapes'!$E$4:$E$9,MATCH(E40,'Étapes'!$A$4:$A$9,0)))),"Bloquée","Dans les temps"))),""))</f>
        <v/>
      </c>
      <c r="P40" s="5" t="n"/>
      <c r="Q40" s="5" t="n"/>
    </row>
    <row r="41">
      <c r="A41" s="4" t="n"/>
      <c r="B41" s="5" t="n"/>
      <c r="C41" s="5" t="n"/>
      <c r="D41" s="5" t="n"/>
      <c r="E41" s="5" t="n"/>
      <c r="F41" s="6" t="n"/>
      <c r="G41" s="7">
        <f>IF(E41="","",IFERROR(INDEX('Étapes'!$F$4:$F$9,MATCH(E41,'Étapes'!$A$4:$A$9,0)),""))</f>
        <v/>
      </c>
      <c r="H41" s="8">
        <f>IF(OR(F41="",G41=""),"",F41*G41)</f>
        <v/>
      </c>
      <c r="I41" s="9" t="n"/>
      <c r="J41" s="9" t="n"/>
      <c r="K41" s="10">
        <f>IF(OR(J41="",E41="",E41='Étapes'!$A$8,E41='Étapes'!$A$9),"",TODAY()-J41)</f>
        <v/>
      </c>
      <c r="L41" s="5" t="n"/>
      <c r="M41" s="9" t="n"/>
      <c r="N41" s="9" t="n"/>
      <c r="O41" s="11">
        <f>IF(E41="","",IFERROR(IF(OR(E41='Étapes'!$A$8,E41='Étapes'!$A$9),"Clôturée",IF(AND(M41&lt;&gt;"",M41&lt;TODAY()),"En retard",IF(AND(ISNUMBER(K41),N(INDEX('Étapes'!$E$4:$E$9,MATCH(E41,'Étapes'!$A$4:$A$9,0)))&gt;0,K41&gt;N(INDEX('Étapes'!$E$4:$E$9,MATCH(E41,'Étapes'!$A$4:$A$9,0)))),"Bloquée","Dans les temps"))),""))</f>
        <v/>
      </c>
      <c r="P41" s="5" t="n"/>
      <c r="Q41" s="5" t="n"/>
    </row>
    <row r="42">
      <c r="A42" s="4" t="n"/>
      <c r="B42" s="5" t="n"/>
      <c r="C42" s="5" t="n"/>
      <c r="D42" s="5" t="n"/>
      <c r="E42" s="5" t="n"/>
      <c r="F42" s="6" t="n"/>
      <c r="G42" s="7">
        <f>IF(E42="","",IFERROR(INDEX('Étapes'!$F$4:$F$9,MATCH(E42,'Étapes'!$A$4:$A$9,0)),""))</f>
        <v/>
      </c>
      <c r="H42" s="8">
        <f>IF(OR(F42="",G42=""),"",F42*G42)</f>
        <v/>
      </c>
      <c r="I42" s="9" t="n"/>
      <c r="J42" s="9" t="n"/>
      <c r="K42" s="10">
        <f>IF(OR(J42="",E42="",E42='Étapes'!$A$8,E42='Étapes'!$A$9),"",TODAY()-J42)</f>
        <v/>
      </c>
      <c r="L42" s="5" t="n"/>
      <c r="M42" s="9" t="n"/>
      <c r="N42" s="9" t="n"/>
      <c r="O42" s="11">
        <f>IF(E42="","",IFERROR(IF(OR(E42='Étapes'!$A$8,E42='Étapes'!$A$9),"Clôturée",IF(AND(M42&lt;&gt;"",M42&lt;TODAY()),"En retard",IF(AND(ISNUMBER(K42),N(INDEX('Étapes'!$E$4:$E$9,MATCH(E42,'Étapes'!$A$4:$A$9,0)))&gt;0,K42&gt;N(INDEX('Étapes'!$E$4:$E$9,MATCH(E42,'Étapes'!$A$4:$A$9,0)))),"Bloquée","Dans les temps"))),""))</f>
        <v/>
      </c>
      <c r="P42" s="5" t="n"/>
      <c r="Q42" s="5" t="n"/>
    </row>
    <row r="43">
      <c r="A43" s="4" t="n"/>
      <c r="B43" s="5" t="n"/>
      <c r="C43" s="5" t="n"/>
      <c r="D43" s="5" t="n"/>
      <c r="E43" s="5" t="n"/>
      <c r="F43" s="6" t="n"/>
      <c r="G43" s="7">
        <f>IF(E43="","",IFERROR(INDEX('Étapes'!$F$4:$F$9,MATCH(E43,'Étapes'!$A$4:$A$9,0)),""))</f>
        <v/>
      </c>
      <c r="H43" s="8">
        <f>IF(OR(F43="",G43=""),"",F43*G43)</f>
        <v/>
      </c>
      <c r="I43" s="9" t="n"/>
      <c r="J43" s="9" t="n"/>
      <c r="K43" s="10">
        <f>IF(OR(J43="",E43="",E43='Étapes'!$A$8,E43='Étapes'!$A$9),"",TODAY()-J43)</f>
        <v/>
      </c>
      <c r="L43" s="5" t="n"/>
      <c r="M43" s="9" t="n"/>
      <c r="N43" s="9" t="n"/>
      <c r="O43" s="11">
        <f>IF(E43="","",IFERROR(IF(OR(E43='Étapes'!$A$8,E43='Étapes'!$A$9),"Clôturée",IF(AND(M43&lt;&gt;"",M43&lt;TODAY()),"En retard",IF(AND(ISNUMBER(K43),N(INDEX('Étapes'!$E$4:$E$9,MATCH(E43,'Étapes'!$A$4:$A$9,0)))&gt;0,K43&gt;N(INDEX('Étapes'!$E$4:$E$9,MATCH(E43,'Étapes'!$A$4:$A$9,0)))),"Bloquée","Dans les temps"))),""))</f>
        <v/>
      </c>
      <c r="P43" s="5" t="n"/>
      <c r="Q43" s="5" t="n"/>
    </row>
    <row r="44">
      <c r="A44" s="4" t="n"/>
      <c r="B44" s="5" t="n"/>
      <c r="C44" s="5" t="n"/>
      <c r="D44" s="5" t="n"/>
      <c r="E44" s="5" t="n"/>
      <c r="F44" s="6" t="n"/>
      <c r="G44" s="7">
        <f>IF(E44="","",IFERROR(INDEX('Étapes'!$F$4:$F$9,MATCH(E44,'Étapes'!$A$4:$A$9,0)),""))</f>
        <v/>
      </c>
      <c r="H44" s="8">
        <f>IF(OR(F44="",G44=""),"",F44*G44)</f>
        <v/>
      </c>
      <c r="I44" s="9" t="n"/>
      <c r="J44" s="9" t="n"/>
      <c r="K44" s="10">
        <f>IF(OR(J44="",E44="",E44='Étapes'!$A$8,E44='Étapes'!$A$9),"",TODAY()-J44)</f>
        <v/>
      </c>
      <c r="L44" s="5" t="n"/>
      <c r="M44" s="9" t="n"/>
      <c r="N44" s="9" t="n"/>
      <c r="O44" s="11">
        <f>IF(E44="","",IFERROR(IF(OR(E44='Étapes'!$A$8,E44='Étapes'!$A$9),"Clôturée",IF(AND(M44&lt;&gt;"",M44&lt;TODAY()),"En retard",IF(AND(ISNUMBER(K44),N(INDEX('Étapes'!$E$4:$E$9,MATCH(E44,'Étapes'!$A$4:$A$9,0)))&gt;0,K44&gt;N(INDEX('Étapes'!$E$4:$E$9,MATCH(E44,'Étapes'!$A$4:$A$9,0)))),"Bloquée","Dans les temps"))),""))</f>
        <v/>
      </c>
      <c r="P44" s="5" t="n"/>
      <c r="Q44" s="5" t="n"/>
    </row>
    <row r="45">
      <c r="A45" s="4" t="n"/>
      <c r="B45" s="5" t="n"/>
      <c r="C45" s="5" t="n"/>
      <c r="D45" s="5" t="n"/>
      <c r="E45" s="5" t="n"/>
      <c r="F45" s="6" t="n"/>
      <c r="G45" s="7">
        <f>IF(E45="","",IFERROR(INDEX('Étapes'!$F$4:$F$9,MATCH(E45,'Étapes'!$A$4:$A$9,0)),""))</f>
        <v/>
      </c>
      <c r="H45" s="8">
        <f>IF(OR(F45="",G45=""),"",F45*G45)</f>
        <v/>
      </c>
      <c r="I45" s="9" t="n"/>
      <c r="J45" s="9" t="n"/>
      <c r="K45" s="10">
        <f>IF(OR(J45="",E45="",E45='Étapes'!$A$8,E45='Étapes'!$A$9),"",TODAY()-J45)</f>
        <v/>
      </c>
      <c r="L45" s="5" t="n"/>
      <c r="M45" s="9" t="n"/>
      <c r="N45" s="9" t="n"/>
      <c r="O45" s="11">
        <f>IF(E45="","",IFERROR(IF(OR(E45='Étapes'!$A$8,E45='Étapes'!$A$9),"Clôturée",IF(AND(M45&lt;&gt;"",M45&lt;TODAY()),"En retard",IF(AND(ISNUMBER(K45),N(INDEX('Étapes'!$E$4:$E$9,MATCH(E45,'Étapes'!$A$4:$A$9,0)))&gt;0,K45&gt;N(INDEX('Étapes'!$E$4:$E$9,MATCH(E45,'Étapes'!$A$4:$A$9,0)))),"Bloquée","Dans les temps"))),""))</f>
        <v/>
      </c>
      <c r="P45" s="5" t="n"/>
      <c r="Q45" s="5" t="n"/>
    </row>
    <row r="46">
      <c r="A46" s="4" t="n"/>
      <c r="B46" s="5" t="n"/>
      <c r="C46" s="5" t="n"/>
      <c r="D46" s="5" t="n"/>
      <c r="E46" s="5" t="n"/>
      <c r="F46" s="6" t="n"/>
      <c r="G46" s="7">
        <f>IF(E46="","",IFERROR(INDEX('Étapes'!$F$4:$F$9,MATCH(E46,'Étapes'!$A$4:$A$9,0)),""))</f>
        <v/>
      </c>
      <c r="H46" s="8">
        <f>IF(OR(F46="",G46=""),"",F46*G46)</f>
        <v/>
      </c>
      <c r="I46" s="9" t="n"/>
      <c r="J46" s="9" t="n"/>
      <c r="K46" s="10">
        <f>IF(OR(J46="",E46="",E46='Étapes'!$A$8,E46='Étapes'!$A$9),"",TODAY()-J46)</f>
        <v/>
      </c>
      <c r="L46" s="5" t="n"/>
      <c r="M46" s="9" t="n"/>
      <c r="N46" s="9" t="n"/>
      <c r="O46" s="11">
        <f>IF(E46="","",IFERROR(IF(OR(E46='Étapes'!$A$8,E46='Étapes'!$A$9),"Clôturée",IF(AND(M46&lt;&gt;"",M46&lt;TODAY()),"En retard",IF(AND(ISNUMBER(K46),N(INDEX('Étapes'!$E$4:$E$9,MATCH(E46,'Étapes'!$A$4:$A$9,0)))&gt;0,K46&gt;N(INDEX('Étapes'!$E$4:$E$9,MATCH(E46,'Étapes'!$A$4:$A$9,0)))),"Bloquée","Dans les temps"))),""))</f>
        <v/>
      </c>
      <c r="P46" s="5" t="n"/>
      <c r="Q46" s="5" t="n"/>
    </row>
    <row r="47">
      <c r="A47" s="4" t="n"/>
      <c r="B47" s="5" t="n"/>
      <c r="C47" s="5" t="n"/>
      <c r="D47" s="5" t="n"/>
      <c r="E47" s="5" t="n"/>
      <c r="F47" s="6" t="n"/>
      <c r="G47" s="7">
        <f>IF(E47="","",IFERROR(INDEX('Étapes'!$F$4:$F$9,MATCH(E47,'Étapes'!$A$4:$A$9,0)),""))</f>
        <v/>
      </c>
      <c r="H47" s="8">
        <f>IF(OR(F47="",G47=""),"",F47*G47)</f>
        <v/>
      </c>
      <c r="I47" s="9" t="n"/>
      <c r="J47" s="9" t="n"/>
      <c r="K47" s="10">
        <f>IF(OR(J47="",E47="",E47='Étapes'!$A$8,E47='Étapes'!$A$9),"",TODAY()-J47)</f>
        <v/>
      </c>
      <c r="L47" s="5" t="n"/>
      <c r="M47" s="9" t="n"/>
      <c r="N47" s="9" t="n"/>
      <c r="O47" s="11">
        <f>IF(E47="","",IFERROR(IF(OR(E47='Étapes'!$A$8,E47='Étapes'!$A$9),"Clôturée",IF(AND(M47&lt;&gt;"",M47&lt;TODAY()),"En retard",IF(AND(ISNUMBER(K47),N(INDEX('Étapes'!$E$4:$E$9,MATCH(E47,'Étapes'!$A$4:$A$9,0)))&gt;0,K47&gt;N(INDEX('Étapes'!$E$4:$E$9,MATCH(E47,'Étapes'!$A$4:$A$9,0)))),"Bloquée","Dans les temps"))),""))</f>
        <v/>
      </c>
      <c r="P47" s="5" t="n"/>
      <c r="Q47" s="5" t="n"/>
    </row>
    <row r="48">
      <c r="A48" s="4" t="n"/>
      <c r="B48" s="5" t="n"/>
      <c r="C48" s="5" t="n"/>
      <c r="D48" s="5" t="n"/>
      <c r="E48" s="5" t="n"/>
      <c r="F48" s="6" t="n"/>
      <c r="G48" s="7">
        <f>IF(E48="","",IFERROR(INDEX('Étapes'!$F$4:$F$9,MATCH(E48,'Étapes'!$A$4:$A$9,0)),""))</f>
        <v/>
      </c>
      <c r="H48" s="8">
        <f>IF(OR(F48="",G48=""),"",F48*G48)</f>
        <v/>
      </c>
      <c r="I48" s="9" t="n"/>
      <c r="J48" s="9" t="n"/>
      <c r="K48" s="10">
        <f>IF(OR(J48="",E48="",E48='Étapes'!$A$8,E48='Étapes'!$A$9),"",TODAY()-J48)</f>
        <v/>
      </c>
      <c r="L48" s="5" t="n"/>
      <c r="M48" s="9" t="n"/>
      <c r="N48" s="9" t="n"/>
      <c r="O48" s="11">
        <f>IF(E48="","",IFERROR(IF(OR(E48='Étapes'!$A$8,E48='Étapes'!$A$9),"Clôturée",IF(AND(M48&lt;&gt;"",M48&lt;TODAY()),"En retard",IF(AND(ISNUMBER(K48),N(INDEX('Étapes'!$E$4:$E$9,MATCH(E48,'Étapes'!$A$4:$A$9,0)))&gt;0,K48&gt;N(INDEX('Étapes'!$E$4:$E$9,MATCH(E48,'Étapes'!$A$4:$A$9,0)))),"Bloquée","Dans les temps"))),""))</f>
        <v/>
      </c>
      <c r="P48" s="5" t="n"/>
      <c r="Q48" s="5" t="n"/>
    </row>
    <row r="49">
      <c r="A49" s="4" t="n"/>
      <c r="B49" s="5" t="n"/>
      <c r="C49" s="5" t="n"/>
      <c r="D49" s="5" t="n"/>
      <c r="E49" s="5" t="n"/>
      <c r="F49" s="6" t="n"/>
      <c r="G49" s="7">
        <f>IF(E49="","",IFERROR(INDEX('Étapes'!$F$4:$F$9,MATCH(E49,'Étapes'!$A$4:$A$9,0)),""))</f>
        <v/>
      </c>
      <c r="H49" s="8">
        <f>IF(OR(F49="",G49=""),"",F49*G49)</f>
        <v/>
      </c>
      <c r="I49" s="9" t="n"/>
      <c r="J49" s="9" t="n"/>
      <c r="K49" s="10">
        <f>IF(OR(J49="",E49="",E49='Étapes'!$A$8,E49='Étapes'!$A$9),"",TODAY()-J49)</f>
        <v/>
      </c>
      <c r="L49" s="5" t="n"/>
      <c r="M49" s="9" t="n"/>
      <c r="N49" s="9" t="n"/>
      <c r="O49" s="11">
        <f>IF(E49="","",IFERROR(IF(OR(E49='Étapes'!$A$8,E49='Étapes'!$A$9),"Clôturée",IF(AND(M49&lt;&gt;"",M49&lt;TODAY()),"En retard",IF(AND(ISNUMBER(K49),N(INDEX('Étapes'!$E$4:$E$9,MATCH(E49,'Étapes'!$A$4:$A$9,0)))&gt;0,K49&gt;N(INDEX('Étapes'!$E$4:$E$9,MATCH(E49,'Étapes'!$A$4:$A$9,0)))),"Bloquée","Dans les temps"))),""))</f>
        <v/>
      </c>
      <c r="P49" s="5" t="n"/>
      <c r="Q49" s="5" t="n"/>
    </row>
    <row r="50">
      <c r="A50" s="4" t="n"/>
      <c r="B50" s="5" t="n"/>
      <c r="C50" s="5" t="n"/>
      <c r="D50" s="5" t="n"/>
      <c r="E50" s="5" t="n"/>
      <c r="F50" s="6" t="n"/>
      <c r="G50" s="7">
        <f>IF(E50="","",IFERROR(INDEX('Étapes'!$F$4:$F$9,MATCH(E50,'Étapes'!$A$4:$A$9,0)),""))</f>
        <v/>
      </c>
      <c r="H50" s="8">
        <f>IF(OR(F50="",G50=""),"",F50*G50)</f>
        <v/>
      </c>
      <c r="I50" s="9" t="n"/>
      <c r="J50" s="9" t="n"/>
      <c r="K50" s="10">
        <f>IF(OR(J50="",E50="",E50='Étapes'!$A$8,E50='Étapes'!$A$9),"",TODAY()-J50)</f>
        <v/>
      </c>
      <c r="L50" s="5" t="n"/>
      <c r="M50" s="9" t="n"/>
      <c r="N50" s="9" t="n"/>
      <c r="O50" s="11">
        <f>IF(E50="","",IFERROR(IF(OR(E50='Étapes'!$A$8,E50='Étapes'!$A$9),"Clôturée",IF(AND(M50&lt;&gt;"",M50&lt;TODAY()),"En retard",IF(AND(ISNUMBER(K50),N(INDEX('Étapes'!$E$4:$E$9,MATCH(E50,'Étapes'!$A$4:$A$9,0)))&gt;0,K50&gt;N(INDEX('Étapes'!$E$4:$E$9,MATCH(E50,'Étapes'!$A$4:$A$9,0)))),"Bloquée","Dans les temps"))),""))</f>
        <v/>
      </c>
      <c r="P50" s="5" t="n"/>
      <c r="Q50" s="5" t="n"/>
    </row>
    <row r="51">
      <c r="A51" s="4" t="n"/>
      <c r="B51" s="5" t="n"/>
      <c r="C51" s="5" t="n"/>
      <c r="D51" s="5" t="n"/>
      <c r="E51" s="5" t="n"/>
      <c r="F51" s="6" t="n"/>
      <c r="G51" s="7">
        <f>IF(E51="","",IFERROR(INDEX('Étapes'!$F$4:$F$9,MATCH(E51,'Étapes'!$A$4:$A$9,0)),""))</f>
        <v/>
      </c>
      <c r="H51" s="8">
        <f>IF(OR(F51="",G51=""),"",F51*G51)</f>
        <v/>
      </c>
      <c r="I51" s="9" t="n"/>
      <c r="J51" s="9" t="n"/>
      <c r="K51" s="10">
        <f>IF(OR(J51="",E51="",E51='Étapes'!$A$8,E51='Étapes'!$A$9),"",TODAY()-J51)</f>
        <v/>
      </c>
      <c r="L51" s="5" t="n"/>
      <c r="M51" s="9" t="n"/>
      <c r="N51" s="9" t="n"/>
      <c r="O51" s="11">
        <f>IF(E51="","",IFERROR(IF(OR(E51='Étapes'!$A$8,E51='Étapes'!$A$9),"Clôturée",IF(AND(M51&lt;&gt;"",M51&lt;TODAY()),"En retard",IF(AND(ISNUMBER(K51),N(INDEX('Étapes'!$E$4:$E$9,MATCH(E51,'Étapes'!$A$4:$A$9,0)))&gt;0,K51&gt;N(INDEX('Étapes'!$E$4:$E$9,MATCH(E51,'Étapes'!$A$4:$A$9,0)))),"Bloquée","Dans les temps"))),""))</f>
        <v/>
      </c>
      <c r="P51" s="5" t="n"/>
      <c r="Q51" s="5" t="n"/>
    </row>
    <row r="52">
      <c r="A52" s="4" t="n"/>
      <c r="B52" s="5" t="n"/>
      <c r="C52" s="5" t="n"/>
      <c r="D52" s="5" t="n"/>
      <c r="E52" s="5" t="n"/>
      <c r="F52" s="6" t="n"/>
      <c r="G52" s="7">
        <f>IF(E52="","",IFERROR(INDEX('Étapes'!$F$4:$F$9,MATCH(E52,'Étapes'!$A$4:$A$9,0)),""))</f>
        <v/>
      </c>
      <c r="H52" s="8">
        <f>IF(OR(F52="",G52=""),"",F52*G52)</f>
        <v/>
      </c>
      <c r="I52" s="9" t="n"/>
      <c r="J52" s="9" t="n"/>
      <c r="K52" s="10">
        <f>IF(OR(J52="",E52="",E52='Étapes'!$A$8,E52='Étapes'!$A$9),"",TODAY()-J52)</f>
        <v/>
      </c>
      <c r="L52" s="5" t="n"/>
      <c r="M52" s="9" t="n"/>
      <c r="N52" s="9" t="n"/>
      <c r="O52" s="11">
        <f>IF(E52="","",IFERROR(IF(OR(E52='Étapes'!$A$8,E52='Étapes'!$A$9),"Clôturée",IF(AND(M52&lt;&gt;"",M52&lt;TODAY()),"En retard",IF(AND(ISNUMBER(K52),N(INDEX('Étapes'!$E$4:$E$9,MATCH(E52,'Étapes'!$A$4:$A$9,0)))&gt;0,K52&gt;N(INDEX('Étapes'!$E$4:$E$9,MATCH(E52,'Étapes'!$A$4:$A$9,0)))),"Bloquée","Dans les temps"))),""))</f>
        <v/>
      </c>
      <c r="P52" s="5" t="n"/>
      <c r="Q52" s="5" t="n"/>
    </row>
    <row r="53">
      <c r="A53" s="4" t="n"/>
      <c r="B53" s="5" t="n"/>
      <c r="C53" s="5" t="n"/>
      <c r="D53" s="5" t="n"/>
      <c r="E53" s="5" t="n"/>
      <c r="F53" s="6" t="n"/>
      <c r="G53" s="7">
        <f>IF(E53="","",IFERROR(INDEX('Étapes'!$F$4:$F$9,MATCH(E53,'Étapes'!$A$4:$A$9,0)),""))</f>
        <v/>
      </c>
      <c r="H53" s="8">
        <f>IF(OR(F53="",G53=""),"",F53*G53)</f>
        <v/>
      </c>
      <c r="I53" s="9" t="n"/>
      <c r="J53" s="9" t="n"/>
      <c r="K53" s="10">
        <f>IF(OR(J53="",E53="",E53='Étapes'!$A$8,E53='Étapes'!$A$9),"",TODAY()-J53)</f>
        <v/>
      </c>
      <c r="L53" s="5" t="n"/>
      <c r="M53" s="9" t="n"/>
      <c r="N53" s="9" t="n"/>
      <c r="O53" s="11">
        <f>IF(E53="","",IFERROR(IF(OR(E53='Étapes'!$A$8,E53='Étapes'!$A$9),"Clôturée",IF(AND(M53&lt;&gt;"",M53&lt;TODAY()),"En retard",IF(AND(ISNUMBER(K53),N(INDEX('Étapes'!$E$4:$E$9,MATCH(E53,'Étapes'!$A$4:$A$9,0)))&gt;0,K53&gt;N(INDEX('Étapes'!$E$4:$E$9,MATCH(E53,'Étapes'!$A$4:$A$9,0)))),"Bloquée","Dans les temps"))),""))</f>
        <v/>
      </c>
      <c r="P53" s="5" t="n"/>
      <c r="Q53" s="5" t="n"/>
    </row>
    <row r="54">
      <c r="A54" s="4" t="n"/>
      <c r="B54" s="5" t="n"/>
      <c r="C54" s="5" t="n"/>
      <c r="D54" s="5" t="n"/>
      <c r="E54" s="5" t="n"/>
      <c r="F54" s="6" t="n"/>
      <c r="G54" s="7">
        <f>IF(E54="","",IFERROR(INDEX('Étapes'!$F$4:$F$9,MATCH(E54,'Étapes'!$A$4:$A$9,0)),""))</f>
        <v/>
      </c>
      <c r="H54" s="8">
        <f>IF(OR(F54="",G54=""),"",F54*G54)</f>
        <v/>
      </c>
      <c r="I54" s="9" t="n"/>
      <c r="J54" s="9" t="n"/>
      <c r="K54" s="10">
        <f>IF(OR(J54="",E54="",E54='Étapes'!$A$8,E54='Étapes'!$A$9),"",TODAY()-J54)</f>
        <v/>
      </c>
      <c r="L54" s="5" t="n"/>
      <c r="M54" s="9" t="n"/>
      <c r="N54" s="9" t="n"/>
      <c r="O54" s="11">
        <f>IF(E54="","",IFERROR(IF(OR(E54='Étapes'!$A$8,E54='Étapes'!$A$9),"Clôturée",IF(AND(M54&lt;&gt;"",M54&lt;TODAY()),"En retard",IF(AND(ISNUMBER(K54),N(INDEX('Étapes'!$E$4:$E$9,MATCH(E54,'Étapes'!$A$4:$A$9,0)))&gt;0,K54&gt;N(INDEX('Étapes'!$E$4:$E$9,MATCH(E54,'Étapes'!$A$4:$A$9,0)))),"Bloquée","Dans les temps"))),""))</f>
        <v/>
      </c>
      <c r="P54" s="5" t="n"/>
      <c r="Q54" s="5" t="n"/>
    </row>
    <row r="55">
      <c r="A55" s="4" t="n"/>
      <c r="B55" s="5" t="n"/>
      <c r="C55" s="5" t="n"/>
      <c r="D55" s="5" t="n"/>
      <c r="E55" s="5" t="n"/>
      <c r="F55" s="6" t="n"/>
      <c r="G55" s="7">
        <f>IF(E55="","",IFERROR(INDEX('Étapes'!$F$4:$F$9,MATCH(E55,'Étapes'!$A$4:$A$9,0)),""))</f>
        <v/>
      </c>
      <c r="H55" s="8">
        <f>IF(OR(F55="",G55=""),"",F55*G55)</f>
        <v/>
      </c>
      <c r="I55" s="9" t="n"/>
      <c r="J55" s="9" t="n"/>
      <c r="K55" s="10">
        <f>IF(OR(J55="",E55="",E55='Étapes'!$A$8,E55='Étapes'!$A$9),"",TODAY()-J55)</f>
        <v/>
      </c>
      <c r="L55" s="5" t="n"/>
      <c r="M55" s="9" t="n"/>
      <c r="N55" s="9" t="n"/>
      <c r="O55" s="11">
        <f>IF(E55="","",IFERROR(IF(OR(E55='Étapes'!$A$8,E55='Étapes'!$A$9),"Clôturée",IF(AND(M55&lt;&gt;"",M55&lt;TODAY()),"En retard",IF(AND(ISNUMBER(K55),N(INDEX('Étapes'!$E$4:$E$9,MATCH(E55,'Étapes'!$A$4:$A$9,0)))&gt;0,K55&gt;N(INDEX('Étapes'!$E$4:$E$9,MATCH(E55,'Étapes'!$A$4:$A$9,0)))),"Bloquée","Dans les temps"))),""))</f>
        <v/>
      </c>
      <c r="P55" s="5" t="n"/>
      <c r="Q55" s="5" t="n"/>
    </row>
    <row r="56">
      <c r="A56" s="4" t="n"/>
      <c r="B56" s="5" t="n"/>
      <c r="C56" s="5" t="n"/>
      <c r="D56" s="5" t="n"/>
      <c r="E56" s="5" t="n"/>
      <c r="F56" s="6" t="n"/>
      <c r="G56" s="7">
        <f>IF(E56="","",IFERROR(INDEX('Étapes'!$F$4:$F$9,MATCH(E56,'Étapes'!$A$4:$A$9,0)),""))</f>
        <v/>
      </c>
      <c r="H56" s="8">
        <f>IF(OR(F56="",G56=""),"",F56*G56)</f>
        <v/>
      </c>
      <c r="I56" s="9" t="n"/>
      <c r="J56" s="9" t="n"/>
      <c r="K56" s="10">
        <f>IF(OR(J56="",E56="",E56='Étapes'!$A$8,E56='Étapes'!$A$9),"",TODAY()-J56)</f>
        <v/>
      </c>
      <c r="L56" s="5" t="n"/>
      <c r="M56" s="9" t="n"/>
      <c r="N56" s="9" t="n"/>
      <c r="O56" s="11">
        <f>IF(E56="","",IFERROR(IF(OR(E56='Étapes'!$A$8,E56='Étapes'!$A$9),"Clôturée",IF(AND(M56&lt;&gt;"",M56&lt;TODAY()),"En retard",IF(AND(ISNUMBER(K56),N(INDEX('Étapes'!$E$4:$E$9,MATCH(E56,'Étapes'!$A$4:$A$9,0)))&gt;0,K56&gt;N(INDEX('Étapes'!$E$4:$E$9,MATCH(E56,'Étapes'!$A$4:$A$9,0)))),"Bloquée","Dans les temps"))),""))</f>
        <v/>
      </c>
      <c r="P56" s="5" t="n"/>
      <c r="Q56" s="5" t="n"/>
    </row>
    <row r="57">
      <c r="A57" s="4" t="n"/>
      <c r="B57" s="5" t="n"/>
      <c r="C57" s="5" t="n"/>
      <c r="D57" s="5" t="n"/>
      <c r="E57" s="5" t="n"/>
      <c r="F57" s="6" t="n"/>
      <c r="G57" s="7">
        <f>IF(E57="","",IFERROR(INDEX('Étapes'!$F$4:$F$9,MATCH(E57,'Étapes'!$A$4:$A$9,0)),""))</f>
        <v/>
      </c>
      <c r="H57" s="8">
        <f>IF(OR(F57="",G57=""),"",F57*G57)</f>
        <v/>
      </c>
      <c r="I57" s="9" t="n"/>
      <c r="J57" s="9" t="n"/>
      <c r="K57" s="10">
        <f>IF(OR(J57="",E57="",E57='Étapes'!$A$8,E57='Étapes'!$A$9),"",TODAY()-J57)</f>
        <v/>
      </c>
      <c r="L57" s="5" t="n"/>
      <c r="M57" s="9" t="n"/>
      <c r="N57" s="9" t="n"/>
      <c r="O57" s="11">
        <f>IF(E57="","",IFERROR(IF(OR(E57='Étapes'!$A$8,E57='Étapes'!$A$9),"Clôturée",IF(AND(M57&lt;&gt;"",M57&lt;TODAY()),"En retard",IF(AND(ISNUMBER(K57),N(INDEX('Étapes'!$E$4:$E$9,MATCH(E57,'Étapes'!$A$4:$A$9,0)))&gt;0,K57&gt;N(INDEX('Étapes'!$E$4:$E$9,MATCH(E57,'Étapes'!$A$4:$A$9,0)))),"Bloquée","Dans les temps"))),""))</f>
        <v/>
      </c>
      <c r="P57" s="5" t="n"/>
      <c r="Q57" s="5" t="n"/>
    </row>
    <row r="58">
      <c r="A58" s="4" t="n"/>
      <c r="B58" s="5" t="n"/>
      <c r="C58" s="5" t="n"/>
      <c r="D58" s="5" t="n"/>
      <c r="E58" s="5" t="n"/>
      <c r="F58" s="6" t="n"/>
      <c r="G58" s="7">
        <f>IF(E58="","",IFERROR(INDEX('Étapes'!$F$4:$F$9,MATCH(E58,'Étapes'!$A$4:$A$9,0)),""))</f>
        <v/>
      </c>
      <c r="H58" s="8">
        <f>IF(OR(F58="",G58=""),"",F58*G58)</f>
        <v/>
      </c>
      <c r="I58" s="9" t="n"/>
      <c r="J58" s="9" t="n"/>
      <c r="K58" s="10">
        <f>IF(OR(J58="",E58="",E58='Étapes'!$A$8,E58='Étapes'!$A$9),"",TODAY()-J58)</f>
        <v/>
      </c>
      <c r="L58" s="5" t="n"/>
      <c r="M58" s="9" t="n"/>
      <c r="N58" s="9" t="n"/>
      <c r="O58" s="11">
        <f>IF(E58="","",IFERROR(IF(OR(E58='Étapes'!$A$8,E58='Étapes'!$A$9),"Clôturée",IF(AND(M58&lt;&gt;"",M58&lt;TODAY()),"En retard",IF(AND(ISNUMBER(K58),N(INDEX('Étapes'!$E$4:$E$9,MATCH(E58,'Étapes'!$A$4:$A$9,0)))&gt;0,K58&gt;N(INDEX('Étapes'!$E$4:$E$9,MATCH(E58,'Étapes'!$A$4:$A$9,0)))),"Bloquée","Dans les temps"))),""))</f>
        <v/>
      </c>
      <c r="P58" s="5" t="n"/>
      <c r="Q58" s="5" t="n"/>
    </row>
    <row r="59">
      <c r="A59" s="4" t="n"/>
      <c r="B59" s="5" t="n"/>
      <c r="C59" s="5" t="n"/>
      <c r="D59" s="5" t="n"/>
      <c r="E59" s="5" t="n"/>
      <c r="F59" s="6" t="n"/>
      <c r="G59" s="7">
        <f>IF(E59="","",IFERROR(INDEX('Étapes'!$F$4:$F$9,MATCH(E59,'Étapes'!$A$4:$A$9,0)),""))</f>
        <v/>
      </c>
      <c r="H59" s="8">
        <f>IF(OR(F59="",G59=""),"",F59*G59)</f>
        <v/>
      </c>
      <c r="I59" s="9" t="n"/>
      <c r="J59" s="9" t="n"/>
      <c r="K59" s="10">
        <f>IF(OR(J59="",E59="",E59='Étapes'!$A$8,E59='Étapes'!$A$9),"",TODAY()-J59)</f>
        <v/>
      </c>
      <c r="L59" s="5" t="n"/>
      <c r="M59" s="9" t="n"/>
      <c r="N59" s="9" t="n"/>
      <c r="O59" s="11">
        <f>IF(E59="","",IFERROR(IF(OR(E59='Étapes'!$A$8,E59='Étapes'!$A$9),"Clôturée",IF(AND(M59&lt;&gt;"",M59&lt;TODAY()),"En retard",IF(AND(ISNUMBER(K59),N(INDEX('Étapes'!$E$4:$E$9,MATCH(E59,'Étapes'!$A$4:$A$9,0)))&gt;0,K59&gt;N(INDEX('Étapes'!$E$4:$E$9,MATCH(E59,'Étapes'!$A$4:$A$9,0)))),"Bloquée","Dans les temps"))),""))</f>
        <v/>
      </c>
      <c r="P59" s="5" t="n"/>
      <c r="Q59" s="5" t="n"/>
    </row>
    <row r="60">
      <c r="A60" s="4" t="n"/>
      <c r="B60" s="5" t="n"/>
      <c r="C60" s="5" t="n"/>
      <c r="D60" s="5" t="n"/>
      <c r="E60" s="5" t="n"/>
      <c r="F60" s="6" t="n"/>
      <c r="G60" s="7">
        <f>IF(E60="","",IFERROR(INDEX('Étapes'!$F$4:$F$9,MATCH(E60,'Étapes'!$A$4:$A$9,0)),""))</f>
        <v/>
      </c>
      <c r="H60" s="8">
        <f>IF(OR(F60="",G60=""),"",F60*G60)</f>
        <v/>
      </c>
      <c r="I60" s="9" t="n"/>
      <c r="J60" s="9" t="n"/>
      <c r="K60" s="10">
        <f>IF(OR(J60="",E60="",E60='Étapes'!$A$8,E60='Étapes'!$A$9),"",TODAY()-J60)</f>
        <v/>
      </c>
      <c r="L60" s="5" t="n"/>
      <c r="M60" s="9" t="n"/>
      <c r="N60" s="9" t="n"/>
      <c r="O60" s="11">
        <f>IF(E60="","",IFERROR(IF(OR(E60='Étapes'!$A$8,E60='Étapes'!$A$9),"Clôturée",IF(AND(M60&lt;&gt;"",M60&lt;TODAY()),"En retard",IF(AND(ISNUMBER(K60),N(INDEX('Étapes'!$E$4:$E$9,MATCH(E60,'Étapes'!$A$4:$A$9,0)))&gt;0,K60&gt;N(INDEX('Étapes'!$E$4:$E$9,MATCH(E60,'Étapes'!$A$4:$A$9,0)))),"Bloquée","Dans les temps"))),""))</f>
        <v/>
      </c>
      <c r="P60" s="5" t="n"/>
      <c r="Q60" s="5" t="n"/>
    </row>
    <row r="61">
      <c r="A61" s="4" t="n"/>
      <c r="B61" s="5" t="n"/>
      <c r="C61" s="5" t="n"/>
      <c r="D61" s="5" t="n"/>
      <c r="E61" s="5" t="n"/>
      <c r="F61" s="6" t="n"/>
      <c r="G61" s="7">
        <f>IF(E61="","",IFERROR(INDEX('Étapes'!$F$4:$F$9,MATCH(E61,'Étapes'!$A$4:$A$9,0)),""))</f>
        <v/>
      </c>
      <c r="H61" s="8">
        <f>IF(OR(F61="",G61=""),"",F61*G61)</f>
        <v/>
      </c>
      <c r="I61" s="9" t="n"/>
      <c r="J61" s="9" t="n"/>
      <c r="K61" s="10">
        <f>IF(OR(J61="",E61="",E61='Étapes'!$A$8,E61='Étapes'!$A$9),"",TODAY()-J61)</f>
        <v/>
      </c>
      <c r="L61" s="5" t="n"/>
      <c r="M61" s="9" t="n"/>
      <c r="N61" s="9" t="n"/>
      <c r="O61" s="11">
        <f>IF(E61="","",IFERROR(IF(OR(E61='Étapes'!$A$8,E61='Étapes'!$A$9),"Clôturée",IF(AND(M61&lt;&gt;"",M61&lt;TODAY()),"En retard",IF(AND(ISNUMBER(K61),N(INDEX('Étapes'!$E$4:$E$9,MATCH(E61,'Étapes'!$A$4:$A$9,0)))&gt;0,K61&gt;N(INDEX('Étapes'!$E$4:$E$9,MATCH(E61,'Étapes'!$A$4:$A$9,0)))),"Bloquée","Dans les temps"))),""))</f>
        <v/>
      </c>
      <c r="P61" s="5" t="n"/>
      <c r="Q61" s="5" t="n"/>
    </row>
    <row r="62">
      <c r="A62" s="4" t="n"/>
      <c r="B62" s="5" t="n"/>
      <c r="C62" s="5" t="n"/>
      <c r="D62" s="5" t="n"/>
      <c r="E62" s="5" t="n"/>
      <c r="F62" s="6" t="n"/>
      <c r="G62" s="7">
        <f>IF(E62="","",IFERROR(INDEX('Étapes'!$F$4:$F$9,MATCH(E62,'Étapes'!$A$4:$A$9,0)),""))</f>
        <v/>
      </c>
      <c r="H62" s="8">
        <f>IF(OR(F62="",G62=""),"",F62*G62)</f>
        <v/>
      </c>
      <c r="I62" s="9" t="n"/>
      <c r="J62" s="9" t="n"/>
      <c r="K62" s="10">
        <f>IF(OR(J62="",E62="",E62='Étapes'!$A$8,E62='Étapes'!$A$9),"",TODAY()-J62)</f>
        <v/>
      </c>
      <c r="L62" s="5" t="n"/>
      <c r="M62" s="9" t="n"/>
      <c r="N62" s="9" t="n"/>
      <c r="O62" s="11">
        <f>IF(E62="","",IFERROR(IF(OR(E62='Étapes'!$A$8,E62='Étapes'!$A$9),"Clôturée",IF(AND(M62&lt;&gt;"",M62&lt;TODAY()),"En retard",IF(AND(ISNUMBER(K62),N(INDEX('Étapes'!$E$4:$E$9,MATCH(E62,'Étapes'!$A$4:$A$9,0)))&gt;0,K62&gt;N(INDEX('Étapes'!$E$4:$E$9,MATCH(E62,'Étapes'!$A$4:$A$9,0)))),"Bloquée","Dans les temps"))),""))</f>
        <v/>
      </c>
      <c r="P62" s="5" t="n"/>
      <c r="Q62" s="5" t="n"/>
    </row>
    <row r="63">
      <c r="A63" s="4" t="n"/>
      <c r="B63" s="5" t="n"/>
      <c r="C63" s="5" t="n"/>
      <c r="D63" s="5" t="n"/>
      <c r="E63" s="5" t="n"/>
      <c r="F63" s="6" t="n"/>
      <c r="G63" s="7">
        <f>IF(E63="","",IFERROR(INDEX('Étapes'!$F$4:$F$9,MATCH(E63,'Étapes'!$A$4:$A$9,0)),""))</f>
        <v/>
      </c>
      <c r="H63" s="8">
        <f>IF(OR(F63="",G63=""),"",F63*G63)</f>
        <v/>
      </c>
      <c r="I63" s="9" t="n"/>
      <c r="J63" s="9" t="n"/>
      <c r="K63" s="10">
        <f>IF(OR(J63="",E63="",E63='Étapes'!$A$8,E63='Étapes'!$A$9),"",TODAY()-J63)</f>
        <v/>
      </c>
      <c r="L63" s="5" t="n"/>
      <c r="M63" s="9" t="n"/>
      <c r="N63" s="9" t="n"/>
      <c r="O63" s="11">
        <f>IF(E63="","",IFERROR(IF(OR(E63='Étapes'!$A$8,E63='Étapes'!$A$9),"Clôturée",IF(AND(M63&lt;&gt;"",M63&lt;TODAY()),"En retard",IF(AND(ISNUMBER(K63),N(INDEX('Étapes'!$E$4:$E$9,MATCH(E63,'Étapes'!$A$4:$A$9,0)))&gt;0,K63&gt;N(INDEX('Étapes'!$E$4:$E$9,MATCH(E63,'Étapes'!$A$4:$A$9,0)))),"Bloquée","Dans les temps"))),""))</f>
        <v/>
      </c>
      <c r="P63" s="5" t="n"/>
      <c r="Q63" s="5" t="n"/>
    </row>
    <row r="64">
      <c r="A64" s="4" t="n"/>
      <c r="B64" s="5" t="n"/>
      <c r="C64" s="5" t="n"/>
      <c r="D64" s="5" t="n"/>
      <c r="E64" s="5" t="n"/>
      <c r="F64" s="6" t="n"/>
      <c r="G64" s="7">
        <f>IF(E64="","",IFERROR(INDEX('Étapes'!$F$4:$F$9,MATCH(E64,'Étapes'!$A$4:$A$9,0)),""))</f>
        <v/>
      </c>
      <c r="H64" s="8">
        <f>IF(OR(F64="",G64=""),"",F64*G64)</f>
        <v/>
      </c>
      <c r="I64" s="9" t="n"/>
      <c r="J64" s="9" t="n"/>
      <c r="K64" s="10">
        <f>IF(OR(J64="",E64="",E64='Étapes'!$A$8,E64='Étapes'!$A$9),"",TODAY()-J64)</f>
        <v/>
      </c>
      <c r="L64" s="5" t="n"/>
      <c r="M64" s="9" t="n"/>
      <c r="N64" s="9" t="n"/>
      <c r="O64" s="11">
        <f>IF(E64="","",IFERROR(IF(OR(E64='Étapes'!$A$8,E64='Étapes'!$A$9),"Clôturée",IF(AND(M64&lt;&gt;"",M64&lt;TODAY()),"En retard",IF(AND(ISNUMBER(K64),N(INDEX('Étapes'!$E$4:$E$9,MATCH(E64,'Étapes'!$A$4:$A$9,0)))&gt;0,K64&gt;N(INDEX('Étapes'!$E$4:$E$9,MATCH(E64,'Étapes'!$A$4:$A$9,0)))),"Bloquée","Dans les temps"))),""))</f>
        <v/>
      </c>
      <c r="P64" s="5" t="n"/>
      <c r="Q64" s="5" t="n"/>
    </row>
    <row r="65">
      <c r="A65" s="4" t="n"/>
      <c r="B65" s="5" t="n"/>
      <c r="C65" s="5" t="n"/>
      <c r="D65" s="5" t="n"/>
      <c r="E65" s="5" t="n"/>
      <c r="F65" s="6" t="n"/>
      <c r="G65" s="7">
        <f>IF(E65="","",IFERROR(INDEX('Étapes'!$F$4:$F$9,MATCH(E65,'Étapes'!$A$4:$A$9,0)),""))</f>
        <v/>
      </c>
      <c r="H65" s="8">
        <f>IF(OR(F65="",G65=""),"",F65*G65)</f>
        <v/>
      </c>
      <c r="I65" s="9" t="n"/>
      <c r="J65" s="9" t="n"/>
      <c r="K65" s="10">
        <f>IF(OR(J65="",E65="",E65='Étapes'!$A$8,E65='Étapes'!$A$9),"",TODAY()-J65)</f>
        <v/>
      </c>
      <c r="L65" s="5" t="n"/>
      <c r="M65" s="9" t="n"/>
      <c r="N65" s="9" t="n"/>
      <c r="O65" s="11">
        <f>IF(E65="","",IFERROR(IF(OR(E65='Étapes'!$A$8,E65='Étapes'!$A$9),"Clôturée",IF(AND(M65&lt;&gt;"",M65&lt;TODAY()),"En retard",IF(AND(ISNUMBER(K65),N(INDEX('Étapes'!$E$4:$E$9,MATCH(E65,'Étapes'!$A$4:$A$9,0)))&gt;0,K65&gt;N(INDEX('Étapes'!$E$4:$E$9,MATCH(E65,'Étapes'!$A$4:$A$9,0)))),"Bloquée","Dans les temps"))),""))</f>
        <v/>
      </c>
      <c r="P65" s="5" t="n"/>
      <c r="Q65" s="5" t="n"/>
    </row>
    <row r="66">
      <c r="A66" s="4" t="n"/>
      <c r="B66" s="5" t="n"/>
      <c r="C66" s="5" t="n"/>
      <c r="D66" s="5" t="n"/>
      <c r="E66" s="5" t="n"/>
      <c r="F66" s="6" t="n"/>
      <c r="G66" s="7">
        <f>IF(E66="","",IFERROR(INDEX('Étapes'!$F$4:$F$9,MATCH(E66,'Étapes'!$A$4:$A$9,0)),""))</f>
        <v/>
      </c>
      <c r="H66" s="8">
        <f>IF(OR(F66="",G66=""),"",F66*G66)</f>
        <v/>
      </c>
      <c r="I66" s="9" t="n"/>
      <c r="J66" s="9" t="n"/>
      <c r="K66" s="10">
        <f>IF(OR(J66="",E66="",E66='Étapes'!$A$8,E66='Étapes'!$A$9),"",TODAY()-J66)</f>
        <v/>
      </c>
      <c r="L66" s="5" t="n"/>
      <c r="M66" s="9" t="n"/>
      <c r="N66" s="9" t="n"/>
      <c r="O66" s="11">
        <f>IF(E66="","",IFERROR(IF(OR(E66='Étapes'!$A$8,E66='Étapes'!$A$9),"Clôturée",IF(AND(M66&lt;&gt;"",M66&lt;TODAY()),"En retard",IF(AND(ISNUMBER(K66),N(INDEX('Étapes'!$E$4:$E$9,MATCH(E66,'Étapes'!$A$4:$A$9,0)))&gt;0,K66&gt;N(INDEX('Étapes'!$E$4:$E$9,MATCH(E66,'Étapes'!$A$4:$A$9,0)))),"Bloquée","Dans les temps"))),""))</f>
        <v/>
      </c>
      <c r="P66" s="5" t="n"/>
      <c r="Q66" s="5" t="n"/>
    </row>
    <row r="67">
      <c r="A67" s="4" t="n"/>
      <c r="B67" s="5" t="n"/>
      <c r="C67" s="5" t="n"/>
      <c r="D67" s="5" t="n"/>
      <c r="E67" s="5" t="n"/>
      <c r="F67" s="6" t="n"/>
      <c r="G67" s="7">
        <f>IF(E67="","",IFERROR(INDEX('Étapes'!$F$4:$F$9,MATCH(E67,'Étapes'!$A$4:$A$9,0)),""))</f>
        <v/>
      </c>
      <c r="H67" s="8">
        <f>IF(OR(F67="",G67=""),"",F67*G67)</f>
        <v/>
      </c>
      <c r="I67" s="9" t="n"/>
      <c r="J67" s="9" t="n"/>
      <c r="K67" s="10">
        <f>IF(OR(J67="",E67="",E67='Étapes'!$A$8,E67='Étapes'!$A$9),"",TODAY()-J67)</f>
        <v/>
      </c>
      <c r="L67" s="5" t="n"/>
      <c r="M67" s="9" t="n"/>
      <c r="N67" s="9" t="n"/>
      <c r="O67" s="11">
        <f>IF(E67="","",IFERROR(IF(OR(E67='Étapes'!$A$8,E67='Étapes'!$A$9),"Clôturée",IF(AND(M67&lt;&gt;"",M67&lt;TODAY()),"En retard",IF(AND(ISNUMBER(K67),N(INDEX('Étapes'!$E$4:$E$9,MATCH(E67,'Étapes'!$A$4:$A$9,0)))&gt;0,K67&gt;N(INDEX('Étapes'!$E$4:$E$9,MATCH(E67,'Étapes'!$A$4:$A$9,0)))),"Bloquée","Dans les temps"))),""))</f>
        <v/>
      </c>
      <c r="P67" s="5" t="n"/>
      <c r="Q67" s="5" t="n"/>
    </row>
    <row r="68">
      <c r="A68" s="4" t="n"/>
      <c r="B68" s="5" t="n"/>
      <c r="C68" s="5" t="n"/>
      <c r="D68" s="5" t="n"/>
      <c r="E68" s="5" t="n"/>
      <c r="F68" s="6" t="n"/>
      <c r="G68" s="7">
        <f>IF(E68="","",IFERROR(INDEX('Étapes'!$F$4:$F$9,MATCH(E68,'Étapes'!$A$4:$A$9,0)),""))</f>
        <v/>
      </c>
      <c r="H68" s="8">
        <f>IF(OR(F68="",G68=""),"",F68*G68)</f>
        <v/>
      </c>
      <c r="I68" s="9" t="n"/>
      <c r="J68" s="9" t="n"/>
      <c r="K68" s="10">
        <f>IF(OR(J68="",E68="",E68='Étapes'!$A$8,E68='Étapes'!$A$9),"",TODAY()-J68)</f>
        <v/>
      </c>
      <c r="L68" s="5" t="n"/>
      <c r="M68" s="9" t="n"/>
      <c r="N68" s="9" t="n"/>
      <c r="O68" s="11">
        <f>IF(E68="","",IFERROR(IF(OR(E68='Étapes'!$A$8,E68='Étapes'!$A$9),"Clôturée",IF(AND(M68&lt;&gt;"",M68&lt;TODAY()),"En retard",IF(AND(ISNUMBER(K68),N(INDEX('Étapes'!$E$4:$E$9,MATCH(E68,'Étapes'!$A$4:$A$9,0)))&gt;0,K68&gt;N(INDEX('Étapes'!$E$4:$E$9,MATCH(E68,'Étapes'!$A$4:$A$9,0)))),"Bloquée","Dans les temps"))),""))</f>
        <v/>
      </c>
      <c r="P68" s="5" t="n"/>
      <c r="Q68" s="5" t="n"/>
    </row>
    <row r="69">
      <c r="A69" s="4" t="n"/>
      <c r="B69" s="5" t="n"/>
      <c r="C69" s="5" t="n"/>
      <c r="D69" s="5" t="n"/>
      <c r="E69" s="5" t="n"/>
      <c r="F69" s="6" t="n"/>
      <c r="G69" s="7">
        <f>IF(E69="","",IFERROR(INDEX('Étapes'!$F$4:$F$9,MATCH(E69,'Étapes'!$A$4:$A$9,0)),""))</f>
        <v/>
      </c>
      <c r="H69" s="8">
        <f>IF(OR(F69="",G69=""),"",F69*G69)</f>
        <v/>
      </c>
      <c r="I69" s="9" t="n"/>
      <c r="J69" s="9" t="n"/>
      <c r="K69" s="10">
        <f>IF(OR(J69="",E69="",E69='Étapes'!$A$8,E69='Étapes'!$A$9),"",TODAY()-J69)</f>
        <v/>
      </c>
      <c r="L69" s="5" t="n"/>
      <c r="M69" s="9" t="n"/>
      <c r="N69" s="9" t="n"/>
      <c r="O69" s="11">
        <f>IF(E69="","",IFERROR(IF(OR(E69='Étapes'!$A$8,E69='Étapes'!$A$9),"Clôturée",IF(AND(M69&lt;&gt;"",M69&lt;TODAY()),"En retard",IF(AND(ISNUMBER(K69),N(INDEX('Étapes'!$E$4:$E$9,MATCH(E69,'Étapes'!$A$4:$A$9,0)))&gt;0,K69&gt;N(INDEX('Étapes'!$E$4:$E$9,MATCH(E69,'Étapes'!$A$4:$A$9,0)))),"Bloquée","Dans les temps"))),""))</f>
        <v/>
      </c>
      <c r="P69" s="5" t="n"/>
      <c r="Q69" s="5" t="n"/>
    </row>
    <row r="70">
      <c r="A70" s="4" t="n"/>
      <c r="B70" s="5" t="n"/>
      <c r="C70" s="5" t="n"/>
      <c r="D70" s="5" t="n"/>
      <c r="E70" s="5" t="n"/>
      <c r="F70" s="6" t="n"/>
      <c r="G70" s="7">
        <f>IF(E70="","",IFERROR(INDEX('Étapes'!$F$4:$F$9,MATCH(E70,'Étapes'!$A$4:$A$9,0)),""))</f>
        <v/>
      </c>
      <c r="H70" s="8">
        <f>IF(OR(F70="",G70=""),"",F70*G70)</f>
        <v/>
      </c>
      <c r="I70" s="9" t="n"/>
      <c r="J70" s="9" t="n"/>
      <c r="K70" s="10">
        <f>IF(OR(J70="",E70="",E70='Étapes'!$A$8,E70='Étapes'!$A$9),"",TODAY()-J70)</f>
        <v/>
      </c>
      <c r="L70" s="5" t="n"/>
      <c r="M70" s="9" t="n"/>
      <c r="N70" s="9" t="n"/>
      <c r="O70" s="11">
        <f>IF(E70="","",IFERROR(IF(OR(E70='Étapes'!$A$8,E70='Étapes'!$A$9),"Clôturée",IF(AND(M70&lt;&gt;"",M70&lt;TODAY()),"En retard",IF(AND(ISNUMBER(K70),N(INDEX('Étapes'!$E$4:$E$9,MATCH(E70,'Étapes'!$A$4:$A$9,0)))&gt;0,K70&gt;N(INDEX('Étapes'!$E$4:$E$9,MATCH(E70,'Étapes'!$A$4:$A$9,0)))),"Bloquée","Dans les temps"))),""))</f>
        <v/>
      </c>
      <c r="P70" s="5" t="n"/>
      <c r="Q70" s="5" t="n"/>
    </row>
    <row r="71">
      <c r="A71" s="4" t="n"/>
      <c r="B71" s="5" t="n"/>
      <c r="C71" s="5" t="n"/>
      <c r="D71" s="5" t="n"/>
      <c r="E71" s="5" t="n"/>
      <c r="F71" s="6" t="n"/>
      <c r="G71" s="7">
        <f>IF(E71="","",IFERROR(INDEX('Étapes'!$F$4:$F$9,MATCH(E71,'Étapes'!$A$4:$A$9,0)),""))</f>
        <v/>
      </c>
      <c r="H71" s="8">
        <f>IF(OR(F71="",G71=""),"",F71*G71)</f>
        <v/>
      </c>
      <c r="I71" s="9" t="n"/>
      <c r="J71" s="9" t="n"/>
      <c r="K71" s="10">
        <f>IF(OR(J71="",E71="",E71='Étapes'!$A$8,E71='Étapes'!$A$9),"",TODAY()-J71)</f>
        <v/>
      </c>
      <c r="L71" s="5" t="n"/>
      <c r="M71" s="9" t="n"/>
      <c r="N71" s="9" t="n"/>
      <c r="O71" s="11">
        <f>IF(E71="","",IFERROR(IF(OR(E71='Étapes'!$A$8,E71='Étapes'!$A$9),"Clôturée",IF(AND(M71&lt;&gt;"",M71&lt;TODAY()),"En retard",IF(AND(ISNUMBER(K71),N(INDEX('Étapes'!$E$4:$E$9,MATCH(E71,'Étapes'!$A$4:$A$9,0)))&gt;0,K71&gt;N(INDEX('Étapes'!$E$4:$E$9,MATCH(E71,'Étapes'!$A$4:$A$9,0)))),"Bloquée","Dans les temps"))),""))</f>
        <v/>
      </c>
      <c r="P71" s="5" t="n"/>
      <c r="Q71" s="5" t="n"/>
    </row>
    <row r="72">
      <c r="A72" s="4" t="n"/>
      <c r="B72" s="5" t="n"/>
      <c r="C72" s="5" t="n"/>
      <c r="D72" s="5" t="n"/>
      <c r="E72" s="5" t="n"/>
      <c r="F72" s="6" t="n"/>
      <c r="G72" s="7">
        <f>IF(E72="","",IFERROR(INDEX('Étapes'!$F$4:$F$9,MATCH(E72,'Étapes'!$A$4:$A$9,0)),""))</f>
        <v/>
      </c>
      <c r="H72" s="8">
        <f>IF(OR(F72="",G72=""),"",F72*G72)</f>
        <v/>
      </c>
      <c r="I72" s="9" t="n"/>
      <c r="J72" s="9" t="n"/>
      <c r="K72" s="10">
        <f>IF(OR(J72="",E72="",E72='Étapes'!$A$8,E72='Étapes'!$A$9),"",TODAY()-J72)</f>
        <v/>
      </c>
      <c r="L72" s="5" t="n"/>
      <c r="M72" s="9" t="n"/>
      <c r="N72" s="9" t="n"/>
      <c r="O72" s="11">
        <f>IF(E72="","",IFERROR(IF(OR(E72='Étapes'!$A$8,E72='Étapes'!$A$9),"Clôturée",IF(AND(M72&lt;&gt;"",M72&lt;TODAY()),"En retard",IF(AND(ISNUMBER(K72),N(INDEX('Étapes'!$E$4:$E$9,MATCH(E72,'Étapes'!$A$4:$A$9,0)))&gt;0,K72&gt;N(INDEX('Étapes'!$E$4:$E$9,MATCH(E72,'Étapes'!$A$4:$A$9,0)))),"Bloquée","Dans les temps"))),""))</f>
        <v/>
      </c>
      <c r="P72" s="5" t="n"/>
      <c r="Q72" s="5" t="n"/>
    </row>
    <row r="73">
      <c r="A73" s="4" t="n"/>
      <c r="B73" s="5" t="n"/>
      <c r="C73" s="5" t="n"/>
      <c r="D73" s="5" t="n"/>
      <c r="E73" s="5" t="n"/>
      <c r="F73" s="6" t="n"/>
      <c r="G73" s="7">
        <f>IF(E73="","",IFERROR(INDEX('Étapes'!$F$4:$F$9,MATCH(E73,'Étapes'!$A$4:$A$9,0)),""))</f>
        <v/>
      </c>
      <c r="H73" s="8">
        <f>IF(OR(F73="",G73=""),"",F73*G73)</f>
        <v/>
      </c>
      <c r="I73" s="9" t="n"/>
      <c r="J73" s="9" t="n"/>
      <c r="K73" s="10">
        <f>IF(OR(J73="",E73="",E73='Étapes'!$A$8,E73='Étapes'!$A$9),"",TODAY()-J73)</f>
        <v/>
      </c>
      <c r="L73" s="5" t="n"/>
      <c r="M73" s="9" t="n"/>
      <c r="N73" s="9" t="n"/>
      <c r="O73" s="11">
        <f>IF(E73="","",IFERROR(IF(OR(E73='Étapes'!$A$8,E73='Étapes'!$A$9),"Clôturée",IF(AND(M73&lt;&gt;"",M73&lt;TODAY()),"En retard",IF(AND(ISNUMBER(K73),N(INDEX('Étapes'!$E$4:$E$9,MATCH(E73,'Étapes'!$A$4:$A$9,0)))&gt;0,K73&gt;N(INDEX('Étapes'!$E$4:$E$9,MATCH(E73,'Étapes'!$A$4:$A$9,0)))),"Bloquée","Dans les temps"))),""))</f>
        <v/>
      </c>
      <c r="P73" s="5" t="n"/>
      <c r="Q73" s="5" t="n"/>
    </row>
    <row r="74">
      <c r="A74" s="4" t="n"/>
      <c r="B74" s="5" t="n"/>
      <c r="C74" s="5" t="n"/>
      <c r="D74" s="5" t="n"/>
      <c r="E74" s="5" t="n"/>
      <c r="F74" s="6" t="n"/>
      <c r="G74" s="7">
        <f>IF(E74="","",IFERROR(INDEX('Étapes'!$F$4:$F$9,MATCH(E74,'Étapes'!$A$4:$A$9,0)),""))</f>
        <v/>
      </c>
      <c r="H74" s="8">
        <f>IF(OR(F74="",G74=""),"",F74*G74)</f>
        <v/>
      </c>
      <c r="I74" s="9" t="n"/>
      <c r="J74" s="9" t="n"/>
      <c r="K74" s="10">
        <f>IF(OR(J74="",E74="",E74='Étapes'!$A$8,E74='Étapes'!$A$9),"",TODAY()-J74)</f>
        <v/>
      </c>
      <c r="L74" s="5" t="n"/>
      <c r="M74" s="9" t="n"/>
      <c r="N74" s="9" t="n"/>
      <c r="O74" s="11">
        <f>IF(E74="","",IFERROR(IF(OR(E74='Étapes'!$A$8,E74='Étapes'!$A$9),"Clôturée",IF(AND(M74&lt;&gt;"",M74&lt;TODAY()),"En retard",IF(AND(ISNUMBER(K74),N(INDEX('Étapes'!$E$4:$E$9,MATCH(E74,'Étapes'!$A$4:$A$9,0)))&gt;0,K74&gt;N(INDEX('Étapes'!$E$4:$E$9,MATCH(E74,'Étapes'!$A$4:$A$9,0)))),"Bloquée","Dans les temps"))),""))</f>
        <v/>
      </c>
      <c r="P74" s="5" t="n"/>
      <c r="Q74" s="5" t="n"/>
    </row>
    <row r="75">
      <c r="A75" s="4" t="n"/>
      <c r="B75" s="5" t="n"/>
      <c r="C75" s="5" t="n"/>
      <c r="D75" s="5" t="n"/>
      <c r="E75" s="5" t="n"/>
      <c r="F75" s="6" t="n"/>
      <c r="G75" s="7">
        <f>IF(E75="","",IFERROR(INDEX('Étapes'!$F$4:$F$9,MATCH(E75,'Étapes'!$A$4:$A$9,0)),""))</f>
        <v/>
      </c>
      <c r="H75" s="8">
        <f>IF(OR(F75="",G75=""),"",F75*G75)</f>
        <v/>
      </c>
      <c r="I75" s="9" t="n"/>
      <c r="J75" s="9" t="n"/>
      <c r="K75" s="10">
        <f>IF(OR(J75="",E75="",E75='Étapes'!$A$8,E75='Étapes'!$A$9),"",TODAY()-J75)</f>
        <v/>
      </c>
      <c r="L75" s="5" t="n"/>
      <c r="M75" s="9" t="n"/>
      <c r="N75" s="9" t="n"/>
      <c r="O75" s="11">
        <f>IF(E75="","",IFERROR(IF(OR(E75='Étapes'!$A$8,E75='Étapes'!$A$9),"Clôturée",IF(AND(M75&lt;&gt;"",M75&lt;TODAY()),"En retard",IF(AND(ISNUMBER(K75),N(INDEX('Étapes'!$E$4:$E$9,MATCH(E75,'Étapes'!$A$4:$A$9,0)))&gt;0,K75&gt;N(INDEX('Étapes'!$E$4:$E$9,MATCH(E75,'Étapes'!$A$4:$A$9,0)))),"Bloquée","Dans les temps"))),""))</f>
        <v/>
      </c>
      <c r="P75" s="5" t="n"/>
      <c r="Q75" s="5" t="n"/>
    </row>
    <row r="76">
      <c r="A76" s="4" t="n"/>
      <c r="B76" s="5" t="n"/>
      <c r="C76" s="5" t="n"/>
      <c r="D76" s="5" t="n"/>
      <c r="E76" s="5" t="n"/>
      <c r="F76" s="6" t="n"/>
      <c r="G76" s="7">
        <f>IF(E76="","",IFERROR(INDEX('Étapes'!$F$4:$F$9,MATCH(E76,'Étapes'!$A$4:$A$9,0)),""))</f>
        <v/>
      </c>
      <c r="H76" s="8">
        <f>IF(OR(F76="",G76=""),"",F76*G76)</f>
        <v/>
      </c>
      <c r="I76" s="9" t="n"/>
      <c r="J76" s="9" t="n"/>
      <c r="K76" s="10">
        <f>IF(OR(J76="",E76="",E76='Étapes'!$A$8,E76='Étapes'!$A$9),"",TODAY()-J76)</f>
        <v/>
      </c>
      <c r="L76" s="5" t="n"/>
      <c r="M76" s="9" t="n"/>
      <c r="N76" s="9" t="n"/>
      <c r="O76" s="11">
        <f>IF(E76="","",IFERROR(IF(OR(E76='Étapes'!$A$8,E76='Étapes'!$A$9),"Clôturée",IF(AND(M76&lt;&gt;"",M76&lt;TODAY()),"En retard",IF(AND(ISNUMBER(K76),N(INDEX('Étapes'!$E$4:$E$9,MATCH(E76,'Étapes'!$A$4:$A$9,0)))&gt;0,K76&gt;N(INDEX('Étapes'!$E$4:$E$9,MATCH(E76,'Étapes'!$A$4:$A$9,0)))),"Bloquée","Dans les temps"))),""))</f>
        <v/>
      </c>
      <c r="P76" s="5" t="n"/>
      <c r="Q76" s="5" t="n"/>
    </row>
    <row r="77">
      <c r="A77" s="4" t="n"/>
      <c r="B77" s="5" t="n"/>
      <c r="C77" s="5" t="n"/>
      <c r="D77" s="5" t="n"/>
      <c r="E77" s="5" t="n"/>
      <c r="F77" s="6" t="n"/>
      <c r="G77" s="7">
        <f>IF(E77="","",IFERROR(INDEX('Étapes'!$F$4:$F$9,MATCH(E77,'Étapes'!$A$4:$A$9,0)),""))</f>
        <v/>
      </c>
      <c r="H77" s="8">
        <f>IF(OR(F77="",G77=""),"",F77*G77)</f>
        <v/>
      </c>
      <c r="I77" s="9" t="n"/>
      <c r="J77" s="9" t="n"/>
      <c r="K77" s="10">
        <f>IF(OR(J77="",E77="",E77='Étapes'!$A$8,E77='Étapes'!$A$9),"",TODAY()-J77)</f>
        <v/>
      </c>
      <c r="L77" s="5" t="n"/>
      <c r="M77" s="9" t="n"/>
      <c r="N77" s="9" t="n"/>
      <c r="O77" s="11">
        <f>IF(E77="","",IFERROR(IF(OR(E77='Étapes'!$A$8,E77='Étapes'!$A$9),"Clôturée",IF(AND(M77&lt;&gt;"",M77&lt;TODAY()),"En retard",IF(AND(ISNUMBER(K77),N(INDEX('Étapes'!$E$4:$E$9,MATCH(E77,'Étapes'!$A$4:$A$9,0)))&gt;0,K77&gt;N(INDEX('Étapes'!$E$4:$E$9,MATCH(E77,'Étapes'!$A$4:$A$9,0)))),"Bloquée","Dans les temps"))),""))</f>
        <v/>
      </c>
      <c r="P77" s="5" t="n"/>
      <c r="Q77" s="5" t="n"/>
    </row>
    <row r="78">
      <c r="A78" s="4" t="n"/>
      <c r="B78" s="5" t="n"/>
      <c r="C78" s="5" t="n"/>
      <c r="D78" s="5" t="n"/>
      <c r="E78" s="5" t="n"/>
      <c r="F78" s="6" t="n"/>
      <c r="G78" s="7">
        <f>IF(E78="","",IFERROR(INDEX('Étapes'!$F$4:$F$9,MATCH(E78,'Étapes'!$A$4:$A$9,0)),""))</f>
        <v/>
      </c>
      <c r="H78" s="8">
        <f>IF(OR(F78="",G78=""),"",F78*G78)</f>
        <v/>
      </c>
      <c r="I78" s="9" t="n"/>
      <c r="J78" s="9" t="n"/>
      <c r="K78" s="10">
        <f>IF(OR(J78="",E78="",E78='Étapes'!$A$8,E78='Étapes'!$A$9),"",TODAY()-J78)</f>
        <v/>
      </c>
      <c r="L78" s="5" t="n"/>
      <c r="M78" s="9" t="n"/>
      <c r="N78" s="9" t="n"/>
      <c r="O78" s="11">
        <f>IF(E78="","",IFERROR(IF(OR(E78='Étapes'!$A$8,E78='Étapes'!$A$9),"Clôturée",IF(AND(M78&lt;&gt;"",M78&lt;TODAY()),"En retard",IF(AND(ISNUMBER(K78),N(INDEX('Étapes'!$E$4:$E$9,MATCH(E78,'Étapes'!$A$4:$A$9,0)))&gt;0,K78&gt;N(INDEX('Étapes'!$E$4:$E$9,MATCH(E78,'Étapes'!$A$4:$A$9,0)))),"Bloquée","Dans les temps"))),""))</f>
        <v/>
      </c>
      <c r="P78" s="5" t="n"/>
      <c r="Q78" s="5" t="n"/>
    </row>
    <row r="79">
      <c r="A79" s="4" t="n"/>
      <c r="B79" s="5" t="n"/>
      <c r="C79" s="5" t="n"/>
      <c r="D79" s="5" t="n"/>
      <c r="E79" s="5" t="n"/>
      <c r="F79" s="6" t="n"/>
      <c r="G79" s="7">
        <f>IF(E79="","",IFERROR(INDEX('Étapes'!$F$4:$F$9,MATCH(E79,'Étapes'!$A$4:$A$9,0)),""))</f>
        <v/>
      </c>
      <c r="H79" s="8">
        <f>IF(OR(F79="",G79=""),"",F79*G79)</f>
        <v/>
      </c>
      <c r="I79" s="9" t="n"/>
      <c r="J79" s="9" t="n"/>
      <c r="K79" s="10">
        <f>IF(OR(J79="",E79="",E79='Étapes'!$A$8,E79='Étapes'!$A$9),"",TODAY()-J79)</f>
        <v/>
      </c>
      <c r="L79" s="5" t="n"/>
      <c r="M79" s="9" t="n"/>
      <c r="N79" s="9" t="n"/>
      <c r="O79" s="11">
        <f>IF(E79="","",IFERROR(IF(OR(E79='Étapes'!$A$8,E79='Étapes'!$A$9),"Clôturée",IF(AND(M79&lt;&gt;"",M79&lt;TODAY()),"En retard",IF(AND(ISNUMBER(K79),N(INDEX('Étapes'!$E$4:$E$9,MATCH(E79,'Étapes'!$A$4:$A$9,0)))&gt;0,K79&gt;N(INDEX('Étapes'!$E$4:$E$9,MATCH(E79,'Étapes'!$A$4:$A$9,0)))),"Bloquée","Dans les temps"))),""))</f>
        <v/>
      </c>
      <c r="P79" s="5" t="n"/>
      <c r="Q79" s="5" t="n"/>
    </row>
    <row r="80">
      <c r="A80" s="4" t="n"/>
      <c r="B80" s="5" t="n"/>
      <c r="C80" s="5" t="n"/>
      <c r="D80" s="5" t="n"/>
      <c r="E80" s="5" t="n"/>
      <c r="F80" s="6" t="n"/>
      <c r="G80" s="7">
        <f>IF(E80="","",IFERROR(INDEX('Étapes'!$F$4:$F$9,MATCH(E80,'Étapes'!$A$4:$A$9,0)),""))</f>
        <v/>
      </c>
      <c r="H80" s="8">
        <f>IF(OR(F80="",G80=""),"",F80*G80)</f>
        <v/>
      </c>
      <c r="I80" s="9" t="n"/>
      <c r="J80" s="9" t="n"/>
      <c r="K80" s="10">
        <f>IF(OR(J80="",E80="",E80='Étapes'!$A$8,E80='Étapes'!$A$9),"",TODAY()-J80)</f>
        <v/>
      </c>
      <c r="L80" s="5" t="n"/>
      <c r="M80" s="9" t="n"/>
      <c r="N80" s="9" t="n"/>
      <c r="O80" s="11">
        <f>IF(E80="","",IFERROR(IF(OR(E80='Étapes'!$A$8,E80='Étapes'!$A$9),"Clôturée",IF(AND(M80&lt;&gt;"",M80&lt;TODAY()),"En retard",IF(AND(ISNUMBER(K80),N(INDEX('Étapes'!$E$4:$E$9,MATCH(E80,'Étapes'!$A$4:$A$9,0)))&gt;0,K80&gt;N(INDEX('Étapes'!$E$4:$E$9,MATCH(E80,'Étapes'!$A$4:$A$9,0)))),"Bloquée","Dans les temps"))),""))</f>
        <v/>
      </c>
      <c r="P80" s="5" t="n"/>
      <c r="Q80" s="5" t="n"/>
    </row>
    <row r="81">
      <c r="A81" s="4" t="n"/>
      <c r="B81" s="5" t="n"/>
      <c r="C81" s="5" t="n"/>
      <c r="D81" s="5" t="n"/>
      <c r="E81" s="5" t="n"/>
      <c r="F81" s="6" t="n"/>
      <c r="G81" s="7">
        <f>IF(E81="","",IFERROR(INDEX('Étapes'!$F$4:$F$9,MATCH(E81,'Étapes'!$A$4:$A$9,0)),""))</f>
        <v/>
      </c>
      <c r="H81" s="8">
        <f>IF(OR(F81="",G81=""),"",F81*G81)</f>
        <v/>
      </c>
      <c r="I81" s="9" t="n"/>
      <c r="J81" s="9" t="n"/>
      <c r="K81" s="10">
        <f>IF(OR(J81="",E81="",E81='Étapes'!$A$8,E81='Étapes'!$A$9),"",TODAY()-J81)</f>
        <v/>
      </c>
      <c r="L81" s="5" t="n"/>
      <c r="M81" s="9" t="n"/>
      <c r="N81" s="9" t="n"/>
      <c r="O81" s="11">
        <f>IF(E81="","",IFERROR(IF(OR(E81='Étapes'!$A$8,E81='Étapes'!$A$9),"Clôturée",IF(AND(M81&lt;&gt;"",M81&lt;TODAY()),"En retard",IF(AND(ISNUMBER(K81),N(INDEX('Étapes'!$E$4:$E$9,MATCH(E81,'Étapes'!$A$4:$A$9,0)))&gt;0,K81&gt;N(INDEX('Étapes'!$E$4:$E$9,MATCH(E81,'Étapes'!$A$4:$A$9,0)))),"Bloquée","Dans les temps"))),""))</f>
        <v/>
      </c>
      <c r="P81" s="5" t="n"/>
      <c r="Q81" s="5" t="n"/>
    </row>
    <row r="82">
      <c r="A82" s="4" t="n"/>
      <c r="B82" s="5" t="n"/>
      <c r="C82" s="5" t="n"/>
      <c r="D82" s="5" t="n"/>
      <c r="E82" s="5" t="n"/>
      <c r="F82" s="6" t="n"/>
      <c r="G82" s="7">
        <f>IF(E82="","",IFERROR(INDEX('Étapes'!$F$4:$F$9,MATCH(E82,'Étapes'!$A$4:$A$9,0)),""))</f>
        <v/>
      </c>
      <c r="H82" s="8">
        <f>IF(OR(F82="",G82=""),"",F82*G82)</f>
        <v/>
      </c>
      <c r="I82" s="9" t="n"/>
      <c r="J82" s="9" t="n"/>
      <c r="K82" s="10">
        <f>IF(OR(J82="",E82="",E82='Étapes'!$A$8,E82='Étapes'!$A$9),"",TODAY()-J82)</f>
        <v/>
      </c>
      <c r="L82" s="5" t="n"/>
      <c r="M82" s="9" t="n"/>
      <c r="N82" s="9" t="n"/>
      <c r="O82" s="11">
        <f>IF(E82="","",IFERROR(IF(OR(E82='Étapes'!$A$8,E82='Étapes'!$A$9),"Clôturée",IF(AND(M82&lt;&gt;"",M82&lt;TODAY()),"En retard",IF(AND(ISNUMBER(K82),N(INDEX('Étapes'!$E$4:$E$9,MATCH(E82,'Étapes'!$A$4:$A$9,0)))&gt;0,K82&gt;N(INDEX('Étapes'!$E$4:$E$9,MATCH(E82,'Étapes'!$A$4:$A$9,0)))),"Bloquée","Dans les temps"))),""))</f>
        <v/>
      </c>
      <c r="P82" s="5" t="n"/>
      <c r="Q82" s="5" t="n"/>
    </row>
    <row r="83">
      <c r="A83" s="4" t="n"/>
      <c r="B83" s="5" t="n"/>
      <c r="C83" s="5" t="n"/>
      <c r="D83" s="5" t="n"/>
      <c r="E83" s="5" t="n"/>
      <c r="F83" s="6" t="n"/>
      <c r="G83" s="7">
        <f>IF(E83="","",IFERROR(INDEX('Étapes'!$F$4:$F$9,MATCH(E83,'Étapes'!$A$4:$A$9,0)),""))</f>
        <v/>
      </c>
      <c r="H83" s="8">
        <f>IF(OR(F83="",G83=""),"",F83*G83)</f>
        <v/>
      </c>
      <c r="I83" s="9" t="n"/>
      <c r="J83" s="9" t="n"/>
      <c r="K83" s="10">
        <f>IF(OR(J83="",E83="",E83='Étapes'!$A$8,E83='Étapes'!$A$9),"",TODAY()-J83)</f>
        <v/>
      </c>
      <c r="L83" s="5" t="n"/>
      <c r="M83" s="9" t="n"/>
      <c r="N83" s="9" t="n"/>
      <c r="O83" s="11">
        <f>IF(E83="","",IFERROR(IF(OR(E83='Étapes'!$A$8,E83='Étapes'!$A$9),"Clôturée",IF(AND(M83&lt;&gt;"",M83&lt;TODAY()),"En retard",IF(AND(ISNUMBER(K83),N(INDEX('Étapes'!$E$4:$E$9,MATCH(E83,'Étapes'!$A$4:$A$9,0)))&gt;0,K83&gt;N(INDEX('Étapes'!$E$4:$E$9,MATCH(E83,'Étapes'!$A$4:$A$9,0)))),"Bloquée","Dans les temps"))),""))</f>
        <v/>
      </c>
      <c r="P83" s="5" t="n"/>
      <c r="Q83" s="5" t="n"/>
    </row>
    <row r="84">
      <c r="A84" s="4" t="n"/>
      <c r="B84" s="5" t="n"/>
      <c r="C84" s="5" t="n"/>
      <c r="D84" s="5" t="n"/>
      <c r="E84" s="5" t="n"/>
      <c r="F84" s="6" t="n"/>
      <c r="G84" s="7">
        <f>IF(E84="","",IFERROR(INDEX('Étapes'!$F$4:$F$9,MATCH(E84,'Étapes'!$A$4:$A$9,0)),""))</f>
        <v/>
      </c>
      <c r="H84" s="8">
        <f>IF(OR(F84="",G84=""),"",F84*G84)</f>
        <v/>
      </c>
      <c r="I84" s="9" t="n"/>
      <c r="J84" s="9" t="n"/>
      <c r="K84" s="10">
        <f>IF(OR(J84="",E84="",E84='Étapes'!$A$8,E84='Étapes'!$A$9),"",TODAY()-J84)</f>
        <v/>
      </c>
      <c r="L84" s="5" t="n"/>
      <c r="M84" s="9" t="n"/>
      <c r="N84" s="9" t="n"/>
      <c r="O84" s="11">
        <f>IF(E84="","",IFERROR(IF(OR(E84='Étapes'!$A$8,E84='Étapes'!$A$9),"Clôturée",IF(AND(M84&lt;&gt;"",M84&lt;TODAY()),"En retard",IF(AND(ISNUMBER(K84),N(INDEX('Étapes'!$E$4:$E$9,MATCH(E84,'Étapes'!$A$4:$A$9,0)))&gt;0,K84&gt;N(INDEX('Étapes'!$E$4:$E$9,MATCH(E84,'Étapes'!$A$4:$A$9,0)))),"Bloquée","Dans les temps"))),""))</f>
        <v/>
      </c>
      <c r="P84" s="5" t="n"/>
      <c r="Q84" s="5" t="n"/>
    </row>
    <row r="85">
      <c r="A85" s="4" t="n"/>
      <c r="B85" s="5" t="n"/>
      <c r="C85" s="5" t="n"/>
      <c r="D85" s="5" t="n"/>
      <c r="E85" s="5" t="n"/>
      <c r="F85" s="6" t="n"/>
      <c r="G85" s="7">
        <f>IF(E85="","",IFERROR(INDEX('Étapes'!$F$4:$F$9,MATCH(E85,'Étapes'!$A$4:$A$9,0)),""))</f>
        <v/>
      </c>
      <c r="H85" s="8">
        <f>IF(OR(F85="",G85=""),"",F85*G85)</f>
        <v/>
      </c>
      <c r="I85" s="9" t="n"/>
      <c r="J85" s="9" t="n"/>
      <c r="K85" s="10">
        <f>IF(OR(J85="",E85="",E85='Étapes'!$A$8,E85='Étapes'!$A$9),"",TODAY()-J85)</f>
        <v/>
      </c>
      <c r="L85" s="5" t="n"/>
      <c r="M85" s="9" t="n"/>
      <c r="N85" s="9" t="n"/>
      <c r="O85" s="11">
        <f>IF(E85="","",IFERROR(IF(OR(E85='Étapes'!$A$8,E85='Étapes'!$A$9),"Clôturée",IF(AND(M85&lt;&gt;"",M85&lt;TODAY()),"En retard",IF(AND(ISNUMBER(K85),N(INDEX('Étapes'!$E$4:$E$9,MATCH(E85,'Étapes'!$A$4:$A$9,0)))&gt;0,K85&gt;N(INDEX('Étapes'!$E$4:$E$9,MATCH(E85,'Étapes'!$A$4:$A$9,0)))),"Bloquée","Dans les temps"))),""))</f>
        <v/>
      </c>
      <c r="P85" s="5" t="n"/>
      <c r="Q85" s="5" t="n"/>
    </row>
    <row r="86">
      <c r="A86" s="4" t="n"/>
      <c r="B86" s="5" t="n"/>
      <c r="C86" s="5" t="n"/>
      <c r="D86" s="5" t="n"/>
      <c r="E86" s="5" t="n"/>
      <c r="F86" s="6" t="n"/>
      <c r="G86" s="7">
        <f>IF(E86="","",IFERROR(INDEX('Étapes'!$F$4:$F$9,MATCH(E86,'Étapes'!$A$4:$A$9,0)),""))</f>
        <v/>
      </c>
      <c r="H86" s="8">
        <f>IF(OR(F86="",G86=""),"",F86*G86)</f>
        <v/>
      </c>
      <c r="I86" s="9" t="n"/>
      <c r="J86" s="9" t="n"/>
      <c r="K86" s="10">
        <f>IF(OR(J86="",E86="",E86='Étapes'!$A$8,E86='Étapes'!$A$9),"",TODAY()-J86)</f>
        <v/>
      </c>
      <c r="L86" s="5" t="n"/>
      <c r="M86" s="9" t="n"/>
      <c r="N86" s="9" t="n"/>
      <c r="O86" s="11">
        <f>IF(E86="","",IFERROR(IF(OR(E86='Étapes'!$A$8,E86='Étapes'!$A$9),"Clôturée",IF(AND(M86&lt;&gt;"",M86&lt;TODAY()),"En retard",IF(AND(ISNUMBER(K86),N(INDEX('Étapes'!$E$4:$E$9,MATCH(E86,'Étapes'!$A$4:$A$9,0)))&gt;0,K86&gt;N(INDEX('Étapes'!$E$4:$E$9,MATCH(E86,'Étapes'!$A$4:$A$9,0)))),"Bloquée","Dans les temps"))),""))</f>
        <v/>
      </c>
      <c r="P86" s="5" t="n"/>
      <c r="Q86" s="5" t="n"/>
    </row>
    <row r="87">
      <c r="A87" s="4" t="n"/>
      <c r="B87" s="5" t="n"/>
      <c r="C87" s="5" t="n"/>
      <c r="D87" s="5" t="n"/>
      <c r="E87" s="5" t="n"/>
      <c r="F87" s="6" t="n"/>
      <c r="G87" s="7">
        <f>IF(E87="","",IFERROR(INDEX('Étapes'!$F$4:$F$9,MATCH(E87,'Étapes'!$A$4:$A$9,0)),""))</f>
        <v/>
      </c>
      <c r="H87" s="8">
        <f>IF(OR(F87="",G87=""),"",F87*G87)</f>
        <v/>
      </c>
      <c r="I87" s="9" t="n"/>
      <c r="J87" s="9" t="n"/>
      <c r="K87" s="10">
        <f>IF(OR(J87="",E87="",E87='Étapes'!$A$8,E87='Étapes'!$A$9),"",TODAY()-J87)</f>
        <v/>
      </c>
      <c r="L87" s="5" t="n"/>
      <c r="M87" s="9" t="n"/>
      <c r="N87" s="9" t="n"/>
      <c r="O87" s="11">
        <f>IF(E87="","",IFERROR(IF(OR(E87='Étapes'!$A$8,E87='Étapes'!$A$9),"Clôturée",IF(AND(M87&lt;&gt;"",M87&lt;TODAY()),"En retard",IF(AND(ISNUMBER(K87),N(INDEX('Étapes'!$E$4:$E$9,MATCH(E87,'Étapes'!$A$4:$A$9,0)))&gt;0,K87&gt;N(INDEX('Étapes'!$E$4:$E$9,MATCH(E87,'Étapes'!$A$4:$A$9,0)))),"Bloquée","Dans les temps"))),""))</f>
        <v/>
      </c>
      <c r="P87" s="5" t="n"/>
      <c r="Q87" s="5" t="n"/>
    </row>
    <row r="88">
      <c r="A88" s="4" t="n"/>
      <c r="B88" s="5" t="n"/>
      <c r="C88" s="5" t="n"/>
      <c r="D88" s="5" t="n"/>
      <c r="E88" s="5" t="n"/>
      <c r="F88" s="6" t="n"/>
      <c r="G88" s="7">
        <f>IF(E88="","",IFERROR(INDEX('Étapes'!$F$4:$F$9,MATCH(E88,'Étapes'!$A$4:$A$9,0)),""))</f>
        <v/>
      </c>
      <c r="H88" s="8">
        <f>IF(OR(F88="",G88=""),"",F88*G88)</f>
        <v/>
      </c>
      <c r="I88" s="9" t="n"/>
      <c r="J88" s="9" t="n"/>
      <c r="K88" s="10">
        <f>IF(OR(J88="",E88="",E88='Étapes'!$A$8,E88='Étapes'!$A$9),"",TODAY()-J88)</f>
        <v/>
      </c>
      <c r="L88" s="5" t="n"/>
      <c r="M88" s="9" t="n"/>
      <c r="N88" s="9" t="n"/>
      <c r="O88" s="11">
        <f>IF(E88="","",IFERROR(IF(OR(E88='Étapes'!$A$8,E88='Étapes'!$A$9),"Clôturée",IF(AND(M88&lt;&gt;"",M88&lt;TODAY()),"En retard",IF(AND(ISNUMBER(K88),N(INDEX('Étapes'!$E$4:$E$9,MATCH(E88,'Étapes'!$A$4:$A$9,0)))&gt;0,K88&gt;N(INDEX('Étapes'!$E$4:$E$9,MATCH(E88,'Étapes'!$A$4:$A$9,0)))),"Bloquée","Dans les temps"))),""))</f>
        <v/>
      </c>
      <c r="P88" s="5" t="n"/>
      <c r="Q88" s="5" t="n"/>
    </row>
    <row r="89">
      <c r="A89" s="4" t="n"/>
      <c r="B89" s="5" t="n"/>
      <c r="C89" s="5" t="n"/>
      <c r="D89" s="5" t="n"/>
      <c r="E89" s="5" t="n"/>
      <c r="F89" s="6" t="n"/>
      <c r="G89" s="7">
        <f>IF(E89="","",IFERROR(INDEX('Étapes'!$F$4:$F$9,MATCH(E89,'Étapes'!$A$4:$A$9,0)),""))</f>
        <v/>
      </c>
      <c r="H89" s="8">
        <f>IF(OR(F89="",G89=""),"",F89*G89)</f>
        <v/>
      </c>
      <c r="I89" s="9" t="n"/>
      <c r="J89" s="9" t="n"/>
      <c r="K89" s="10">
        <f>IF(OR(J89="",E89="",E89='Étapes'!$A$8,E89='Étapes'!$A$9),"",TODAY()-J89)</f>
        <v/>
      </c>
      <c r="L89" s="5" t="n"/>
      <c r="M89" s="9" t="n"/>
      <c r="N89" s="9" t="n"/>
      <c r="O89" s="11">
        <f>IF(E89="","",IFERROR(IF(OR(E89='Étapes'!$A$8,E89='Étapes'!$A$9),"Clôturée",IF(AND(M89&lt;&gt;"",M89&lt;TODAY()),"En retard",IF(AND(ISNUMBER(K89),N(INDEX('Étapes'!$E$4:$E$9,MATCH(E89,'Étapes'!$A$4:$A$9,0)))&gt;0,K89&gt;N(INDEX('Étapes'!$E$4:$E$9,MATCH(E89,'Étapes'!$A$4:$A$9,0)))),"Bloquée","Dans les temps"))),""))</f>
        <v/>
      </c>
      <c r="P89" s="5" t="n"/>
      <c r="Q89" s="5" t="n"/>
    </row>
    <row r="90">
      <c r="A90" s="4" t="n"/>
      <c r="B90" s="5" t="n"/>
      <c r="C90" s="5" t="n"/>
      <c r="D90" s="5" t="n"/>
      <c r="E90" s="5" t="n"/>
      <c r="F90" s="6" t="n"/>
      <c r="G90" s="7">
        <f>IF(E90="","",IFERROR(INDEX('Étapes'!$F$4:$F$9,MATCH(E90,'Étapes'!$A$4:$A$9,0)),""))</f>
        <v/>
      </c>
      <c r="H90" s="8">
        <f>IF(OR(F90="",G90=""),"",F90*G90)</f>
        <v/>
      </c>
      <c r="I90" s="9" t="n"/>
      <c r="J90" s="9" t="n"/>
      <c r="K90" s="10">
        <f>IF(OR(J90="",E90="",E90='Étapes'!$A$8,E90='Étapes'!$A$9),"",TODAY()-J90)</f>
        <v/>
      </c>
      <c r="L90" s="5" t="n"/>
      <c r="M90" s="9" t="n"/>
      <c r="N90" s="9" t="n"/>
      <c r="O90" s="11">
        <f>IF(E90="","",IFERROR(IF(OR(E90='Étapes'!$A$8,E90='Étapes'!$A$9),"Clôturée",IF(AND(M90&lt;&gt;"",M90&lt;TODAY()),"En retard",IF(AND(ISNUMBER(K90),N(INDEX('Étapes'!$E$4:$E$9,MATCH(E90,'Étapes'!$A$4:$A$9,0)))&gt;0,K90&gt;N(INDEX('Étapes'!$E$4:$E$9,MATCH(E90,'Étapes'!$A$4:$A$9,0)))),"Bloquée","Dans les temps"))),""))</f>
        <v/>
      </c>
      <c r="P90" s="5" t="n"/>
      <c r="Q90" s="5" t="n"/>
    </row>
    <row r="91">
      <c r="A91" s="4" t="n"/>
      <c r="B91" s="5" t="n"/>
      <c r="C91" s="5" t="n"/>
      <c r="D91" s="5" t="n"/>
      <c r="E91" s="5" t="n"/>
      <c r="F91" s="6" t="n"/>
      <c r="G91" s="7">
        <f>IF(E91="","",IFERROR(INDEX('Étapes'!$F$4:$F$9,MATCH(E91,'Étapes'!$A$4:$A$9,0)),""))</f>
        <v/>
      </c>
      <c r="H91" s="8">
        <f>IF(OR(F91="",G91=""),"",F91*G91)</f>
        <v/>
      </c>
      <c r="I91" s="9" t="n"/>
      <c r="J91" s="9" t="n"/>
      <c r="K91" s="10">
        <f>IF(OR(J91="",E91="",E91='Étapes'!$A$8,E91='Étapes'!$A$9),"",TODAY()-J91)</f>
        <v/>
      </c>
      <c r="L91" s="5" t="n"/>
      <c r="M91" s="9" t="n"/>
      <c r="N91" s="9" t="n"/>
      <c r="O91" s="11">
        <f>IF(E91="","",IFERROR(IF(OR(E91='Étapes'!$A$8,E91='Étapes'!$A$9),"Clôturée",IF(AND(M91&lt;&gt;"",M91&lt;TODAY()),"En retard",IF(AND(ISNUMBER(K91),N(INDEX('Étapes'!$E$4:$E$9,MATCH(E91,'Étapes'!$A$4:$A$9,0)))&gt;0,K91&gt;N(INDEX('Étapes'!$E$4:$E$9,MATCH(E91,'Étapes'!$A$4:$A$9,0)))),"Bloquée","Dans les temps"))),""))</f>
        <v/>
      </c>
      <c r="P91" s="5" t="n"/>
      <c r="Q91" s="5" t="n"/>
    </row>
    <row r="92">
      <c r="A92" s="4" t="n"/>
      <c r="B92" s="5" t="n"/>
      <c r="C92" s="5" t="n"/>
      <c r="D92" s="5" t="n"/>
      <c r="E92" s="5" t="n"/>
      <c r="F92" s="6" t="n"/>
      <c r="G92" s="7">
        <f>IF(E92="","",IFERROR(INDEX('Étapes'!$F$4:$F$9,MATCH(E92,'Étapes'!$A$4:$A$9,0)),""))</f>
        <v/>
      </c>
      <c r="H92" s="8">
        <f>IF(OR(F92="",G92=""),"",F92*G92)</f>
        <v/>
      </c>
      <c r="I92" s="9" t="n"/>
      <c r="J92" s="9" t="n"/>
      <c r="K92" s="10">
        <f>IF(OR(J92="",E92="",E92='Étapes'!$A$8,E92='Étapes'!$A$9),"",TODAY()-J92)</f>
        <v/>
      </c>
      <c r="L92" s="5" t="n"/>
      <c r="M92" s="9" t="n"/>
      <c r="N92" s="9" t="n"/>
      <c r="O92" s="11">
        <f>IF(E92="","",IFERROR(IF(OR(E92='Étapes'!$A$8,E92='Étapes'!$A$9),"Clôturée",IF(AND(M92&lt;&gt;"",M92&lt;TODAY()),"En retard",IF(AND(ISNUMBER(K92),N(INDEX('Étapes'!$E$4:$E$9,MATCH(E92,'Étapes'!$A$4:$A$9,0)))&gt;0,K92&gt;N(INDEX('Étapes'!$E$4:$E$9,MATCH(E92,'Étapes'!$A$4:$A$9,0)))),"Bloquée","Dans les temps"))),""))</f>
        <v/>
      </c>
      <c r="P92" s="5" t="n"/>
      <c r="Q92" s="5" t="n"/>
    </row>
    <row r="93">
      <c r="A93" s="4" t="n"/>
      <c r="B93" s="5" t="n"/>
      <c r="C93" s="5" t="n"/>
      <c r="D93" s="5" t="n"/>
      <c r="E93" s="5" t="n"/>
      <c r="F93" s="6" t="n"/>
      <c r="G93" s="7">
        <f>IF(E93="","",IFERROR(INDEX('Étapes'!$F$4:$F$9,MATCH(E93,'Étapes'!$A$4:$A$9,0)),""))</f>
        <v/>
      </c>
      <c r="H93" s="8">
        <f>IF(OR(F93="",G93=""),"",F93*G93)</f>
        <v/>
      </c>
      <c r="I93" s="9" t="n"/>
      <c r="J93" s="9" t="n"/>
      <c r="K93" s="10">
        <f>IF(OR(J93="",E93="",E93='Étapes'!$A$8,E93='Étapes'!$A$9),"",TODAY()-J93)</f>
        <v/>
      </c>
      <c r="L93" s="5" t="n"/>
      <c r="M93" s="9" t="n"/>
      <c r="N93" s="9" t="n"/>
      <c r="O93" s="11">
        <f>IF(E93="","",IFERROR(IF(OR(E93='Étapes'!$A$8,E93='Étapes'!$A$9),"Clôturée",IF(AND(M93&lt;&gt;"",M93&lt;TODAY()),"En retard",IF(AND(ISNUMBER(K93),N(INDEX('Étapes'!$E$4:$E$9,MATCH(E93,'Étapes'!$A$4:$A$9,0)))&gt;0,K93&gt;N(INDEX('Étapes'!$E$4:$E$9,MATCH(E93,'Étapes'!$A$4:$A$9,0)))),"Bloquée","Dans les temps"))),""))</f>
        <v/>
      </c>
      <c r="P93" s="5" t="n"/>
      <c r="Q93" s="5" t="n"/>
    </row>
    <row r="94">
      <c r="A94" s="4" t="n"/>
      <c r="B94" s="5" t="n"/>
      <c r="C94" s="5" t="n"/>
      <c r="D94" s="5" t="n"/>
      <c r="E94" s="5" t="n"/>
      <c r="F94" s="6" t="n"/>
      <c r="G94" s="7">
        <f>IF(E94="","",IFERROR(INDEX('Étapes'!$F$4:$F$9,MATCH(E94,'Étapes'!$A$4:$A$9,0)),""))</f>
        <v/>
      </c>
      <c r="H94" s="8">
        <f>IF(OR(F94="",G94=""),"",F94*G94)</f>
        <v/>
      </c>
      <c r="I94" s="9" t="n"/>
      <c r="J94" s="9" t="n"/>
      <c r="K94" s="10">
        <f>IF(OR(J94="",E94="",E94='Étapes'!$A$8,E94='Étapes'!$A$9),"",TODAY()-J94)</f>
        <v/>
      </c>
      <c r="L94" s="5" t="n"/>
      <c r="M94" s="9" t="n"/>
      <c r="N94" s="9" t="n"/>
      <c r="O94" s="11">
        <f>IF(E94="","",IFERROR(IF(OR(E94='Étapes'!$A$8,E94='Étapes'!$A$9),"Clôturée",IF(AND(M94&lt;&gt;"",M94&lt;TODAY()),"En retard",IF(AND(ISNUMBER(K94),N(INDEX('Étapes'!$E$4:$E$9,MATCH(E94,'Étapes'!$A$4:$A$9,0)))&gt;0,K94&gt;N(INDEX('Étapes'!$E$4:$E$9,MATCH(E94,'Étapes'!$A$4:$A$9,0)))),"Bloquée","Dans les temps"))),""))</f>
        <v/>
      </c>
      <c r="P94" s="5" t="n"/>
      <c r="Q94" s="5" t="n"/>
    </row>
    <row r="95">
      <c r="A95" s="4" t="n"/>
      <c r="B95" s="5" t="n"/>
      <c r="C95" s="5" t="n"/>
      <c r="D95" s="5" t="n"/>
      <c r="E95" s="5" t="n"/>
      <c r="F95" s="6" t="n"/>
      <c r="G95" s="7">
        <f>IF(E95="","",IFERROR(INDEX('Étapes'!$F$4:$F$9,MATCH(E95,'Étapes'!$A$4:$A$9,0)),""))</f>
        <v/>
      </c>
      <c r="H95" s="8">
        <f>IF(OR(F95="",G95=""),"",F95*G95)</f>
        <v/>
      </c>
      <c r="I95" s="9" t="n"/>
      <c r="J95" s="9" t="n"/>
      <c r="K95" s="10">
        <f>IF(OR(J95="",E95="",E95='Étapes'!$A$8,E95='Étapes'!$A$9),"",TODAY()-J95)</f>
        <v/>
      </c>
      <c r="L95" s="5" t="n"/>
      <c r="M95" s="9" t="n"/>
      <c r="N95" s="9" t="n"/>
      <c r="O95" s="11">
        <f>IF(E95="","",IFERROR(IF(OR(E95='Étapes'!$A$8,E95='Étapes'!$A$9),"Clôturée",IF(AND(M95&lt;&gt;"",M95&lt;TODAY()),"En retard",IF(AND(ISNUMBER(K95),N(INDEX('Étapes'!$E$4:$E$9,MATCH(E95,'Étapes'!$A$4:$A$9,0)))&gt;0,K95&gt;N(INDEX('Étapes'!$E$4:$E$9,MATCH(E95,'Étapes'!$A$4:$A$9,0)))),"Bloquée","Dans les temps"))),""))</f>
        <v/>
      </c>
      <c r="P95" s="5" t="n"/>
      <c r="Q95" s="5" t="n"/>
    </row>
    <row r="96">
      <c r="A96" s="4" t="n"/>
      <c r="B96" s="5" t="n"/>
      <c r="C96" s="5" t="n"/>
      <c r="D96" s="5" t="n"/>
      <c r="E96" s="5" t="n"/>
      <c r="F96" s="6" t="n"/>
      <c r="G96" s="7">
        <f>IF(E96="","",IFERROR(INDEX('Étapes'!$F$4:$F$9,MATCH(E96,'Étapes'!$A$4:$A$9,0)),""))</f>
        <v/>
      </c>
      <c r="H96" s="8">
        <f>IF(OR(F96="",G96=""),"",F96*G96)</f>
        <v/>
      </c>
      <c r="I96" s="9" t="n"/>
      <c r="J96" s="9" t="n"/>
      <c r="K96" s="10">
        <f>IF(OR(J96="",E96="",E96='Étapes'!$A$8,E96='Étapes'!$A$9),"",TODAY()-J96)</f>
        <v/>
      </c>
      <c r="L96" s="5" t="n"/>
      <c r="M96" s="9" t="n"/>
      <c r="N96" s="9" t="n"/>
      <c r="O96" s="11">
        <f>IF(E96="","",IFERROR(IF(OR(E96='Étapes'!$A$8,E96='Étapes'!$A$9),"Clôturée",IF(AND(M96&lt;&gt;"",M96&lt;TODAY()),"En retard",IF(AND(ISNUMBER(K96),N(INDEX('Étapes'!$E$4:$E$9,MATCH(E96,'Étapes'!$A$4:$A$9,0)))&gt;0,K96&gt;N(INDEX('Étapes'!$E$4:$E$9,MATCH(E96,'Étapes'!$A$4:$A$9,0)))),"Bloquée","Dans les temps"))),""))</f>
        <v/>
      </c>
      <c r="P96" s="5" t="n"/>
      <c r="Q96" s="5" t="n"/>
    </row>
    <row r="97">
      <c r="A97" s="4" t="n"/>
      <c r="B97" s="5" t="n"/>
      <c r="C97" s="5" t="n"/>
      <c r="D97" s="5" t="n"/>
      <c r="E97" s="5" t="n"/>
      <c r="F97" s="6" t="n"/>
      <c r="G97" s="7">
        <f>IF(E97="","",IFERROR(INDEX('Étapes'!$F$4:$F$9,MATCH(E97,'Étapes'!$A$4:$A$9,0)),""))</f>
        <v/>
      </c>
      <c r="H97" s="8">
        <f>IF(OR(F97="",G97=""),"",F97*G97)</f>
        <v/>
      </c>
      <c r="I97" s="9" t="n"/>
      <c r="J97" s="9" t="n"/>
      <c r="K97" s="10">
        <f>IF(OR(J97="",E97="",E97='Étapes'!$A$8,E97='Étapes'!$A$9),"",TODAY()-J97)</f>
        <v/>
      </c>
      <c r="L97" s="5" t="n"/>
      <c r="M97" s="9" t="n"/>
      <c r="N97" s="9" t="n"/>
      <c r="O97" s="11">
        <f>IF(E97="","",IFERROR(IF(OR(E97='Étapes'!$A$8,E97='Étapes'!$A$9),"Clôturée",IF(AND(M97&lt;&gt;"",M97&lt;TODAY()),"En retard",IF(AND(ISNUMBER(K97),N(INDEX('Étapes'!$E$4:$E$9,MATCH(E97,'Étapes'!$A$4:$A$9,0)))&gt;0,K97&gt;N(INDEX('Étapes'!$E$4:$E$9,MATCH(E97,'Étapes'!$A$4:$A$9,0)))),"Bloquée","Dans les temps"))),""))</f>
        <v/>
      </c>
      <c r="P97" s="5" t="n"/>
      <c r="Q97" s="5" t="n"/>
    </row>
    <row r="98">
      <c r="A98" s="4" t="n"/>
      <c r="B98" s="5" t="n"/>
      <c r="C98" s="5" t="n"/>
      <c r="D98" s="5" t="n"/>
      <c r="E98" s="5" t="n"/>
      <c r="F98" s="6" t="n"/>
      <c r="G98" s="7">
        <f>IF(E98="","",IFERROR(INDEX('Étapes'!$F$4:$F$9,MATCH(E98,'Étapes'!$A$4:$A$9,0)),""))</f>
        <v/>
      </c>
      <c r="H98" s="8">
        <f>IF(OR(F98="",G98=""),"",F98*G98)</f>
        <v/>
      </c>
      <c r="I98" s="9" t="n"/>
      <c r="J98" s="9" t="n"/>
      <c r="K98" s="10">
        <f>IF(OR(J98="",E98="",E98='Étapes'!$A$8,E98='Étapes'!$A$9),"",TODAY()-J98)</f>
        <v/>
      </c>
      <c r="L98" s="5" t="n"/>
      <c r="M98" s="9" t="n"/>
      <c r="N98" s="9" t="n"/>
      <c r="O98" s="11">
        <f>IF(E98="","",IFERROR(IF(OR(E98='Étapes'!$A$8,E98='Étapes'!$A$9),"Clôturée",IF(AND(M98&lt;&gt;"",M98&lt;TODAY()),"En retard",IF(AND(ISNUMBER(K98),N(INDEX('Étapes'!$E$4:$E$9,MATCH(E98,'Étapes'!$A$4:$A$9,0)))&gt;0,K98&gt;N(INDEX('Étapes'!$E$4:$E$9,MATCH(E98,'Étapes'!$A$4:$A$9,0)))),"Bloquée","Dans les temps"))),""))</f>
        <v/>
      </c>
      <c r="P98" s="5" t="n"/>
      <c r="Q98" s="5" t="n"/>
    </row>
    <row r="99">
      <c r="A99" s="4" t="n"/>
      <c r="B99" s="5" t="n"/>
      <c r="C99" s="5" t="n"/>
      <c r="D99" s="5" t="n"/>
      <c r="E99" s="5" t="n"/>
      <c r="F99" s="6" t="n"/>
      <c r="G99" s="7">
        <f>IF(E99="","",IFERROR(INDEX('Étapes'!$F$4:$F$9,MATCH(E99,'Étapes'!$A$4:$A$9,0)),""))</f>
        <v/>
      </c>
      <c r="H99" s="8">
        <f>IF(OR(F99="",G99=""),"",F99*G99)</f>
        <v/>
      </c>
      <c r="I99" s="9" t="n"/>
      <c r="J99" s="9" t="n"/>
      <c r="K99" s="10">
        <f>IF(OR(J99="",E99="",E99='Étapes'!$A$8,E99='Étapes'!$A$9),"",TODAY()-J99)</f>
        <v/>
      </c>
      <c r="L99" s="5" t="n"/>
      <c r="M99" s="9" t="n"/>
      <c r="N99" s="9" t="n"/>
      <c r="O99" s="11">
        <f>IF(E99="","",IFERROR(IF(OR(E99='Étapes'!$A$8,E99='Étapes'!$A$9),"Clôturée",IF(AND(M99&lt;&gt;"",M99&lt;TODAY()),"En retard",IF(AND(ISNUMBER(K99),N(INDEX('Étapes'!$E$4:$E$9,MATCH(E99,'Étapes'!$A$4:$A$9,0)))&gt;0,K99&gt;N(INDEX('Étapes'!$E$4:$E$9,MATCH(E99,'Étapes'!$A$4:$A$9,0)))),"Bloquée","Dans les temps"))),""))</f>
        <v/>
      </c>
      <c r="P99" s="5" t="n"/>
      <c r="Q99" s="5" t="n"/>
    </row>
    <row r="100">
      <c r="A100" s="4" t="n"/>
      <c r="B100" s="5" t="n"/>
      <c r="C100" s="5" t="n"/>
      <c r="D100" s="5" t="n"/>
      <c r="E100" s="5" t="n"/>
      <c r="F100" s="6" t="n"/>
      <c r="G100" s="7">
        <f>IF(E100="","",IFERROR(INDEX('Étapes'!$F$4:$F$9,MATCH(E100,'Étapes'!$A$4:$A$9,0)),""))</f>
        <v/>
      </c>
      <c r="H100" s="8">
        <f>IF(OR(F100="",G100=""),"",F100*G100)</f>
        <v/>
      </c>
      <c r="I100" s="9" t="n"/>
      <c r="J100" s="9" t="n"/>
      <c r="K100" s="10">
        <f>IF(OR(J100="",E100="",E100='Étapes'!$A$8,E100='Étapes'!$A$9),"",TODAY()-J100)</f>
        <v/>
      </c>
      <c r="L100" s="5" t="n"/>
      <c r="M100" s="9" t="n"/>
      <c r="N100" s="9" t="n"/>
      <c r="O100" s="11">
        <f>IF(E100="","",IFERROR(IF(OR(E100='Étapes'!$A$8,E100='Étapes'!$A$9),"Clôturée",IF(AND(M100&lt;&gt;"",M100&lt;TODAY()),"En retard",IF(AND(ISNUMBER(K100),N(INDEX('Étapes'!$E$4:$E$9,MATCH(E100,'Étapes'!$A$4:$A$9,0)))&gt;0,K100&gt;N(INDEX('Étapes'!$E$4:$E$9,MATCH(E100,'Étapes'!$A$4:$A$9,0)))),"Bloquée","Dans les temps"))),""))</f>
        <v/>
      </c>
      <c r="P100" s="5" t="n"/>
      <c r="Q100" s="5" t="n"/>
    </row>
    <row r="101">
      <c r="A101" s="4" t="n"/>
      <c r="B101" s="5" t="n"/>
      <c r="C101" s="5" t="n"/>
      <c r="D101" s="5" t="n"/>
      <c r="E101" s="5" t="n"/>
      <c r="F101" s="6" t="n"/>
      <c r="G101" s="7">
        <f>IF(E101="","",IFERROR(INDEX('Étapes'!$F$4:$F$9,MATCH(E101,'Étapes'!$A$4:$A$9,0)),""))</f>
        <v/>
      </c>
      <c r="H101" s="8">
        <f>IF(OR(F101="",G101=""),"",F101*G101)</f>
        <v/>
      </c>
      <c r="I101" s="9" t="n"/>
      <c r="J101" s="9" t="n"/>
      <c r="K101" s="10">
        <f>IF(OR(J101="",E101="",E101='Étapes'!$A$8,E101='Étapes'!$A$9),"",TODAY()-J101)</f>
        <v/>
      </c>
      <c r="L101" s="5" t="n"/>
      <c r="M101" s="9" t="n"/>
      <c r="N101" s="9" t="n"/>
      <c r="O101" s="11">
        <f>IF(E101="","",IFERROR(IF(OR(E101='Étapes'!$A$8,E101='Étapes'!$A$9),"Clôturée",IF(AND(M101&lt;&gt;"",M101&lt;TODAY()),"En retard",IF(AND(ISNUMBER(K101),N(INDEX('Étapes'!$E$4:$E$9,MATCH(E101,'Étapes'!$A$4:$A$9,0)))&gt;0,K101&gt;N(INDEX('Étapes'!$E$4:$E$9,MATCH(E101,'Étapes'!$A$4:$A$9,0)))),"Bloquée","Dans les temps"))),""))</f>
        <v/>
      </c>
      <c r="P101" s="5" t="n"/>
      <c r="Q101" s="5" t="n"/>
    </row>
    <row r="102">
      <c r="A102" s="4" t="n"/>
      <c r="B102" s="5" t="n"/>
      <c r="C102" s="5" t="n"/>
      <c r="D102" s="5" t="n"/>
      <c r="E102" s="5" t="n"/>
      <c r="F102" s="6" t="n"/>
      <c r="G102" s="7">
        <f>IF(E102="","",IFERROR(INDEX('Étapes'!$F$4:$F$9,MATCH(E102,'Étapes'!$A$4:$A$9,0)),""))</f>
        <v/>
      </c>
      <c r="H102" s="8">
        <f>IF(OR(F102="",G102=""),"",F102*G102)</f>
        <v/>
      </c>
      <c r="I102" s="9" t="n"/>
      <c r="J102" s="9" t="n"/>
      <c r="K102" s="10">
        <f>IF(OR(J102="",E102="",E102='Étapes'!$A$8,E102='Étapes'!$A$9),"",TODAY()-J102)</f>
        <v/>
      </c>
      <c r="L102" s="5" t="n"/>
      <c r="M102" s="9" t="n"/>
      <c r="N102" s="9" t="n"/>
      <c r="O102" s="11">
        <f>IF(E102="","",IFERROR(IF(OR(E102='Étapes'!$A$8,E102='Étapes'!$A$9),"Clôturée",IF(AND(M102&lt;&gt;"",M102&lt;TODAY()),"En retard",IF(AND(ISNUMBER(K102),N(INDEX('Étapes'!$E$4:$E$9,MATCH(E102,'Étapes'!$A$4:$A$9,0)))&gt;0,K102&gt;N(INDEX('Étapes'!$E$4:$E$9,MATCH(E102,'Étapes'!$A$4:$A$9,0)))),"Bloquée","Dans les temps"))),""))</f>
        <v/>
      </c>
      <c r="P102" s="5" t="n"/>
      <c r="Q102" s="5" t="n"/>
    </row>
    <row r="103">
      <c r="A103" s="4" t="n"/>
      <c r="B103" s="5" t="n"/>
      <c r="C103" s="5" t="n"/>
      <c r="D103" s="5" t="n"/>
      <c r="E103" s="5" t="n"/>
      <c r="F103" s="6" t="n"/>
      <c r="G103" s="7">
        <f>IF(E103="","",IFERROR(INDEX('Étapes'!$F$4:$F$9,MATCH(E103,'Étapes'!$A$4:$A$9,0)),""))</f>
        <v/>
      </c>
      <c r="H103" s="8">
        <f>IF(OR(F103="",G103=""),"",F103*G103)</f>
        <v/>
      </c>
      <c r="I103" s="9" t="n"/>
      <c r="J103" s="9" t="n"/>
      <c r="K103" s="10">
        <f>IF(OR(J103="",E103="",E103='Étapes'!$A$8,E103='Étapes'!$A$9),"",TODAY()-J103)</f>
        <v/>
      </c>
      <c r="L103" s="5" t="n"/>
      <c r="M103" s="9" t="n"/>
      <c r="N103" s="9" t="n"/>
      <c r="O103" s="11">
        <f>IF(E103="","",IFERROR(IF(OR(E103='Étapes'!$A$8,E103='Étapes'!$A$9),"Clôturée",IF(AND(M103&lt;&gt;"",M103&lt;TODAY()),"En retard",IF(AND(ISNUMBER(K103),N(INDEX('Étapes'!$E$4:$E$9,MATCH(E103,'Étapes'!$A$4:$A$9,0)))&gt;0,K103&gt;N(INDEX('Étapes'!$E$4:$E$9,MATCH(E103,'Étapes'!$A$4:$A$9,0)))),"Bloquée","Dans les temps"))),""))</f>
        <v/>
      </c>
      <c r="P103" s="5" t="n"/>
      <c r="Q103" s="5" t="n"/>
    </row>
    <row r="104">
      <c r="A104" s="4" t="n"/>
      <c r="B104" s="5" t="n"/>
      <c r="C104" s="5" t="n"/>
      <c r="D104" s="5" t="n"/>
      <c r="E104" s="5" t="n"/>
      <c r="F104" s="6" t="n"/>
      <c r="G104" s="7">
        <f>IF(E104="","",IFERROR(INDEX('Étapes'!$F$4:$F$9,MATCH(E104,'Étapes'!$A$4:$A$9,0)),""))</f>
        <v/>
      </c>
      <c r="H104" s="8">
        <f>IF(OR(F104="",G104=""),"",F104*G104)</f>
        <v/>
      </c>
      <c r="I104" s="9" t="n"/>
      <c r="J104" s="9" t="n"/>
      <c r="K104" s="10">
        <f>IF(OR(J104="",E104="",E104='Étapes'!$A$8,E104='Étapes'!$A$9),"",TODAY()-J104)</f>
        <v/>
      </c>
      <c r="L104" s="5" t="n"/>
      <c r="M104" s="9" t="n"/>
      <c r="N104" s="9" t="n"/>
      <c r="O104" s="11">
        <f>IF(E104="","",IFERROR(IF(OR(E104='Étapes'!$A$8,E104='Étapes'!$A$9),"Clôturée",IF(AND(M104&lt;&gt;"",M104&lt;TODAY()),"En retard",IF(AND(ISNUMBER(K104),N(INDEX('Étapes'!$E$4:$E$9,MATCH(E104,'Étapes'!$A$4:$A$9,0)))&gt;0,K104&gt;N(INDEX('Étapes'!$E$4:$E$9,MATCH(E104,'Étapes'!$A$4:$A$9,0)))),"Bloquée","Dans les temps"))),""))</f>
        <v/>
      </c>
      <c r="P104" s="5" t="n"/>
      <c r="Q104" s="5" t="n"/>
    </row>
    <row r="105">
      <c r="A105" s="4" t="n"/>
      <c r="B105" s="5" t="n"/>
      <c r="C105" s="5" t="n"/>
      <c r="D105" s="5" t="n"/>
      <c r="E105" s="5" t="n"/>
      <c r="F105" s="6" t="n"/>
      <c r="G105" s="7">
        <f>IF(E105="","",IFERROR(INDEX('Étapes'!$F$4:$F$9,MATCH(E105,'Étapes'!$A$4:$A$9,0)),""))</f>
        <v/>
      </c>
      <c r="H105" s="8">
        <f>IF(OR(F105="",G105=""),"",F105*G105)</f>
        <v/>
      </c>
      <c r="I105" s="9" t="n"/>
      <c r="J105" s="9" t="n"/>
      <c r="K105" s="10">
        <f>IF(OR(J105="",E105="",E105='Étapes'!$A$8,E105='Étapes'!$A$9),"",TODAY()-J105)</f>
        <v/>
      </c>
      <c r="L105" s="5" t="n"/>
      <c r="M105" s="9" t="n"/>
      <c r="N105" s="9" t="n"/>
      <c r="O105" s="11">
        <f>IF(E105="","",IFERROR(IF(OR(E105='Étapes'!$A$8,E105='Étapes'!$A$9),"Clôturée",IF(AND(M105&lt;&gt;"",M105&lt;TODAY()),"En retard",IF(AND(ISNUMBER(K105),N(INDEX('Étapes'!$E$4:$E$9,MATCH(E105,'Étapes'!$A$4:$A$9,0)))&gt;0,K105&gt;N(INDEX('Étapes'!$E$4:$E$9,MATCH(E105,'Étapes'!$A$4:$A$9,0)))),"Bloquée","Dans les temps"))),""))</f>
        <v/>
      </c>
      <c r="P105" s="5" t="n"/>
      <c r="Q105" s="5" t="n"/>
    </row>
    <row r="106">
      <c r="A106" s="4" t="n"/>
      <c r="B106" s="5" t="n"/>
      <c r="C106" s="5" t="n"/>
      <c r="D106" s="5" t="n"/>
      <c r="E106" s="5" t="n"/>
      <c r="F106" s="6" t="n"/>
      <c r="G106" s="7">
        <f>IF(E106="","",IFERROR(INDEX('Étapes'!$F$4:$F$9,MATCH(E106,'Étapes'!$A$4:$A$9,0)),""))</f>
        <v/>
      </c>
      <c r="H106" s="8">
        <f>IF(OR(F106="",G106=""),"",F106*G106)</f>
        <v/>
      </c>
      <c r="I106" s="9" t="n"/>
      <c r="J106" s="9" t="n"/>
      <c r="K106" s="10">
        <f>IF(OR(J106="",E106="",E106='Étapes'!$A$8,E106='Étapes'!$A$9),"",TODAY()-J106)</f>
        <v/>
      </c>
      <c r="L106" s="5" t="n"/>
      <c r="M106" s="9" t="n"/>
      <c r="N106" s="9" t="n"/>
      <c r="O106" s="11">
        <f>IF(E106="","",IFERROR(IF(OR(E106='Étapes'!$A$8,E106='Étapes'!$A$9),"Clôturée",IF(AND(M106&lt;&gt;"",M106&lt;TODAY()),"En retard",IF(AND(ISNUMBER(K106),N(INDEX('Étapes'!$E$4:$E$9,MATCH(E106,'Étapes'!$A$4:$A$9,0)))&gt;0,K106&gt;N(INDEX('Étapes'!$E$4:$E$9,MATCH(E106,'Étapes'!$A$4:$A$9,0)))),"Bloquée","Dans les temps"))),""))</f>
        <v/>
      </c>
      <c r="P106" s="5" t="n"/>
      <c r="Q106" s="5" t="n"/>
    </row>
    <row r="107">
      <c r="A107" s="4" t="n"/>
      <c r="B107" s="5" t="n"/>
      <c r="C107" s="5" t="n"/>
      <c r="D107" s="5" t="n"/>
      <c r="E107" s="5" t="n"/>
      <c r="F107" s="6" t="n"/>
      <c r="G107" s="7">
        <f>IF(E107="","",IFERROR(INDEX('Étapes'!$F$4:$F$9,MATCH(E107,'Étapes'!$A$4:$A$9,0)),""))</f>
        <v/>
      </c>
      <c r="H107" s="8">
        <f>IF(OR(F107="",G107=""),"",F107*G107)</f>
        <v/>
      </c>
      <c r="I107" s="9" t="n"/>
      <c r="J107" s="9" t="n"/>
      <c r="K107" s="10">
        <f>IF(OR(J107="",E107="",E107='Étapes'!$A$8,E107='Étapes'!$A$9),"",TODAY()-J107)</f>
        <v/>
      </c>
      <c r="L107" s="5" t="n"/>
      <c r="M107" s="9" t="n"/>
      <c r="N107" s="9" t="n"/>
      <c r="O107" s="11">
        <f>IF(E107="","",IFERROR(IF(OR(E107='Étapes'!$A$8,E107='Étapes'!$A$9),"Clôturée",IF(AND(M107&lt;&gt;"",M107&lt;TODAY()),"En retard",IF(AND(ISNUMBER(K107),N(INDEX('Étapes'!$E$4:$E$9,MATCH(E107,'Étapes'!$A$4:$A$9,0)))&gt;0,K107&gt;N(INDEX('Étapes'!$E$4:$E$9,MATCH(E107,'Étapes'!$A$4:$A$9,0)))),"Bloquée","Dans les temps"))),""))</f>
        <v/>
      </c>
      <c r="P107" s="5" t="n"/>
      <c r="Q107" s="5" t="n"/>
    </row>
    <row r="108">
      <c r="A108" s="4" t="n"/>
      <c r="B108" s="5" t="n"/>
      <c r="C108" s="5" t="n"/>
      <c r="D108" s="5" t="n"/>
      <c r="E108" s="5" t="n"/>
      <c r="F108" s="6" t="n"/>
      <c r="G108" s="7">
        <f>IF(E108="","",IFERROR(INDEX('Étapes'!$F$4:$F$9,MATCH(E108,'Étapes'!$A$4:$A$9,0)),""))</f>
        <v/>
      </c>
      <c r="H108" s="8">
        <f>IF(OR(F108="",G108=""),"",F108*G108)</f>
        <v/>
      </c>
      <c r="I108" s="9" t="n"/>
      <c r="J108" s="9" t="n"/>
      <c r="K108" s="10">
        <f>IF(OR(J108="",E108="",E108='Étapes'!$A$8,E108='Étapes'!$A$9),"",TODAY()-J108)</f>
        <v/>
      </c>
      <c r="L108" s="5" t="n"/>
      <c r="M108" s="9" t="n"/>
      <c r="N108" s="9" t="n"/>
      <c r="O108" s="11">
        <f>IF(E108="","",IFERROR(IF(OR(E108='Étapes'!$A$8,E108='Étapes'!$A$9),"Clôturée",IF(AND(M108&lt;&gt;"",M108&lt;TODAY()),"En retard",IF(AND(ISNUMBER(K108),N(INDEX('Étapes'!$E$4:$E$9,MATCH(E108,'Étapes'!$A$4:$A$9,0)))&gt;0,K108&gt;N(INDEX('Étapes'!$E$4:$E$9,MATCH(E108,'Étapes'!$A$4:$A$9,0)))),"Bloquée","Dans les temps"))),""))</f>
        <v/>
      </c>
      <c r="P108" s="5" t="n"/>
      <c r="Q108" s="5" t="n"/>
    </row>
    <row r="109">
      <c r="A109" s="4" t="n"/>
      <c r="B109" s="5" t="n"/>
      <c r="C109" s="5" t="n"/>
      <c r="D109" s="5" t="n"/>
      <c r="E109" s="5" t="n"/>
      <c r="F109" s="6" t="n"/>
      <c r="G109" s="7">
        <f>IF(E109="","",IFERROR(INDEX('Étapes'!$F$4:$F$9,MATCH(E109,'Étapes'!$A$4:$A$9,0)),""))</f>
        <v/>
      </c>
      <c r="H109" s="8">
        <f>IF(OR(F109="",G109=""),"",F109*G109)</f>
        <v/>
      </c>
      <c r="I109" s="9" t="n"/>
      <c r="J109" s="9" t="n"/>
      <c r="K109" s="10">
        <f>IF(OR(J109="",E109="",E109='Étapes'!$A$8,E109='Étapes'!$A$9),"",TODAY()-J109)</f>
        <v/>
      </c>
      <c r="L109" s="5" t="n"/>
      <c r="M109" s="9" t="n"/>
      <c r="N109" s="9" t="n"/>
      <c r="O109" s="11">
        <f>IF(E109="","",IFERROR(IF(OR(E109='Étapes'!$A$8,E109='Étapes'!$A$9),"Clôturée",IF(AND(M109&lt;&gt;"",M109&lt;TODAY()),"En retard",IF(AND(ISNUMBER(K109),N(INDEX('Étapes'!$E$4:$E$9,MATCH(E109,'Étapes'!$A$4:$A$9,0)))&gt;0,K109&gt;N(INDEX('Étapes'!$E$4:$E$9,MATCH(E109,'Étapes'!$A$4:$A$9,0)))),"Bloquée","Dans les temps"))),""))</f>
        <v/>
      </c>
      <c r="P109" s="5" t="n"/>
      <c r="Q109" s="5" t="n"/>
    </row>
    <row r="110">
      <c r="A110" s="4" t="n"/>
      <c r="B110" s="5" t="n"/>
      <c r="C110" s="5" t="n"/>
      <c r="D110" s="5" t="n"/>
      <c r="E110" s="5" t="n"/>
      <c r="F110" s="6" t="n"/>
      <c r="G110" s="7">
        <f>IF(E110="","",IFERROR(INDEX('Étapes'!$F$4:$F$9,MATCH(E110,'Étapes'!$A$4:$A$9,0)),""))</f>
        <v/>
      </c>
      <c r="H110" s="8">
        <f>IF(OR(F110="",G110=""),"",F110*G110)</f>
        <v/>
      </c>
      <c r="I110" s="9" t="n"/>
      <c r="J110" s="9" t="n"/>
      <c r="K110" s="10">
        <f>IF(OR(J110="",E110="",E110='Étapes'!$A$8,E110='Étapes'!$A$9),"",TODAY()-J110)</f>
        <v/>
      </c>
      <c r="L110" s="5" t="n"/>
      <c r="M110" s="9" t="n"/>
      <c r="N110" s="9" t="n"/>
      <c r="O110" s="11">
        <f>IF(E110="","",IFERROR(IF(OR(E110='Étapes'!$A$8,E110='Étapes'!$A$9),"Clôturée",IF(AND(M110&lt;&gt;"",M110&lt;TODAY()),"En retard",IF(AND(ISNUMBER(K110),N(INDEX('Étapes'!$E$4:$E$9,MATCH(E110,'Étapes'!$A$4:$A$9,0)))&gt;0,K110&gt;N(INDEX('Étapes'!$E$4:$E$9,MATCH(E110,'Étapes'!$A$4:$A$9,0)))),"Bloquée","Dans les temps"))),""))</f>
        <v/>
      </c>
      <c r="P110" s="5" t="n"/>
      <c r="Q110" s="5" t="n"/>
    </row>
    <row r="111">
      <c r="A111" s="4" t="n"/>
      <c r="B111" s="5" t="n"/>
      <c r="C111" s="5" t="n"/>
      <c r="D111" s="5" t="n"/>
      <c r="E111" s="5" t="n"/>
      <c r="F111" s="6" t="n"/>
      <c r="G111" s="7">
        <f>IF(E111="","",IFERROR(INDEX('Étapes'!$F$4:$F$9,MATCH(E111,'Étapes'!$A$4:$A$9,0)),""))</f>
        <v/>
      </c>
      <c r="H111" s="8">
        <f>IF(OR(F111="",G111=""),"",F111*G111)</f>
        <v/>
      </c>
      <c r="I111" s="9" t="n"/>
      <c r="J111" s="9" t="n"/>
      <c r="K111" s="10">
        <f>IF(OR(J111="",E111="",E111='Étapes'!$A$8,E111='Étapes'!$A$9),"",TODAY()-J111)</f>
        <v/>
      </c>
      <c r="L111" s="5" t="n"/>
      <c r="M111" s="9" t="n"/>
      <c r="N111" s="9" t="n"/>
      <c r="O111" s="11">
        <f>IF(E111="","",IFERROR(IF(OR(E111='Étapes'!$A$8,E111='Étapes'!$A$9),"Clôturée",IF(AND(M111&lt;&gt;"",M111&lt;TODAY()),"En retard",IF(AND(ISNUMBER(K111),N(INDEX('Étapes'!$E$4:$E$9,MATCH(E111,'Étapes'!$A$4:$A$9,0)))&gt;0,K111&gt;N(INDEX('Étapes'!$E$4:$E$9,MATCH(E111,'Étapes'!$A$4:$A$9,0)))),"Bloquée","Dans les temps"))),""))</f>
        <v/>
      </c>
      <c r="P111" s="5" t="n"/>
      <c r="Q111" s="5" t="n"/>
    </row>
    <row r="112">
      <c r="A112" s="4" t="n"/>
      <c r="B112" s="5" t="n"/>
      <c r="C112" s="5" t="n"/>
      <c r="D112" s="5" t="n"/>
      <c r="E112" s="5" t="n"/>
      <c r="F112" s="6" t="n"/>
      <c r="G112" s="7">
        <f>IF(E112="","",IFERROR(INDEX('Étapes'!$F$4:$F$9,MATCH(E112,'Étapes'!$A$4:$A$9,0)),""))</f>
        <v/>
      </c>
      <c r="H112" s="8">
        <f>IF(OR(F112="",G112=""),"",F112*G112)</f>
        <v/>
      </c>
      <c r="I112" s="9" t="n"/>
      <c r="J112" s="9" t="n"/>
      <c r="K112" s="10">
        <f>IF(OR(J112="",E112="",E112='Étapes'!$A$8,E112='Étapes'!$A$9),"",TODAY()-J112)</f>
        <v/>
      </c>
      <c r="L112" s="5" t="n"/>
      <c r="M112" s="9" t="n"/>
      <c r="N112" s="9" t="n"/>
      <c r="O112" s="11">
        <f>IF(E112="","",IFERROR(IF(OR(E112='Étapes'!$A$8,E112='Étapes'!$A$9),"Clôturée",IF(AND(M112&lt;&gt;"",M112&lt;TODAY()),"En retard",IF(AND(ISNUMBER(K112),N(INDEX('Étapes'!$E$4:$E$9,MATCH(E112,'Étapes'!$A$4:$A$9,0)))&gt;0,K112&gt;N(INDEX('Étapes'!$E$4:$E$9,MATCH(E112,'Étapes'!$A$4:$A$9,0)))),"Bloquée","Dans les temps"))),""))</f>
        <v/>
      </c>
      <c r="P112" s="5" t="n"/>
      <c r="Q112" s="5" t="n"/>
    </row>
    <row r="113">
      <c r="A113" s="4" t="n"/>
      <c r="B113" s="5" t="n"/>
      <c r="C113" s="5" t="n"/>
      <c r="D113" s="5" t="n"/>
      <c r="E113" s="5" t="n"/>
      <c r="F113" s="6" t="n"/>
      <c r="G113" s="7">
        <f>IF(E113="","",IFERROR(INDEX('Étapes'!$F$4:$F$9,MATCH(E113,'Étapes'!$A$4:$A$9,0)),""))</f>
        <v/>
      </c>
      <c r="H113" s="8">
        <f>IF(OR(F113="",G113=""),"",F113*G113)</f>
        <v/>
      </c>
      <c r="I113" s="9" t="n"/>
      <c r="J113" s="9" t="n"/>
      <c r="K113" s="10">
        <f>IF(OR(J113="",E113="",E113='Étapes'!$A$8,E113='Étapes'!$A$9),"",TODAY()-J113)</f>
        <v/>
      </c>
      <c r="L113" s="5" t="n"/>
      <c r="M113" s="9" t="n"/>
      <c r="N113" s="9" t="n"/>
      <c r="O113" s="11">
        <f>IF(E113="","",IFERROR(IF(OR(E113='Étapes'!$A$8,E113='Étapes'!$A$9),"Clôturée",IF(AND(M113&lt;&gt;"",M113&lt;TODAY()),"En retard",IF(AND(ISNUMBER(K113),N(INDEX('Étapes'!$E$4:$E$9,MATCH(E113,'Étapes'!$A$4:$A$9,0)))&gt;0,K113&gt;N(INDEX('Étapes'!$E$4:$E$9,MATCH(E113,'Étapes'!$A$4:$A$9,0)))),"Bloquée","Dans les temps"))),""))</f>
        <v/>
      </c>
      <c r="P113" s="5" t="n"/>
      <c r="Q113" s="5" t="n"/>
    </row>
    <row r="114">
      <c r="A114" s="4" t="n"/>
      <c r="B114" s="5" t="n"/>
      <c r="C114" s="5" t="n"/>
      <c r="D114" s="5" t="n"/>
      <c r="E114" s="5" t="n"/>
      <c r="F114" s="6" t="n"/>
      <c r="G114" s="7">
        <f>IF(E114="","",IFERROR(INDEX('Étapes'!$F$4:$F$9,MATCH(E114,'Étapes'!$A$4:$A$9,0)),""))</f>
        <v/>
      </c>
      <c r="H114" s="8">
        <f>IF(OR(F114="",G114=""),"",F114*G114)</f>
        <v/>
      </c>
      <c r="I114" s="9" t="n"/>
      <c r="J114" s="9" t="n"/>
      <c r="K114" s="10">
        <f>IF(OR(J114="",E114="",E114='Étapes'!$A$8,E114='Étapes'!$A$9),"",TODAY()-J114)</f>
        <v/>
      </c>
      <c r="L114" s="5" t="n"/>
      <c r="M114" s="9" t="n"/>
      <c r="N114" s="9" t="n"/>
      <c r="O114" s="11">
        <f>IF(E114="","",IFERROR(IF(OR(E114='Étapes'!$A$8,E114='Étapes'!$A$9),"Clôturée",IF(AND(M114&lt;&gt;"",M114&lt;TODAY()),"En retard",IF(AND(ISNUMBER(K114),N(INDEX('Étapes'!$E$4:$E$9,MATCH(E114,'Étapes'!$A$4:$A$9,0)))&gt;0,K114&gt;N(INDEX('Étapes'!$E$4:$E$9,MATCH(E114,'Étapes'!$A$4:$A$9,0)))),"Bloquée","Dans les temps"))),""))</f>
        <v/>
      </c>
      <c r="P114" s="5" t="n"/>
      <c r="Q114" s="5" t="n"/>
    </row>
    <row r="115">
      <c r="A115" s="4" t="n"/>
      <c r="B115" s="5" t="n"/>
      <c r="C115" s="5" t="n"/>
      <c r="D115" s="5" t="n"/>
      <c r="E115" s="5" t="n"/>
      <c r="F115" s="6" t="n"/>
      <c r="G115" s="7">
        <f>IF(E115="","",IFERROR(INDEX('Étapes'!$F$4:$F$9,MATCH(E115,'Étapes'!$A$4:$A$9,0)),""))</f>
        <v/>
      </c>
      <c r="H115" s="8">
        <f>IF(OR(F115="",G115=""),"",F115*G115)</f>
        <v/>
      </c>
      <c r="I115" s="9" t="n"/>
      <c r="J115" s="9" t="n"/>
      <c r="K115" s="10">
        <f>IF(OR(J115="",E115="",E115='Étapes'!$A$8,E115='Étapes'!$A$9),"",TODAY()-J115)</f>
        <v/>
      </c>
      <c r="L115" s="5" t="n"/>
      <c r="M115" s="9" t="n"/>
      <c r="N115" s="9" t="n"/>
      <c r="O115" s="11">
        <f>IF(E115="","",IFERROR(IF(OR(E115='Étapes'!$A$8,E115='Étapes'!$A$9),"Clôturée",IF(AND(M115&lt;&gt;"",M115&lt;TODAY()),"En retard",IF(AND(ISNUMBER(K115),N(INDEX('Étapes'!$E$4:$E$9,MATCH(E115,'Étapes'!$A$4:$A$9,0)))&gt;0,K115&gt;N(INDEX('Étapes'!$E$4:$E$9,MATCH(E115,'Étapes'!$A$4:$A$9,0)))),"Bloquée","Dans les temps"))),""))</f>
        <v/>
      </c>
      <c r="P115" s="5" t="n"/>
      <c r="Q115" s="5" t="n"/>
    </row>
    <row r="116">
      <c r="A116" s="4" t="n"/>
      <c r="B116" s="5" t="n"/>
      <c r="C116" s="5" t="n"/>
      <c r="D116" s="5" t="n"/>
      <c r="E116" s="5" t="n"/>
      <c r="F116" s="6" t="n"/>
      <c r="G116" s="7">
        <f>IF(E116="","",IFERROR(INDEX('Étapes'!$F$4:$F$9,MATCH(E116,'Étapes'!$A$4:$A$9,0)),""))</f>
        <v/>
      </c>
      <c r="H116" s="8">
        <f>IF(OR(F116="",G116=""),"",F116*G116)</f>
        <v/>
      </c>
      <c r="I116" s="9" t="n"/>
      <c r="J116" s="9" t="n"/>
      <c r="K116" s="10">
        <f>IF(OR(J116="",E116="",E116='Étapes'!$A$8,E116='Étapes'!$A$9),"",TODAY()-J116)</f>
        <v/>
      </c>
      <c r="L116" s="5" t="n"/>
      <c r="M116" s="9" t="n"/>
      <c r="N116" s="9" t="n"/>
      <c r="O116" s="11">
        <f>IF(E116="","",IFERROR(IF(OR(E116='Étapes'!$A$8,E116='Étapes'!$A$9),"Clôturée",IF(AND(M116&lt;&gt;"",M116&lt;TODAY()),"En retard",IF(AND(ISNUMBER(K116),N(INDEX('Étapes'!$E$4:$E$9,MATCH(E116,'Étapes'!$A$4:$A$9,0)))&gt;0,K116&gt;N(INDEX('Étapes'!$E$4:$E$9,MATCH(E116,'Étapes'!$A$4:$A$9,0)))),"Bloquée","Dans les temps"))),""))</f>
        <v/>
      </c>
      <c r="P116" s="5" t="n"/>
      <c r="Q116" s="5" t="n"/>
    </row>
    <row r="117">
      <c r="A117" s="4" t="n"/>
      <c r="B117" s="5" t="n"/>
      <c r="C117" s="5" t="n"/>
      <c r="D117" s="5" t="n"/>
      <c r="E117" s="5" t="n"/>
      <c r="F117" s="6" t="n"/>
      <c r="G117" s="7">
        <f>IF(E117="","",IFERROR(INDEX('Étapes'!$F$4:$F$9,MATCH(E117,'Étapes'!$A$4:$A$9,0)),""))</f>
        <v/>
      </c>
      <c r="H117" s="8">
        <f>IF(OR(F117="",G117=""),"",F117*G117)</f>
        <v/>
      </c>
      <c r="I117" s="9" t="n"/>
      <c r="J117" s="9" t="n"/>
      <c r="K117" s="10">
        <f>IF(OR(J117="",E117="",E117='Étapes'!$A$8,E117='Étapes'!$A$9),"",TODAY()-J117)</f>
        <v/>
      </c>
      <c r="L117" s="5" t="n"/>
      <c r="M117" s="9" t="n"/>
      <c r="N117" s="9" t="n"/>
      <c r="O117" s="11">
        <f>IF(E117="","",IFERROR(IF(OR(E117='Étapes'!$A$8,E117='Étapes'!$A$9),"Clôturée",IF(AND(M117&lt;&gt;"",M117&lt;TODAY()),"En retard",IF(AND(ISNUMBER(K117),N(INDEX('Étapes'!$E$4:$E$9,MATCH(E117,'Étapes'!$A$4:$A$9,0)))&gt;0,K117&gt;N(INDEX('Étapes'!$E$4:$E$9,MATCH(E117,'Étapes'!$A$4:$A$9,0)))),"Bloquée","Dans les temps"))),""))</f>
        <v/>
      </c>
      <c r="P117" s="5" t="n"/>
      <c r="Q117" s="5" t="n"/>
    </row>
    <row r="118">
      <c r="A118" s="4" t="n"/>
      <c r="B118" s="5" t="n"/>
      <c r="C118" s="5" t="n"/>
      <c r="D118" s="5" t="n"/>
      <c r="E118" s="5" t="n"/>
      <c r="F118" s="6" t="n"/>
      <c r="G118" s="7">
        <f>IF(E118="","",IFERROR(INDEX('Étapes'!$F$4:$F$9,MATCH(E118,'Étapes'!$A$4:$A$9,0)),""))</f>
        <v/>
      </c>
      <c r="H118" s="8">
        <f>IF(OR(F118="",G118=""),"",F118*G118)</f>
        <v/>
      </c>
      <c r="I118" s="9" t="n"/>
      <c r="J118" s="9" t="n"/>
      <c r="K118" s="10">
        <f>IF(OR(J118="",E118="",E118='Étapes'!$A$8,E118='Étapes'!$A$9),"",TODAY()-J118)</f>
        <v/>
      </c>
      <c r="L118" s="5" t="n"/>
      <c r="M118" s="9" t="n"/>
      <c r="N118" s="9" t="n"/>
      <c r="O118" s="11">
        <f>IF(E118="","",IFERROR(IF(OR(E118='Étapes'!$A$8,E118='Étapes'!$A$9),"Clôturée",IF(AND(M118&lt;&gt;"",M118&lt;TODAY()),"En retard",IF(AND(ISNUMBER(K118),N(INDEX('Étapes'!$E$4:$E$9,MATCH(E118,'Étapes'!$A$4:$A$9,0)))&gt;0,K118&gt;N(INDEX('Étapes'!$E$4:$E$9,MATCH(E118,'Étapes'!$A$4:$A$9,0)))),"Bloquée","Dans les temps"))),""))</f>
        <v/>
      </c>
      <c r="P118" s="5" t="n"/>
      <c r="Q118" s="5" t="n"/>
    </row>
    <row r="119">
      <c r="A119" s="4" t="n"/>
      <c r="B119" s="5" t="n"/>
      <c r="C119" s="5" t="n"/>
      <c r="D119" s="5" t="n"/>
      <c r="E119" s="5" t="n"/>
      <c r="F119" s="6" t="n"/>
      <c r="G119" s="7">
        <f>IF(E119="","",IFERROR(INDEX('Étapes'!$F$4:$F$9,MATCH(E119,'Étapes'!$A$4:$A$9,0)),""))</f>
        <v/>
      </c>
      <c r="H119" s="8">
        <f>IF(OR(F119="",G119=""),"",F119*G119)</f>
        <v/>
      </c>
      <c r="I119" s="9" t="n"/>
      <c r="J119" s="9" t="n"/>
      <c r="K119" s="10">
        <f>IF(OR(J119="",E119="",E119='Étapes'!$A$8,E119='Étapes'!$A$9),"",TODAY()-J119)</f>
        <v/>
      </c>
      <c r="L119" s="5" t="n"/>
      <c r="M119" s="9" t="n"/>
      <c r="N119" s="9" t="n"/>
      <c r="O119" s="11">
        <f>IF(E119="","",IFERROR(IF(OR(E119='Étapes'!$A$8,E119='Étapes'!$A$9),"Clôturée",IF(AND(M119&lt;&gt;"",M119&lt;TODAY()),"En retard",IF(AND(ISNUMBER(K119),N(INDEX('Étapes'!$E$4:$E$9,MATCH(E119,'Étapes'!$A$4:$A$9,0)))&gt;0,K119&gt;N(INDEX('Étapes'!$E$4:$E$9,MATCH(E119,'Étapes'!$A$4:$A$9,0)))),"Bloquée","Dans les temps"))),""))</f>
        <v/>
      </c>
      <c r="P119" s="5" t="n"/>
      <c r="Q119" s="5" t="n"/>
    </row>
    <row r="120">
      <c r="A120" s="4" t="n"/>
      <c r="B120" s="5" t="n"/>
      <c r="C120" s="5" t="n"/>
      <c r="D120" s="5" t="n"/>
      <c r="E120" s="5" t="n"/>
      <c r="F120" s="6" t="n"/>
      <c r="G120" s="7">
        <f>IF(E120="","",IFERROR(INDEX('Étapes'!$F$4:$F$9,MATCH(E120,'Étapes'!$A$4:$A$9,0)),""))</f>
        <v/>
      </c>
      <c r="H120" s="8">
        <f>IF(OR(F120="",G120=""),"",F120*G120)</f>
        <v/>
      </c>
      <c r="I120" s="9" t="n"/>
      <c r="J120" s="9" t="n"/>
      <c r="K120" s="10">
        <f>IF(OR(J120="",E120="",E120='Étapes'!$A$8,E120='Étapes'!$A$9),"",TODAY()-J120)</f>
        <v/>
      </c>
      <c r="L120" s="5" t="n"/>
      <c r="M120" s="9" t="n"/>
      <c r="N120" s="9" t="n"/>
      <c r="O120" s="11">
        <f>IF(E120="","",IFERROR(IF(OR(E120='Étapes'!$A$8,E120='Étapes'!$A$9),"Clôturée",IF(AND(M120&lt;&gt;"",M120&lt;TODAY()),"En retard",IF(AND(ISNUMBER(K120),N(INDEX('Étapes'!$E$4:$E$9,MATCH(E120,'Étapes'!$A$4:$A$9,0)))&gt;0,K120&gt;N(INDEX('Étapes'!$E$4:$E$9,MATCH(E120,'Étapes'!$A$4:$A$9,0)))),"Bloquée","Dans les temps"))),""))</f>
        <v/>
      </c>
      <c r="P120" s="5" t="n"/>
      <c r="Q120" s="5" t="n"/>
    </row>
    <row r="121">
      <c r="A121" s="4" t="n"/>
      <c r="B121" s="5" t="n"/>
      <c r="C121" s="5" t="n"/>
      <c r="D121" s="5" t="n"/>
      <c r="E121" s="5" t="n"/>
      <c r="F121" s="6" t="n"/>
      <c r="G121" s="7">
        <f>IF(E121="","",IFERROR(INDEX('Étapes'!$F$4:$F$9,MATCH(E121,'Étapes'!$A$4:$A$9,0)),""))</f>
        <v/>
      </c>
      <c r="H121" s="8">
        <f>IF(OR(F121="",G121=""),"",F121*G121)</f>
        <v/>
      </c>
      <c r="I121" s="9" t="n"/>
      <c r="J121" s="9" t="n"/>
      <c r="K121" s="10">
        <f>IF(OR(J121="",E121="",E121='Étapes'!$A$8,E121='Étapes'!$A$9),"",TODAY()-J121)</f>
        <v/>
      </c>
      <c r="L121" s="5" t="n"/>
      <c r="M121" s="9" t="n"/>
      <c r="N121" s="9" t="n"/>
      <c r="O121" s="11">
        <f>IF(E121="","",IFERROR(IF(OR(E121='Étapes'!$A$8,E121='Étapes'!$A$9),"Clôturée",IF(AND(M121&lt;&gt;"",M121&lt;TODAY()),"En retard",IF(AND(ISNUMBER(K121),N(INDEX('Étapes'!$E$4:$E$9,MATCH(E121,'Étapes'!$A$4:$A$9,0)))&gt;0,K121&gt;N(INDEX('Étapes'!$E$4:$E$9,MATCH(E121,'Étapes'!$A$4:$A$9,0)))),"Bloquée","Dans les temps"))),""))</f>
        <v/>
      </c>
      <c r="P121" s="5" t="n"/>
      <c r="Q121" s="5" t="n"/>
    </row>
    <row r="122">
      <c r="A122" s="4" t="n"/>
      <c r="B122" s="5" t="n"/>
      <c r="C122" s="5" t="n"/>
      <c r="D122" s="5" t="n"/>
      <c r="E122" s="5" t="n"/>
      <c r="F122" s="6" t="n"/>
      <c r="G122" s="7">
        <f>IF(E122="","",IFERROR(INDEX('Étapes'!$F$4:$F$9,MATCH(E122,'Étapes'!$A$4:$A$9,0)),""))</f>
        <v/>
      </c>
      <c r="H122" s="8">
        <f>IF(OR(F122="",G122=""),"",F122*G122)</f>
        <v/>
      </c>
      <c r="I122" s="9" t="n"/>
      <c r="J122" s="9" t="n"/>
      <c r="K122" s="10">
        <f>IF(OR(J122="",E122="",E122='Étapes'!$A$8,E122='Étapes'!$A$9),"",TODAY()-J122)</f>
        <v/>
      </c>
      <c r="L122" s="5" t="n"/>
      <c r="M122" s="9" t="n"/>
      <c r="N122" s="9" t="n"/>
      <c r="O122" s="11">
        <f>IF(E122="","",IFERROR(IF(OR(E122='Étapes'!$A$8,E122='Étapes'!$A$9),"Clôturée",IF(AND(M122&lt;&gt;"",M122&lt;TODAY()),"En retard",IF(AND(ISNUMBER(K122),N(INDEX('Étapes'!$E$4:$E$9,MATCH(E122,'Étapes'!$A$4:$A$9,0)))&gt;0,K122&gt;N(INDEX('Étapes'!$E$4:$E$9,MATCH(E122,'Étapes'!$A$4:$A$9,0)))),"Bloquée","Dans les temps"))),""))</f>
        <v/>
      </c>
      <c r="P122" s="5" t="n"/>
      <c r="Q122" s="5" t="n"/>
    </row>
    <row r="123">
      <c r="A123" s="4" t="n"/>
      <c r="B123" s="5" t="n"/>
      <c r="C123" s="5" t="n"/>
      <c r="D123" s="5" t="n"/>
      <c r="E123" s="5" t="n"/>
      <c r="F123" s="6" t="n"/>
      <c r="G123" s="7">
        <f>IF(E123="","",IFERROR(INDEX('Étapes'!$F$4:$F$9,MATCH(E123,'Étapes'!$A$4:$A$9,0)),""))</f>
        <v/>
      </c>
      <c r="H123" s="8">
        <f>IF(OR(F123="",G123=""),"",F123*G123)</f>
        <v/>
      </c>
      <c r="I123" s="9" t="n"/>
      <c r="J123" s="9" t="n"/>
      <c r="K123" s="10">
        <f>IF(OR(J123="",E123="",E123='Étapes'!$A$8,E123='Étapes'!$A$9),"",TODAY()-J123)</f>
        <v/>
      </c>
      <c r="L123" s="5" t="n"/>
      <c r="M123" s="9" t="n"/>
      <c r="N123" s="9" t="n"/>
      <c r="O123" s="11">
        <f>IF(E123="","",IFERROR(IF(OR(E123='Étapes'!$A$8,E123='Étapes'!$A$9),"Clôturée",IF(AND(M123&lt;&gt;"",M123&lt;TODAY()),"En retard",IF(AND(ISNUMBER(K123),N(INDEX('Étapes'!$E$4:$E$9,MATCH(E123,'Étapes'!$A$4:$A$9,0)))&gt;0,K123&gt;N(INDEX('Étapes'!$E$4:$E$9,MATCH(E123,'Étapes'!$A$4:$A$9,0)))),"Bloquée","Dans les temps"))),""))</f>
        <v/>
      </c>
      <c r="P123" s="5" t="n"/>
      <c r="Q123" s="5" t="n"/>
    </row>
    <row r="124">
      <c r="A124" s="4" t="n"/>
      <c r="B124" s="5" t="n"/>
      <c r="C124" s="5" t="n"/>
      <c r="D124" s="5" t="n"/>
      <c r="E124" s="5" t="n"/>
      <c r="F124" s="6" t="n"/>
      <c r="G124" s="7">
        <f>IF(E124="","",IFERROR(INDEX('Étapes'!$F$4:$F$9,MATCH(E124,'Étapes'!$A$4:$A$9,0)),""))</f>
        <v/>
      </c>
      <c r="H124" s="8">
        <f>IF(OR(F124="",G124=""),"",F124*G124)</f>
        <v/>
      </c>
      <c r="I124" s="9" t="n"/>
      <c r="J124" s="9" t="n"/>
      <c r="K124" s="10">
        <f>IF(OR(J124="",E124="",E124='Étapes'!$A$8,E124='Étapes'!$A$9),"",TODAY()-J124)</f>
        <v/>
      </c>
      <c r="L124" s="5" t="n"/>
      <c r="M124" s="9" t="n"/>
      <c r="N124" s="9" t="n"/>
      <c r="O124" s="11">
        <f>IF(E124="","",IFERROR(IF(OR(E124='Étapes'!$A$8,E124='Étapes'!$A$9),"Clôturée",IF(AND(M124&lt;&gt;"",M124&lt;TODAY()),"En retard",IF(AND(ISNUMBER(K124),N(INDEX('Étapes'!$E$4:$E$9,MATCH(E124,'Étapes'!$A$4:$A$9,0)))&gt;0,K124&gt;N(INDEX('Étapes'!$E$4:$E$9,MATCH(E124,'Étapes'!$A$4:$A$9,0)))),"Bloquée","Dans les temps"))),""))</f>
        <v/>
      </c>
      <c r="P124" s="5" t="n"/>
      <c r="Q124" s="5" t="n"/>
    </row>
    <row r="125">
      <c r="A125" s="4" t="n"/>
      <c r="B125" s="5" t="n"/>
      <c r="C125" s="5" t="n"/>
      <c r="D125" s="5" t="n"/>
      <c r="E125" s="5" t="n"/>
      <c r="F125" s="6" t="n"/>
      <c r="G125" s="7">
        <f>IF(E125="","",IFERROR(INDEX('Étapes'!$F$4:$F$9,MATCH(E125,'Étapes'!$A$4:$A$9,0)),""))</f>
        <v/>
      </c>
      <c r="H125" s="8">
        <f>IF(OR(F125="",G125=""),"",F125*G125)</f>
        <v/>
      </c>
      <c r="I125" s="9" t="n"/>
      <c r="J125" s="9" t="n"/>
      <c r="K125" s="10">
        <f>IF(OR(J125="",E125="",E125='Étapes'!$A$8,E125='Étapes'!$A$9),"",TODAY()-J125)</f>
        <v/>
      </c>
      <c r="L125" s="5" t="n"/>
      <c r="M125" s="9" t="n"/>
      <c r="N125" s="9" t="n"/>
      <c r="O125" s="11">
        <f>IF(E125="","",IFERROR(IF(OR(E125='Étapes'!$A$8,E125='Étapes'!$A$9),"Clôturée",IF(AND(M125&lt;&gt;"",M125&lt;TODAY()),"En retard",IF(AND(ISNUMBER(K125),N(INDEX('Étapes'!$E$4:$E$9,MATCH(E125,'Étapes'!$A$4:$A$9,0)))&gt;0,K125&gt;N(INDEX('Étapes'!$E$4:$E$9,MATCH(E125,'Étapes'!$A$4:$A$9,0)))),"Bloquée","Dans les temps"))),""))</f>
        <v/>
      </c>
      <c r="P125" s="5" t="n"/>
      <c r="Q125" s="5" t="n"/>
    </row>
    <row r="126">
      <c r="A126" s="4" t="n"/>
      <c r="B126" s="5" t="n"/>
      <c r="C126" s="5" t="n"/>
      <c r="D126" s="5" t="n"/>
      <c r="E126" s="5" t="n"/>
      <c r="F126" s="6" t="n"/>
      <c r="G126" s="7">
        <f>IF(E126="","",IFERROR(INDEX('Étapes'!$F$4:$F$9,MATCH(E126,'Étapes'!$A$4:$A$9,0)),""))</f>
        <v/>
      </c>
      <c r="H126" s="8">
        <f>IF(OR(F126="",G126=""),"",F126*G126)</f>
        <v/>
      </c>
      <c r="I126" s="9" t="n"/>
      <c r="J126" s="9" t="n"/>
      <c r="K126" s="10">
        <f>IF(OR(J126="",E126="",E126='Étapes'!$A$8,E126='Étapes'!$A$9),"",TODAY()-J126)</f>
        <v/>
      </c>
      <c r="L126" s="5" t="n"/>
      <c r="M126" s="9" t="n"/>
      <c r="N126" s="9" t="n"/>
      <c r="O126" s="11">
        <f>IF(E126="","",IFERROR(IF(OR(E126='Étapes'!$A$8,E126='Étapes'!$A$9),"Clôturée",IF(AND(M126&lt;&gt;"",M126&lt;TODAY()),"En retard",IF(AND(ISNUMBER(K126),N(INDEX('Étapes'!$E$4:$E$9,MATCH(E126,'Étapes'!$A$4:$A$9,0)))&gt;0,K126&gt;N(INDEX('Étapes'!$E$4:$E$9,MATCH(E126,'Étapes'!$A$4:$A$9,0)))),"Bloquée","Dans les temps"))),""))</f>
        <v/>
      </c>
      <c r="P126" s="5" t="n"/>
      <c r="Q126" s="5" t="n"/>
    </row>
    <row r="127">
      <c r="A127" s="4" t="n"/>
      <c r="B127" s="5" t="n"/>
      <c r="C127" s="5" t="n"/>
      <c r="D127" s="5" t="n"/>
      <c r="E127" s="5" t="n"/>
      <c r="F127" s="6" t="n"/>
      <c r="G127" s="7">
        <f>IF(E127="","",IFERROR(INDEX('Étapes'!$F$4:$F$9,MATCH(E127,'Étapes'!$A$4:$A$9,0)),""))</f>
        <v/>
      </c>
      <c r="H127" s="8">
        <f>IF(OR(F127="",G127=""),"",F127*G127)</f>
        <v/>
      </c>
      <c r="I127" s="9" t="n"/>
      <c r="J127" s="9" t="n"/>
      <c r="K127" s="10">
        <f>IF(OR(J127="",E127="",E127='Étapes'!$A$8,E127='Étapes'!$A$9),"",TODAY()-J127)</f>
        <v/>
      </c>
      <c r="L127" s="5" t="n"/>
      <c r="M127" s="9" t="n"/>
      <c r="N127" s="9" t="n"/>
      <c r="O127" s="11">
        <f>IF(E127="","",IFERROR(IF(OR(E127='Étapes'!$A$8,E127='Étapes'!$A$9),"Clôturée",IF(AND(M127&lt;&gt;"",M127&lt;TODAY()),"En retard",IF(AND(ISNUMBER(K127),N(INDEX('Étapes'!$E$4:$E$9,MATCH(E127,'Étapes'!$A$4:$A$9,0)))&gt;0,K127&gt;N(INDEX('Étapes'!$E$4:$E$9,MATCH(E127,'Étapes'!$A$4:$A$9,0)))),"Bloquée","Dans les temps"))),""))</f>
        <v/>
      </c>
      <c r="P127" s="5" t="n"/>
      <c r="Q127" s="5" t="n"/>
    </row>
    <row r="128">
      <c r="A128" s="4" t="n"/>
      <c r="B128" s="5" t="n"/>
      <c r="C128" s="5" t="n"/>
      <c r="D128" s="5" t="n"/>
      <c r="E128" s="5" t="n"/>
      <c r="F128" s="6" t="n"/>
      <c r="G128" s="7">
        <f>IF(E128="","",IFERROR(INDEX('Étapes'!$F$4:$F$9,MATCH(E128,'Étapes'!$A$4:$A$9,0)),""))</f>
        <v/>
      </c>
      <c r="H128" s="8">
        <f>IF(OR(F128="",G128=""),"",F128*G128)</f>
        <v/>
      </c>
      <c r="I128" s="9" t="n"/>
      <c r="J128" s="9" t="n"/>
      <c r="K128" s="10">
        <f>IF(OR(J128="",E128="",E128='Étapes'!$A$8,E128='Étapes'!$A$9),"",TODAY()-J128)</f>
        <v/>
      </c>
      <c r="L128" s="5" t="n"/>
      <c r="M128" s="9" t="n"/>
      <c r="N128" s="9" t="n"/>
      <c r="O128" s="11">
        <f>IF(E128="","",IFERROR(IF(OR(E128='Étapes'!$A$8,E128='Étapes'!$A$9),"Clôturée",IF(AND(M128&lt;&gt;"",M128&lt;TODAY()),"En retard",IF(AND(ISNUMBER(K128),N(INDEX('Étapes'!$E$4:$E$9,MATCH(E128,'Étapes'!$A$4:$A$9,0)))&gt;0,K128&gt;N(INDEX('Étapes'!$E$4:$E$9,MATCH(E128,'Étapes'!$A$4:$A$9,0)))),"Bloquée","Dans les temps"))),""))</f>
        <v/>
      </c>
      <c r="P128" s="5" t="n"/>
      <c r="Q128" s="5" t="n"/>
    </row>
    <row r="129">
      <c r="A129" s="4" t="n"/>
      <c r="B129" s="5" t="n"/>
      <c r="C129" s="5" t="n"/>
      <c r="D129" s="5" t="n"/>
      <c r="E129" s="5" t="n"/>
      <c r="F129" s="6" t="n"/>
      <c r="G129" s="7">
        <f>IF(E129="","",IFERROR(INDEX('Étapes'!$F$4:$F$9,MATCH(E129,'Étapes'!$A$4:$A$9,0)),""))</f>
        <v/>
      </c>
      <c r="H129" s="8">
        <f>IF(OR(F129="",G129=""),"",F129*G129)</f>
        <v/>
      </c>
      <c r="I129" s="9" t="n"/>
      <c r="J129" s="9" t="n"/>
      <c r="K129" s="10">
        <f>IF(OR(J129="",E129="",E129='Étapes'!$A$8,E129='Étapes'!$A$9),"",TODAY()-J129)</f>
        <v/>
      </c>
      <c r="L129" s="5" t="n"/>
      <c r="M129" s="9" t="n"/>
      <c r="N129" s="9" t="n"/>
      <c r="O129" s="11">
        <f>IF(E129="","",IFERROR(IF(OR(E129='Étapes'!$A$8,E129='Étapes'!$A$9),"Clôturée",IF(AND(M129&lt;&gt;"",M129&lt;TODAY()),"En retard",IF(AND(ISNUMBER(K129),N(INDEX('Étapes'!$E$4:$E$9,MATCH(E129,'Étapes'!$A$4:$A$9,0)))&gt;0,K129&gt;N(INDEX('Étapes'!$E$4:$E$9,MATCH(E129,'Étapes'!$A$4:$A$9,0)))),"Bloquée","Dans les temps"))),""))</f>
        <v/>
      </c>
      <c r="P129" s="5" t="n"/>
      <c r="Q129" s="5" t="n"/>
    </row>
    <row r="130">
      <c r="A130" s="4" t="n"/>
      <c r="B130" s="5" t="n"/>
      <c r="C130" s="5" t="n"/>
      <c r="D130" s="5" t="n"/>
      <c r="E130" s="5" t="n"/>
      <c r="F130" s="6" t="n"/>
      <c r="G130" s="7">
        <f>IF(E130="","",IFERROR(INDEX('Étapes'!$F$4:$F$9,MATCH(E130,'Étapes'!$A$4:$A$9,0)),""))</f>
        <v/>
      </c>
      <c r="H130" s="8">
        <f>IF(OR(F130="",G130=""),"",F130*G130)</f>
        <v/>
      </c>
      <c r="I130" s="9" t="n"/>
      <c r="J130" s="9" t="n"/>
      <c r="K130" s="10">
        <f>IF(OR(J130="",E130="",E130='Étapes'!$A$8,E130='Étapes'!$A$9),"",TODAY()-J130)</f>
        <v/>
      </c>
      <c r="L130" s="5" t="n"/>
      <c r="M130" s="9" t="n"/>
      <c r="N130" s="9" t="n"/>
      <c r="O130" s="11">
        <f>IF(E130="","",IFERROR(IF(OR(E130='Étapes'!$A$8,E130='Étapes'!$A$9),"Clôturée",IF(AND(M130&lt;&gt;"",M130&lt;TODAY()),"En retard",IF(AND(ISNUMBER(K130),N(INDEX('Étapes'!$E$4:$E$9,MATCH(E130,'Étapes'!$A$4:$A$9,0)))&gt;0,K130&gt;N(INDEX('Étapes'!$E$4:$E$9,MATCH(E130,'Étapes'!$A$4:$A$9,0)))),"Bloquée","Dans les temps"))),""))</f>
        <v/>
      </c>
      <c r="P130" s="5" t="n"/>
      <c r="Q130" s="5" t="n"/>
    </row>
    <row r="131">
      <c r="A131" s="4" t="n"/>
      <c r="B131" s="5" t="n"/>
      <c r="C131" s="5" t="n"/>
      <c r="D131" s="5" t="n"/>
      <c r="E131" s="5" t="n"/>
      <c r="F131" s="6" t="n"/>
      <c r="G131" s="7">
        <f>IF(E131="","",IFERROR(INDEX('Étapes'!$F$4:$F$9,MATCH(E131,'Étapes'!$A$4:$A$9,0)),""))</f>
        <v/>
      </c>
      <c r="H131" s="8">
        <f>IF(OR(F131="",G131=""),"",F131*G131)</f>
        <v/>
      </c>
      <c r="I131" s="9" t="n"/>
      <c r="J131" s="9" t="n"/>
      <c r="K131" s="10">
        <f>IF(OR(J131="",E131="",E131='Étapes'!$A$8,E131='Étapes'!$A$9),"",TODAY()-J131)</f>
        <v/>
      </c>
      <c r="L131" s="5" t="n"/>
      <c r="M131" s="9" t="n"/>
      <c r="N131" s="9" t="n"/>
      <c r="O131" s="11">
        <f>IF(E131="","",IFERROR(IF(OR(E131='Étapes'!$A$8,E131='Étapes'!$A$9),"Clôturée",IF(AND(M131&lt;&gt;"",M131&lt;TODAY()),"En retard",IF(AND(ISNUMBER(K131),N(INDEX('Étapes'!$E$4:$E$9,MATCH(E131,'Étapes'!$A$4:$A$9,0)))&gt;0,K131&gt;N(INDEX('Étapes'!$E$4:$E$9,MATCH(E131,'Étapes'!$A$4:$A$9,0)))),"Bloquée","Dans les temps"))),""))</f>
        <v/>
      </c>
      <c r="P131" s="5" t="n"/>
      <c r="Q131" s="5" t="n"/>
    </row>
    <row r="132">
      <c r="A132" s="4" t="n"/>
      <c r="B132" s="5" t="n"/>
      <c r="C132" s="5" t="n"/>
      <c r="D132" s="5" t="n"/>
      <c r="E132" s="5" t="n"/>
      <c r="F132" s="6" t="n"/>
      <c r="G132" s="7">
        <f>IF(E132="","",IFERROR(INDEX('Étapes'!$F$4:$F$9,MATCH(E132,'Étapes'!$A$4:$A$9,0)),""))</f>
        <v/>
      </c>
      <c r="H132" s="8">
        <f>IF(OR(F132="",G132=""),"",F132*G132)</f>
        <v/>
      </c>
      <c r="I132" s="9" t="n"/>
      <c r="J132" s="9" t="n"/>
      <c r="K132" s="10">
        <f>IF(OR(J132="",E132="",E132='Étapes'!$A$8,E132='Étapes'!$A$9),"",TODAY()-J132)</f>
        <v/>
      </c>
      <c r="L132" s="5" t="n"/>
      <c r="M132" s="9" t="n"/>
      <c r="N132" s="9" t="n"/>
      <c r="O132" s="11">
        <f>IF(E132="","",IFERROR(IF(OR(E132='Étapes'!$A$8,E132='Étapes'!$A$9),"Clôturée",IF(AND(M132&lt;&gt;"",M132&lt;TODAY()),"En retard",IF(AND(ISNUMBER(K132),N(INDEX('Étapes'!$E$4:$E$9,MATCH(E132,'Étapes'!$A$4:$A$9,0)))&gt;0,K132&gt;N(INDEX('Étapes'!$E$4:$E$9,MATCH(E132,'Étapes'!$A$4:$A$9,0)))),"Bloquée","Dans les temps"))),""))</f>
        <v/>
      </c>
      <c r="P132" s="5" t="n"/>
      <c r="Q132" s="5" t="n"/>
    </row>
    <row r="133">
      <c r="A133" s="4" t="n"/>
      <c r="B133" s="5" t="n"/>
      <c r="C133" s="5" t="n"/>
      <c r="D133" s="5" t="n"/>
      <c r="E133" s="5" t="n"/>
      <c r="F133" s="6" t="n"/>
      <c r="G133" s="7">
        <f>IF(E133="","",IFERROR(INDEX('Étapes'!$F$4:$F$9,MATCH(E133,'Étapes'!$A$4:$A$9,0)),""))</f>
        <v/>
      </c>
      <c r="H133" s="8">
        <f>IF(OR(F133="",G133=""),"",F133*G133)</f>
        <v/>
      </c>
      <c r="I133" s="9" t="n"/>
      <c r="J133" s="9" t="n"/>
      <c r="K133" s="10">
        <f>IF(OR(J133="",E133="",E133='Étapes'!$A$8,E133='Étapes'!$A$9),"",TODAY()-J133)</f>
        <v/>
      </c>
      <c r="L133" s="5" t="n"/>
      <c r="M133" s="9" t="n"/>
      <c r="N133" s="9" t="n"/>
      <c r="O133" s="11">
        <f>IF(E133="","",IFERROR(IF(OR(E133='Étapes'!$A$8,E133='Étapes'!$A$9),"Clôturée",IF(AND(M133&lt;&gt;"",M133&lt;TODAY()),"En retard",IF(AND(ISNUMBER(K133),N(INDEX('Étapes'!$E$4:$E$9,MATCH(E133,'Étapes'!$A$4:$A$9,0)))&gt;0,K133&gt;N(INDEX('Étapes'!$E$4:$E$9,MATCH(E133,'Étapes'!$A$4:$A$9,0)))),"Bloquée","Dans les temps"))),""))</f>
        <v/>
      </c>
      <c r="P133" s="5" t="n"/>
      <c r="Q133" s="5" t="n"/>
    </row>
    <row r="134">
      <c r="A134" s="4" t="n"/>
      <c r="B134" s="5" t="n"/>
      <c r="C134" s="5" t="n"/>
      <c r="D134" s="5" t="n"/>
      <c r="E134" s="5" t="n"/>
      <c r="F134" s="6" t="n"/>
      <c r="G134" s="7">
        <f>IF(E134="","",IFERROR(INDEX('Étapes'!$F$4:$F$9,MATCH(E134,'Étapes'!$A$4:$A$9,0)),""))</f>
        <v/>
      </c>
      <c r="H134" s="8">
        <f>IF(OR(F134="",G134=""),"",F134*G134)</f>
        <v/>
      </c>
      <c r="I134" s="9" t="n"/>
      <c r="J134" s="9" t="n"/>
      <c r="K134" s="10">
        <f>IF(OR(J134="",E134="",E134='Étapes'!$A$8,E134='Étapes'!$A$9),"",TODAY()-J134)</f>
        <v/>
      </c>
      <c r="L134" s="5" t="n"/>
      <c r="M134" s="9" t="n"/>
      <c r="N134" s="9" t="n"/>
      <c r="O134" s="11">
        <f>IF(E134="","",IFERROR(IF(OR(E134='Étapes'!$A$8,E134='Étapes'!$A$9),"Clôturée",IF(AND(M134&lt;&gt;"",M134&lt;TODAY()),"En retard",IF(AND(ISNUMBER(K134),N(INDEX('Étapes'!$E$4:$E$9,MATCH(E134,'Étapes'!$A$4:$A$9,0)))&gt;0,K134&gt;N(INDEX('Étapes'!$E$4:$E$9,MATCH(E134,'Étapes'!$A$4:$A$9,0)))),"Bloquée","Dans les temps"))),""))</f>
        <v/>
      </c>
      <c r="P134" s="5" t="n"/>
      <c r="Q134" s="5" t="n"/>
    </row>
    <row r="135">
      <c r="A135" s="4" t="n"/>
      <c r="B135" s="5" t="n"/>
      <c r="C135" s="5" t="n"/>
      <c r="D135" s="5" t="n"/>
      <c r="E135" s="5" t="n"/>
      <c r="F135" s="6" t="n"/>
      <c r="G135" s="7">
        <f>IF(E135="","",IFERROR(INDEX('Étapes'!$F$4:$F$9,MATCH(E135,'Étapes'!$A$4:$A$9,0)),""))</f>
        <v/>
      </c>
      <c r="H135" s="8">
        <f>IF(OR(F135="",G135=""),"",F135*G135)</f>
        <v/>
      </c>
      <c r="I135" s="9" t="n"/>
      <c r="J135" s="9" t="n"/>
      <c r="K135" s="10">
        <f>IF(OR(J135="",E135="",E135='Étapes'!$A$8,E135='Étapes'!$A$9),"",TODAY()-J135)</f>
        <v/>
      </c>
      <c r="L135" s="5" t="n"/>
      <c r="M135" s="9" t="n"/>
      <c r="N135" s="9" t="n"/>
      <c r="O135" s="11">
        <f>IF(E135="","",IFERROR(IF(OR(E135='Étapes'!$A$8,E135='Étapes'!$A$9),"Clôturée",IF(AND(M135&lt;&gt;"",M135&lt;TODAY()),"En retard",IF(AND(ISNUMBER(K135),N(INDEX('Étapes'!$E$4:$E$9,MATCH(E135,'Étapes'!$A$4:$A$9,0)))&gt;0,K135&gt;N(INDEX('Étapes'!$E$4:$E$9,MATCH(E135,'Étapes'!$A$4:$A$9,0)))),"Bloquée","Dans les temps"))),""))</f>
        <v/>
      </c>
      <c r="P135" s="5" t="n"/>
      <c r="Q135" s="5" t="n"/>
    </row>
    <row r="136">
      <c r="A136" s="4" t="n"/>
      <c r="B136" s="5" t="n"/>
      <c r="C136" s="5" t="n"/>
      <c r="D136" s="5" t="n"/>
      <c r="E136" s="5" t="n"/>
      <c r="F136" s="6" t="n"/>
      <c r="G136" s="7">
        <f>IF(E136="","",IFERROR(INDEX('Étapes'!$F$4:$F$9,MATCH(E136,'Étapes'!$A$4:$A$9,0)),""))</f>
        <v/>
      </c>
      <c r="H136" s="8">
        <f>IF(OR(F136="",G136=""),"",F136*G136)</f>
        <v/>
      </c>
      <c r="I136" s="9" t="n"/>
      <c r="J136" s="9" t="n"/>
      <c r="K136" s="10">
        <f>IF(OR(J136="",E136="",E136='Étapes'!$A$8,E136='Étapes'!$A$9),"",TODAY()-J136)</f>
        <v/>
      </c>
      <c r="L136" s="5" t="n"/>
      <c r="M136" s="9" t="n"/>
      <c r="N136" s="9" t="n"/>
      <c r="O136" s="11">
        <f>IF(E136="","",IFERROR(IF(OR(E136='Étapes'!$A$8,E136='Étapes'!$A$9),"Clôturée",IF(AND(M136&lt;&gt;"",M136&lt;TODAY()),"En retard",IF(AND(ISNUMBER(K136),N(INDEX('Étapes'!$E$4:$E$9,MATCH(E136,'Étapes'!$A$4:$A$9,0)))&gt;0,K136&gt;N(INDEX('Étapes'!$E$4:$E$9,MATCH(E136,'Étapes'!$A$4:$A$9,0)))),"Bloquée","Dans les temps"))),""))</f>
        <v/>
      </c>
      <c r="P136" s="5" t="n"/>
      <c r="Q136" s="5" t="n"/>
    </row>
    <row r="137">
      <c r="A137" s="4" t="n"/>
      <c r="B137" s="5" t="n"/>
      <c r="C137" s="5" t="n"/>
      <c r="D137" s="5" t="n"/>
      <c r="E137" s="5" t="n"/>
      <c r="F137" s="6" t="n"/>
      <c r="G137" s="7">
        <f>IF(E137="","",IFERROR(INDEX('Étapes'!$F$4:$F$9,MATCH(E137,'Étapes'!$A$4:$A$9,0)),""))</f>
        <v/>
      </c>
      <c r="H137" s="8">
        <f>IF(OR(F137="",G137=""),"",F137*G137)</f>
        <v/>
      </c>
      <c r="I137" s="9" t="n"/>
      <c r="J137" s="9" t="n"/>
      <c r="K137" s="10">
        <f>IF(OR(J137="",E137="",E137='Étapes'!$A$8,E137='Étapes'!$A$9),"",TODAY()-J137)</f>
        <v/>
      </c>
      <c r="L137" s="5" t="n"/>
      <c r="M137" s="9" t="n"/>
      <c r="N137" s="9" t="n"/>
      <c r="O137" s="11">
        <f>IF(E137="","",IFERROR(IF(OR(E137='Étapes'!$A$8,E137='Étapes'!$A$9),"Clôturée",IF(AND(M137&lt;&gt;"",M137&lt;TODAY()),"En retard",IF(AND(ISNUMBER(K137),N(INDEX('Étapes'!$E$4:$E$9,MATCH(E137,'Étapes'!$A$4:$A$9,0)))&gt;0,K137&gt;N(INDEX('Étapes'!$E$4:$E$9,MATCH(E137,'Étapes'!$A$4:$A$9,0)))),"Bloquée","Dans les temps"))),""))</f>
        <v/>
      </c>
      <c r="P137" s="5" t="n"/>
      <c r="Q137" s="5" t="n"/>
    </row>
    <row r="138">
      <c r="A138" s="4" t="n"/>
      <c r="B138" s="5" t="n"/>
      <c r="C138" s="5" t="n"/>
      <c r="D138" s="5" t="n"/>
      <c r="E138" s="5" t="n"/>
      <c r="F138" s="6" t="n"/>
      <c r="G138" s="7">
        <f>IF(E138="","",IFERROR(INDEX('Étapes'!$F$4:$F$9,MATCH(E138,'Étapes'!$A$4:$A$9,0)),""))</f>
        <v/>
      </c>
      <c r="H138" s="8">
        <f>IF(OR(F138="",G138=""),"",F138*G138)</f>
        <v/>
      </c>
      <c r="I138" s="9" t="n"/>
      <c r="J138" s="9" t="n"/>
      <c r="K138" s="10">
        <f>IF(OR(J138="",E138="",E138='Étapes'!$A$8,E138='Étapes'!$A$9),"",TODAY()-J138)</f>
        <v/>
      </c>
      <c r="L138" s="5" t="n"/>
      <c r="M138" s="9" t="n"/>
      <c r="N138" s="9" t="n"/>
      <c r="O138" s="11">
        <f>IF(E138="","",IFERROR(IF(OR(E138='Étapes'!$A$8,E138='Étapes'!$A$9),"Clôturée",IF(AND(M138&lt;&gt;"",M138&lt;TODAY()),"En retard",IF(AND(ISNUMBER(K138),N(INDEX('Étapes'!$E$4:$E$9,MATCH(E138,'Étapes'!$A$4:$A$9,0)))&gt;0,K138&gt;N(INDEX('Étapes'!$E$4:$E$9,MATCH(E138,'Étapes'!$A$4:$A$9,0)))),"Bloquée","Dans les temps"))),""))</f>
        <v/>
      </c>
      <c r="P138" s="5" t="n"/>
      <c r="Q138" s="5" t="n"/>
    </row>
    <row r="139">
      <c r="A139" s="4" t="n"/>
      <c r="B139" s="5" t="n"/>
      <c r="C139" s="5" t="n"/>
      <c r="D139" s="5" t="n"/>
      <c r="E139" s="5" t="n"/>
      <c r="F139" s="6" t="n"/>
      <c r="G139" s="7">
        <f>IF(E139="","",IFERROR(INDEX('Étapes'!$F$4:$F$9,MATCH(E139,'Étapes'!$A$4:$A$9,0)),""))</f>
        <v/>
      </c>
      <c r="H139" s="8">
        <f>IF(OR(F139="",G139=""),"",F139*G139)</f>
        <v/>
      </c>
      <c r="I139" s="9" t="n"/>
      <c r="J139" s="9" t="n"/>
      <c r="K139" s="10">
        <f>IF(OR(J139="",E139="",E139='Étapes'!$A$8,E139='Étapes'!$A$9),"",TODAY()-J139)</f>
        <v/>
      </c>
      <c r="L139" s="5" t="n"/>
      <c r="M139" s="9" t="n"/>
      <c r="N139" s="9" t="n"/>
      <c r="O139" s="11">
        <f>IF(E139="","",IFERROR(IF(OR(E139='Étapes'!$A$8,E139='Étapes'!$A$9),"Clôturée",IF(AND(M139&lt;&gt;"",M139&lt;TODAY()),"En retard",IF(AND(ISNUMBER(K139),N(INDEX('Étapes'!$E$4:$E$9,MATCH(E139,'Étapes'!$A$4:$A$9,0)))&gt;0,K139&gt;N(INDEX('Étapes'!$E$4:$E$9,MATCH(E139,'Étapes'!$A$4:$A$9,0)))),"Bloquée","Dans les temps"))),""))</f>
        <v/>
      </c>
      <c r="P139" s="5" t="n"/>
      <c r="Q139" s="5" t="n"/>
    </row>
    <row r="140">
      <c r="A140" s="4" t="n"/>
      <c r="B140" s="5" t="n"/>
      <c r="C140" s="5" t="n"/>
      <c r="D140" s="5" t="n"/>
      <c r="E140" s="5" t="n"/>
      <c r="F140" s="6" t="n"/>
      <c r="G140" s="7">
        <f>IF(E140="","",IFERROR(INDEX('Étapes'!$F$4:$F$9,MATCH(E140,'Étapes'!$A$4:$A$9,0)),""))</f>
        <v/>
      </c>
      <c r="H140" s="8">
        <f>IF(OR(F140="",G140=""),"",F140*G140)</f>
        <v/>
      </c>
      <c r="I140" s="9" t="n"/>
      <c r="J140" s="9" t="n"/>
      <c r="K140" s="10">
        <f>IF(OR(J140="",E140="",E140='Étapes'!$A$8,E140='Étapes'!$A$9),"",TODAY()-J140)</f>
        <v/>
      </c>
      <c r="L140" s="5" t="n"/>
      <c r="M140" s="9" t="n"/>
      <c r="N140" s="9" t="n"/>
      <c r="O140" s="11">
        <f>IF(E140="","",IFERROR(IF(OR(E140='Étapes'!$A$8,E140='Étapes'!$A$9),"Clôturée",IF(AND(M140&lt;&gt;"",M140&lt;TODAY()),"En retard",IF(AND(ISNUMBER(K140),N(INDEX('Étapes'!$E$4:$E$9,MATCH(E140,'Étapes'!$A$4:$A$9,0)))&gt;0,K140&gt;N(INDEX('Étapes'!$E$4:$E$9,MATCH(E140,'Étapes'!$A$4:$A$9,0)))),"Bloquée","Dans les temps"))),""))</f>
        <v/>
      </c>
      <c r="P140" s="5" t="n"/>
      <c r="Q140" s="5" t="n"/>
    </row>
    <row r="141">
      <c r="A141" s="4" t="n"/>
      <c r="B141" s="5" t="n"/>
      <c r="C141" s="5" t="n"/>
      <c r="D141" s="5" t="n"/>
      <c r="E141" s="5" t="n"/>
      <c r="F141" s="6" t="n"/>
      <c r="G141" s="7">
        <f>IF(E141="","",IFERROR(INDEX('Étapes'!$F$4:$F$9,MATCH(E141,'Étapes'!$A$4:$A$9,0)),""))</f>
        <v/>
      </c>
      <c r="H141" s="8">
        <f>IF(OR(F141="",G141=""),"",F141*G141)</f>
        <v/>
      </c>
      <c r="I141" s="9" t="n"/>
      <c r="J141" s="9" t="n"/>
      <c r="K141" s="10">
        <f>IF(OR(J141="",E141="",E141='Étapes'!$A$8,E141='Étapes'!$A$9),"",TODAY()-J141)</f>
        <v/>
      </c>
      <c r="L141" s="5" t="n"/>
      <c r="M141" s="9" t="n"/>
      <c r="N141" s="9" t="n"/>
      <c r="O141" s="11">
        <f>IF(E141="","",IFERROR(IF(OR(E141='Étapes'!$A$8,E141='Étapes'!$A$9),"Clôturée",IF(AND(M141&lt;&gt;"",M141&lt;TODAY()),"En retard",IF(AND(ISNUMBER(K141),N(INDEX('Étapes'!$E$4:$E$9,MATCH(E141,'Étapes'!$A$4:$A$9,0)))&gt;0,K141&gt;N(INDEX('Étapes'!$E$4:$E$9,MATCH(E141,'Étapes'!$A$4:$A$9,0)))),"Bloquée","Dans les temps"))),""))</f>
        <v/>
      </c>
      <c r="P141" s="5" t="n"/>
      <c r="Q141" s="5" t="n"/>
    </row>
    <row r="142">
      <c r="A142" s="4" t="n"/>
      <c r="B142" s="5" t="n"/>
      <c r="C142" s="5" t="n"/>
      <c r="D142" s="5" t="n"/>
      <c r="E142" s="5" t="n"/>
      <c r="F142" s="6" t="n"/>
      <c r="G142" s="7">
        <f>IF(E142="","",IFERROR(INDEX('Étapes'!$F$4:$F$9,MATCH(E142,'Étapes'!$A$4:$A$9,0)),""))</f>
        <v/>
      </c>
      <c r="H142" s="8">
        <f>IF(OR(F142="",G142=""),"",F142*G142)</f>
        <v/>
      </c>
      <c r="I142" s="9" t="n"/>
      <c r="J142" s="9" t="n"/>
      <c r="K142" s="10">
        <f>IF(OR(J142="",E142="",E142='Étapes'!$A$8,E142='Étapes'!$A$9),"",TODAY()-J142)</f>
        <v/>
      </c>
      <c r="L142" s="5" t="n"/>
      <c r="M142" s="9" t="n"/>
      <c r="N142" s="9" t="n"/>
      <c r="O142" s="11">
        <f>IF(E142="","",IFERROR(IF(OR(E142='Étapes'!$A$8,E142='Étapes'!$A$9),"Clôturée",IF(AND(M142&lt;&gt;"",M142&lt;TODAY()),"En retard",IF(AND(ISNUMBER(K142),N(INDEX('Étapes'!$E$4:$E$9,MATCH(E142,'Étapes'!$A$4:$A$9,0)))&gt;0,K142&gt;N(INDEX('Étapes'!$E$4:$E$9,MATCH(E142,'Étapes'!$A$4:$A$9,0)))),"Bloquée","Dans les temps"))),""))</f>
        <v/>
      </c>
      <c r="P142" s="5" t="n"/>
      <c r="Q142" s="5" t="n"/>
    </row>
    <row r="143">
      <c r="A143" s="4" t="n"/>
      <c r="B143" s="5" t="n"/>
      <c r="C143" s="5" t="n"/>
      <c r="D143" s="5" t="n"/>
      <c r="E143" s="5" t="n"/>
      <c r="F143" s="6" t="n"/>
      <c r="G143" s="7">
        <f>IF(E143="","",IFERROR(INDEX('Étapes'!$F$4:$F$9,MATCH(E143,'Étapes'!$A$4:$A$9,0)),""))</f>
        <v/>
      </c>
      <c r="H143" s="8">
        <f>IF(OR(F143="",G143=""),"",F143*G143)</f>
        <v/>
      </c>
      <c r="I143" s="9" t="n"/>
      <c r="J143" s="9" t="n"/>
      <c r="K143" s="10">
        <f>IF(OR(J143="",E143="",E143='Étapes'!$A$8,E143='Étapes'!$A$9),"",TODAY()-J143)</f>
        <v/>
      </c>
      <c r="L143" s="5" t="n"/>
      <c r="M143" s="9" t="n"/>
      <c r="N143" s="9" t="n"/>
      <c r="O143" s="11">
        <f>IF(E143="","",IFERROR(IF(OR(E143='Étapes'!$A$8,E143='Étapes'!$A$9),"Clôturée",IF(AND(M143&lt;&gt;"",M143&lt;TODAY()),"En retard",IF(AND(ISNUMBER(K143),N(INDEX('Étapes'!$E$4:$E$9,MATCH(E143,'Étapes'!$A$4:$A$9,0)))&gt;0,K143&gt;N(INDEX('Étapes'!$E$4:$E$9,MATCH(E143,'Étapes'!$A$4:$A$9,0)))),"Bloquée","Dans les temps"))),""))</f>
        <v/>
      </c>
      <c r="P143" s="5" t="n"/>
      <c r="Q143" s="5" t="n"/>
    </row>
    <row r="144">
      <c r="A144" s="4" t="n"/>
      <c r="B144" s="5" t="n"/>
      <c r="C144" s="5" t="n"/>
      <c r="D144" s="5" t="n"/>
      <c r="E144" s="5" t="n"/>
      <c r="F144" s="6" t="n"/>
      <c r="G144" s="7">
        <f>IF(E144="","",IFERROR(INDEX('Étapes'!$F$4:$F$9,MATCH(E144,'Étapes'!$A$4:$A$9,0)),""))</f>
        <v/>
      </c>
      <c r="H144" s="8">
        <f>IF(OR(F144="",G144=""),"",F144*G144)</f>
        <v/>
      </c>
      <c r="I144" s="9" t="n"/>
      <c r="J144" s="9" t="n"/>
      <c r="K144" s="10">
        <f>IF(OR(J144="",E144="",E144='Étapes'!$A$8,E144='Étapes'!$A$9),"",TODAY()-J144)</f>
        <v/>
      </c>
      <c r="L144" s="5" t="n"/>
      <c r="M144" s="9" t="n"/>
      <c r="N144" s="9" t="n"/>
      <c r="O144" s="11">
        <f>IF(E144="","",IFERROR(IF(OR(E144='Étapes'!$A$8,E144='Étapes'!$A$9),"Clôturée",IF(AND(M144&lt;&gt;"",M144&lt;TODAY()),"En retard",IF(AND(ISNUMBER(K144),N(INDEX('Étapes'!$E$4:$E$9,MATCH(E144,'Étapes'!$A$4:$A$9,0)))&gt;0,K144&gt;N(INDEX('Étapes'!$E$4:$E$9,MATCH(E144,'Étapes'!$A$4:$A$9,0)))),"Bloquée","Dans les temps"))),""))</f>
        <v/>
      </c>
      <c r="P144" s="5" t="n"/>
      <c r="Q144" s="5" t="n"/>
    </row>
    <row r="145">
      <c r="A145" s="4" t="n"/>
      <c r="B145" s="5" t="n"/>
      <c r="C145" s="5" t="n"/>
      <c r="D145" s="5" t="n"/>
      <c r="E145" s="5" t="n"/>
      <c r="F145" s="6" t="n"/>
      <c r="G145" s="7">
        <f>IF(E145="","",IFERROR(INDEX('Étapes'!$F$4:$F$9,MATCH(E145,'Étapes'!$A$4:$A$9,0)),""))</f>
        <v/>
      </c>
      <c r="H145" s="8">
        <f>IF(OR(F145="",G145=""),"",F145*G145)</f>
        <v/>
      </c>
      <c r="I145" s="9" t="n"/>
      <c r="J145" s="9" t="n"/>
      <c r="K145" s="10">
        <f>IF(OR(J145="",E145="",E145='Étapes'!$A$8,E145='Étapes'!$A$9),"",TODAY()-J145)</f>
        <v/>
      </c>
      <c r="L145" s="5" t="n"/>
      <c r="M145" s="9" t="n"/>
      <c r="N145" s="9" t="n"/>
      <c r="O145" s="11">
        <f>IF(E145="","",IFERROR(IF(OR(E145='Étapes'!$A$8,E145='Étapes'!$A$9),"Clôturée",IF(AND(M145&lt;&gt;"",M145&lt;TODAY()),"En retard",IF(AND(ISNUMBER(K145),N(INDEX('Étapes'!$E$4:$E$9,MATCH(E145,'Étapes'!$A$4:$A$9,0)))&gt;0,K145&gt;N(INDEX('Étapes'!$E$4:$E$9,MATCH(E145,'Étapes'!$A$4:$A$9,0)))),"Bloquée","Dans les temps"))),""))</f>
        <v/>
      </c>
      <c r="P145" s="5" t="n"/>
      <c r="Q145" s="5" t="n"/>
    </row>
    <row r="146">
      <c r="A146" s="4" t="n"/>
      <c r="B146" s="5" t="n"/>
      <c r="C146" s="5" t="n"/>
      <c r="D146" s="5" t="n"/>
      <c r="E146" s="5" t="n"/>
      <c r="F146" s="6" t="n"/>
      <c r="G146" s="7">
        <f>IF(E146="","",IFERROR(INDEX('Étapes'!$F$4:$F$9,MATCH(E146,'Étapes'!$A$4:$A$9,0)),""))</f>
        <v/>
      </c>
      <c r="H146" s="8">
        <f>IF(OR(F146="",G146=""),"",F146*G146)</f>
        <v/>
      </c>
      <c r="I146" s="9" t="n"/>
      <c r="J146" s="9" t="n"/>
      <c r="K146" s="10">
        <f>IF(OR(J146="",E146="",E146='Étapes'!$A$8,E146='Étapes'!$A$9),"",TODAY()-J146)</f>
        <v/>
      </c>
      <c r="L146" s="5" t="n"/>
      <c r="M146" s="9" t="n"/>
      <c r="N146" s="9" t="n"/>
      <c r="O146" s="11">
        <f>IF(E146="","",IFERROR(IF(OR(E146='Étapes'!$A$8,E146='Étapes'!$A$9),"Clôturée",IF(AND(M146&lt;&gt;"",M146&lt;TODAY()),"En retard",IF(AND(ISNUMBER(K146),N(INDEX('Étapes'!$E$4:$E$9,MATCH(E146,'Étapes'!$A$4:$A$9,0)))&gt;0,K146&gt;N(INDEX('Étapes'!$E$4:$E$9,MATCH(E146,'Étapes'!$A$4:$A$9,0)))),"Bloquée","Dans les temps"))),""))</f>
        <v/>
      </c>
      <c r="P146" s="5" t="n"/>
      <c r="Q146" s="5" t="n"/>
    </row>
    <row r="147">
      <c r="A147" s="4" t="n"/>
      <c r="B147" s="5" t="n"/>
      <c r="C147" s="5" t="n"/>
      <c r="D147" s="5" t="n"/>
      <c r="E147" s="5" t="n"/>
      <c r="F147" s="6" t="n"/>
      <c r="G147" s="7">
        <f>IF(E147="","",IFERROR(INDEX('Étapes'!$F$4:$F$9,MATCH(E147,'Étapes'!$A$4:$A$9,0)),""))</f>
        <v/>
      </c>
      <c r="H147" s="8">
        <f>IF(OR(F147="",G147=""),"",F147*G147)</f>
        <v/>
      </c>
      <c r="I147" s="9" t="n"/>
      <c r="J147" s="9" t="n"/>
      <c r="K147" s="10">
        <f>IF(OR(J147="",E147="",E147='Étapes'!$A$8,E147='Étapes'!$A$9),"",TODAY()-J147)</f>
        <v/>
      </c>
      <c r="L147" s="5" t="n"/>
      <c r="M147" s="9" t="n"/>
      <c r="N147" s="9" t="n"/>
      <c r="O147" s="11">
        <f>IF(E147="","",IFERROR(IF(OR(E147='Étapes'!$A$8,E147='Étapes'!$A$9),"Clôturée",IF(AND(M147&lt;&gt;"",M147&lt;TODAY()),"En retard",IF(AND(ISNUMBER(K147),N(INDEX('Étapes'!$E$4:$E$9,MATCH(E147,'Étapes'!$A$4:$A$9,0)))&gt;0,K147&gt;N(INDEX('Étapes'!$E$4:$E$9,MATCH(E147,'Étapes'!$A$4:$A$9,0)))),"Bloquée","Dans les temps"))),""))</f>
        <v/>
      </c>
      <c r="P147" s="5" t="n"/>
      <c r="Q147" s="5" t="n"/>
    </row>
    <row r="148">
      <c r="A148" s="4" t="n"/>
      <c r="B148" s="5" t="n"/>
      <c r="C148" s="5" t="n"/>
      <c r="D148" s="5" t="n"/>
      <c r="E148" s="5" t="n"/>
      <c r="F148" s="6" t="n"/>
      <c r="G148" s="7">
        <f>IF(E148="","",IFERROR(INDEX('Étapes'!$F$4:$F$9,MATCH(E148,'Étapes'!$A$4:$A$9,0)),""))</f>
        <v/>
      </c>
      <c r="H148" s="8">
        <f>IF(OR(F148="",G148=""),"",F148*G148)</f>
        <v/>
      </c>
      <c r="I148" s="9" t="n"/>
      <c r="J148" s="9" t="n"/>
      <c r="K148" s="10">
        <f>IF(OR(J148="",E148="",E148='Étapes'!$A$8,E148='Étapes'!$A$9),"",TODAY()-J148)</f>
        <v/>
      </c>
      <c r="L148" s="5" t="n"/>
      <c r="M148" s="9" t="n"/>
      <c r="N148" s="9" t="n"/>
      <c r="O148" s="11">
        <f>IF(E148="","",IFERROR(IF(OR(E148='Étapes'!$A$8,E148='Étapes'!$A$9),"Clôturée",IF(AND(M148&lt;&gt;"",M148&lt;TODAY()),"En retard",IF(AND(ISNUMBER(K148),N(INDEX('Étapes'!$E$4:$E$9,MATCH(E148,'Étapes'!$A$4:$A$9,0)))&gt;0,K148&gt;N(INDEX('Étapes'!$E$4:$E$9,MATCH(E148,'Étapes'!$A$4:$A$9,0)))),"Bloquée","Dans les temps"))),""))</f>
        <v/>
      </c>
      <c r="P148" s="5" t="n"/>
      <c r="Q148" s="5" t="n"/>
    </row>
    <row r="149">
      <c r="A149" s="4" t="n"/>
      <c r="B149" s="5" t="n"/>
      <c r="C149" s="5" t="n"/>
      <c r="D149" s="5" t="n"/>
      <c r="E149" s="5" t="n"/>
      <c r="F149" s="6" t="n"/>
      <c r="G149" s="7">
        <f>IF(E149="","",IFERROR(INDEX('Étapes'!$F$4:$F$9,MATCH(E149,'Étapes'!$A$4:$A$9,0)),""))</f>
        <v/>
      </c>
      <c r="H149" s="8">
        <f>IF(OR(F149="",G149=""),"",F149*G149)</f>
        <v/>
      </c>
      <c r="I149" s="9" t="n"/>
      <c r="J149" s="9" t="n"/>
      <c r="K149" s="10">
        <f>IF(OR(J149="",E149="",E149='Étapes'!$A$8,E149='Étapes'!$A$9),"",TODAY()-J149)</f>
        <v/>
      </c>
      <c r="L149" s="5" t="n"/>
      <c r="M149" s="9" t="n"/>
      <c r="N149" s="9" t="n"/>
      <c r="O149" s="11">
        <f>IF(E149="","",IFERROR(IF(OR(E149='Étapes'!$A$8,E149='Étapes'!$A$9),"Clôturée",IF(AND(M149&lt;&gt;"",M149&lt;TODAY()),"En retard",IF(AND(ISNUMBER(K149),N(INDEX('Étapes'!$E$4:$E$9,MATCH(E149,'Étapes'!$A$4:$A$9,0)))&gt;0,K149&gt;N(INDEX('Étapes'!$E$4:$E$9,MATCH(E149,'Étapes'!$A$4:$A$9,0)))),"Bloquée","Dans les temps"))),""))</f>
        <v/>
      </c>
      <c r="P149" s="5" t="n"/>
      <c r="Q149" s="5" t="n"/>
    </row>
    <row r="150">
      <c r="A150" s="4" t="n"/>
      <c r="B150" s="5" t="n"/>
      <c r="C150" s="5" t="n"/>
      <c r="D150" s="5" t="n"/>
      <c r="E150" s="5" t="n"/>
      <c r="F150" s="6" t="n"/>
      <c r="G150" s="7">
        <f>IF(E150="","",IFERROR(INDEX('Étapes'!$F$4:$F$9,MATCH(E150,'Étapes'!$A$4:$A$9,0)),""))</f>
        <v/>
      </c>
      <c r="H150" s="8">
        <f>IF(OR(F150="",G150=""),"",F150*G150)</f>
        <v/>
      </c>
      <c r="I150" s="9" t="n"/>
      <c r="J150" s="9" t="n"/>
      <c r="K150" s="10">
        <f>IF(OR(J150="",E150="",E150='Étapes'!$A$8,E150='Étapes'!$A$9),"",TODAY()-J150)</f>
        <v/>
      </c>
      <c r="L150" s="5" t="n"/>
      <c r="M150" s="9" t="n"/>
      <c r="N150" s="9" t="n"/>
      <c r="O150" s="11">
        <f>IF(E150="","",IFERROR(IF(OR(E150='Étapes'!$A$8,E150='Étapes'!$A$9),"Clôturée",IF(AND(M150&lt;&gt;"",M150&lt;TODAY()),"En retard",IF(AND(ISNUMBER(K150),N(INDEX('Étapes'!$E$4:$E$9,MATCH(E150,'Étapes'!$A$4:$A$9,0)))&gt;0,K150&gt;N(INDEX('Étapes'!$E$4:$E$9,MATCH(E150,'Étapes'!$A$4:$A$9,0)))),"Bloquée","Dans les temps"))),""))</f>
        <v/>
      </c>
      <c r="P150" s="5" t="n"/>
      <c r="Q150" s="5" t="n"/>
    </row>
    <row r="151">
      <c r="A151" s="4" t="n"/>
      <c r="B151" s="5" t="n"/>
      <c r="C151" s="5" t="n"/>
      <c r="D151" s="5" t="n"/>
      <c r="E151" s="5" t="n"/>
      <c r="F151" s="6" t="n"/>
      <c r="G151" s="7">
        <f>IF(E151="","",IFERROR(INDEX('Étapes'!$F$4:$F$9,MATCH(E151,'Étapes'!$A$4:$A$9,0)),""))</f>
        <v/>
      </c>
      <c r="H151" s="8">
        <f>IF(OR(F151="",G151=""),"",F151*G151)</f>
        <v/>
      </c>
      <c r="I151" s="9" t="n"/>
      <c r="J151" s="9" t="n"/>
      <c r="K151" s="10">
        <f>IF(OR(J151="",E151="",E151='Étapes'!$A$8,E151='Étapes'!$A$9),"",TODAY()-J151)</f>
        <v/>
      </c>
      <c r="L151" s="5" t="n"/>
      <c r="M151" s="9" t="n"/>
      <c r="N151" s="9" t="n"/>
      <c r="O151" s="11">
        <f>IF(E151="","",IFERROR(IF(OR(E151='Étapes'!$A$8,E151='Étapes'!$A$9),"Clôturée",IF(AND(M151&lt;&gt;"",M151&lt;TODAY()),"En retard",IF(AND(ISNUMBER(K151),N(INDEX('Étapes'!$E$4:$E$9,MATCH(E151,'Étapes'!$A$4:$A$9,0)))&gt;0,K151&gt;N(INDEX('Étapes'!$E$4:$E$9,MATCH(E151,'Étapes'!$A$4:$A$9,0)))),"Bloquée","Dans les temps"))),""))</f>
        <v/>
      </c>
      <c r="P151" s="5" t="n"/>
      <c r="Q151" s="5" t="n"/>
    </row>
    <row r="152">
      <c r="A152" s="4" t="n"/>
      <c r="B152" s="5" t="n"/>
      <c r="C152" s="5" t="n"/>
      <c r="D152" s="5" t="n"/>
      <c r="E152" s="5" t="n"/>
      <c r="F152" s="6" t="n"/>
      <c r="G152" s="7">
        <f>IF(E152="","",IFERROR(INDEX('Étapes'!$F$4:$F$9,MATCH(E152,'Étapes'!$A$4:$A$9,0)),""))</f>
        <v/>
      </c>
      <c r="H152" s="8">
        <f>IF(OR(F152="",G152=""),"",F152*G152)</f>
        <v/>
      </c>
      <c r="I152" s="9" t="n"/>
      <c r="J152" s="9" t="n"/>
      <c r="K152" s="10">
        <f>IF(OR(J152="",E152="",E152='Étapes'!$A$8,E152='Étapes'!$A$9),"",TODAY()-J152)</f>
        <v/>
      </c>
      <c r="L152" s="5" t="n"/>
      <c r="M152" s="9" t="n"/>
      <c r="N152" s="9" t="n"/>
      <c r="O152" s="11">
        <f>IF(E152="","",IFERROR(IF(OR(E152='Étapes'!$A$8,E152='Étapes'!$A$9),"Clôturée",IF(AND(M152&lt;&gt;"",M152&lt;TODAY()),"En retard",IF(AND(ISNUMBER(K152),N(INDEX('Étapes'!$E$4:$E$9,MATCH(E152,'Étapes'!$A$4:$A$9,0)))&gt;0,K152&gt;N(INDEX('Étapes'!$E$4:$E$9,MATCH(E152,'Étapes'!$A$4:$A$9,0)))),"Bloquée","Dans les temps"))),""))</f>
        <v/>
      </c>
      <c r="P152" s="5" t="n"/>
      <c r="Q152" s="5" t="n"/>
    </row>
    <row r="153">
      <c r="A153" s="4" t="n"/>
      <c r="B153" s="5" t="n"/>
      <c r="C153" s="5" t="n"/>
      <c r="D153" s="5" t="n"/>
      <c r="E153" s="5" t="n"/>
      <c r="F153" s="6" t="n"/>
      <c r="G153" s="7">
        <f>IF(E153="","",IFERROR(INDEX('Étapes'!$F$4:$F$9,MATCH(E153,'Étapes'!$A$4:$A$9,0)),""))</f>
        <v/>
      </c>
      <c r="H153" s="8">
        <f>IF(OR(F153="",G153=""),"",F153*G153)</f>
        <v/>
      </c>
      <c r="I153" s="9" t="n"/>
      <c r="J153" s="9" t="n"/>
      <c r="K153" s="10">
        <f>IF(OR(J153="",E153="",E153='Étapes'!$A$8,E153='Étapes'!$A$9),"",TODAY()-J153)</f>
        <v/>
      </c>
      <c r="L153" s="5" t="n"/>
      <c r="M153" s="9" t="n"/>
      <c r="N153" s="9" t="n"/>
      <c r="O153" s="11">
        <f>IF(E153="","",IFERROR(IF(OR(E153='Étapes'!$A$8,E153='Étapes'!$A$9),"Clôturée",IF(AND(M153&lt;&gt;"",M153&lt;TODAY()),"En retard",IF(AND(ISNUMBER(K153),N(INDEX('Étapes'!$E$4:$E$9,MATCH(E153,'Étapes'!$A$4:$A$9,0)))&gt;0,K153&gt;N(INDEX('Étapes'!$E$4:$E$9,MATCH(E153,'Étapes'!$A$4:$A$9,0)))),"Bloquée","Dans les temps"))),""))</f>
        <v/>
      </c>
      <c r="P153" s="5" t="n"/>
      <c r="Q153" s="5" t="n"/>
    </row>
    <row r="154">
      <c r="A154" s="4" t="n"/>
      <c r="B154" s="5" t="n"/>
      <c r="C154" s="5" t="n"/>
      <c r="D154" s="5" t="n"/>
      <c r="E154" s="5" t="n"/>
      <c r="F154" s="6" t="n"/>
      <c r="G154" s="7">
        <f>IF(E154="","",IFERROR(INDEX('Étapes'!$F$4:$F$9,MATCH(E154,'Étapes'!$A$4:$A$9,0)),""))</f>
        <v/>
      </c>
      <c r="H154" s="8">
        <f>IF(OR(F154="",G154=""),"",F154*G154)</f>
        <v/>
      </c>
      <c r="I154" s="9" t="n"/>
      <c r="J154" s="9" t="n"/>
      <c r="K154" s="10">
        <f>IF(OR(J154="",E154="",E154='Étapes'!$A$8,E154='Étapes'!$A$9),"",TODAY()-J154)</f>
        <v/>
      </c>
      <c r="L154" s="5" t="n"/>
      <c r="M154" s="9" t="n"/>
      <c r="N154" s="9" t="n"/>
      <c r="O154" s="11">
        <f>IF(E154="","",IFERROR(IF(OR(E154='Étapes'!$A$8,E154='Étapes'!$A$9),"Clôturée",IF(AND(M154&lt;&gt;"",M154&lt;TODAY()),"En retard",IF(AND(ISNUMBER(K154),N(INDEX('Étapes'!$E$4:$E$9,MATCH(E154,'Étapes'!$A$4:$A$9,0)))&gt;0,K154&gt;N(INDEX('Étapes'!$E$4:$E$9,MATCH(E154,'Étapes'!$A$4:$A$9,0)))),"Bloquée","Dans les temps"))),""))</f>
        <v/>
      </c>
      <c r="P154" s="5" t="n"/>
      <c r="Q154" s="5" t="n"/>
    </row>
    <row r="155">
      <c r="A155" s="4" t="n"/>
      <c r="B155" s="5" t="n"/>
      <c r="C155" s="5" t="n"/>
      <c r="D155" s="5" t="n"/>
      <c r="E155" s="5" t="n"/>
      <c r="F155" s="6" t="n"/>
      <c r="G155" s="7">
        <f>IF(E155="","",IFERROR(INDEX('Étapes'!$F$4:$F$9,MATCH(E155,'Étapes'!$A$4:$A$9,0)),""))</f>
        <v/>
      </c>
      <c r="H155" s="8">
        <f>IF(OR(F155="",G155=""),"",F155*G155)</f>
        <v/>
      </c>
      <c r="I155" s="9" t="n"/>
      <c r="J155" s="9" t="n"/>
      <c r="K155" s="10">
        <f>IF(OR(J155="",E155="",E155='Étapes'!$A$8,E155='Étapes'!$A$9),"",TODAY()-J155)</f>
        <v/>
      </c>
      <c r="L155" s="5" t="n"/>
      <c r="M155" s="9" t="n"/>
      <c r="N155" s="9" t="n"/>
      <c r="O155" s="11">
        <f>IF(E155="","",IFERROR(IF(OR(E155='Étapes'!$A$8,E155='Étapes'!$A$9),"Clôturée",IF(AND(M155&lt;&gt;"",M155&lt;TODAY()),"En retard",IF(AND(ISNUMBER(K155),N(INDEX('Étapes'!$E$4:$E$9,MATCH(E155,'Étapes'!$A$4:$A$9,0)))&gt;0,K155&gt;N(INDEX('Étapes'!$E$4:$E$9,MATCH(E155,'Étapes'!$A$4:$A$9,0)))),"Bloquée","Dans les temps"))),""))</f>
        <v/>
      </c>
      <c r="P155" s="5" t="n"/>
      <c r="Q155" s="5" t="n"/>
    </row>
    <row r="156">
      <c r="A156" s="4" t="n"/>
      <c r="B156" s="5" t="n"/>
      <c r="C156" s="5" t="n"/>
      <c r="D156" s="5" t="n"/>
      <c r="E156" s="5" t="n"/>
      <c r="F156" s="6" t="n"/>
      <c r="G156" s="7">
        <f>IF(E156="","",IFERROR(INDEX('Étapes'!$F$4:$F$9,MATCH(E156,'Étapes'!$A$4:$A$9,0)),""))</f>
        <v/>
      </c>
      <c r="H156" s="8">
        <f>IF(OR(F156="",G156=""),"",F156*G156)</f>
        <v/>
      </c>
      <c r="I156" s="9" t="n"/>
      <c r="J156" s="9" t="n"/>
      <c r="K156" s="10">
        <f>IF(OR(J156="",E156="",E156='Étapes'!$A$8,E156='Étapes'!$A$9),"",TODAY()-J156)</f>
        <v/>
      </c>
      <c r="L156" s="5" t="n"/>
      <c r="M156" s="9" t="n"/>
      <c r="N156" s="9" t="n"/>
      <c r="O156" s="11">
        <f>IF(E156="","",IFERROR(IF(OR(E156='Étapes'!$A$8,E156='Étapes'!$A$9),"Clôturée",IF(AND(M156&lt;&gt;"",M156&lt;TODAY()),"En retard",IF(AND(ISNUMBER(K156),N(INDEX('Étapes'!$E$4:$E$9,MATCH(E156,'Étapes'!$A$4:$A$9,0)))&gt;0,K156&gt;N(INDEX('Étapes'!$E$4:$E$9,MATCH(E156,'Étapes'!$A$4:$A$9,0)))),"Bloquée","Dans les temps"))),""))</f>
        <v/>
      </c>
      <c r="P156" s="5" t="n"/>
      <c r="Q156" s="5" t="n"/>
    </row>
    <row r="157">
      <c r="A157" s="4" t="n"/>
      <c r="B157" s="5" t="n"/>
      <c r="C157" s="5" t="n"/>
      <c r="D157" s="5" t="n"/>
      <c r="E157" s="5" t="n"/>
      <c r="F157" s="6" t="n"/>
      <c r="G157" s="7">
        <f>IF(E157="","",IFERROR(INDEX('Étapes'!$F$4:$F$9,MATCH(E157,'Étapes'!$A$4:$A$9,0)),""))</f>
        <v/>
      </c>
      <c r="H157" s="8">
        <f>IF(OR(F157="",G157=""),"",F157*G157)</f>
        <v/>
      </c>
      <c r="I157" s="9" t="n"/>
      <c r="J157" s="9" t="n"/>
      <c r="K157" s="10">
        <f>IF(OR(J157="",E157="",E157='Étapes'!$A$8,E157='Étapes'!$A$9),"",TODAY()-J157)</f>
        <v/>
      </c>
      <c r="L157" s="5" t="n"/>
      <c r="M157" s="9" t="n"/>
      <c r="N157" s="9" t="n"/>
      <c r="O157" s="11">
        <f>IF(E157="","",IFERROR(IF(OR(E157='Étapes'!$A$8,E157='Étapes'!$A$9),"Clôturée",IF(AND(M157&lt;&gt;"",M157&lt;TODAY()),"En retard",IF(AND(ISNUMBER(K157),N(INDEX('Étapes'!$E$4:$E$9,MATCH(E157,'Étapes'!$A$4:$A$9,0)))&gt;0,K157&gt;N(INDEX('Étapes'!$E$4:$E$9,MATCH(E157,'Étapes'!$A$4:$A$9,0)))),"Bloquée","Dans les temps"))),""))</f>
        <v/>
      </c>
      <c r="P157" s="5" t="n"/>
      <c r="Q157" s="5" t="n"/>
    </row>
    <row r="158">
      <c r="A158" s="4" t="n"/>
      <c r="B158" s="5" t="n"/>
      <c r="C158" s="5" t="n"/>
      <c r="D158" s="5" t="n"/>
      <c r="E158" s="5" t="n"/>
      <c r="F158" s="6" t="n"/>
      <c r="G158" s="7">
        <f>IF(E158="","",IFERROR(INDEX('Étapes'!$F$4:$F$9,MATCH(E158,'Étapes'!$A$4:$A$9,0)),""))</f>
        <v/>
      </c>
      <c r="H158" s="8">
        <f>IF(OR(F158="",G158=""),"",F158*G158)</f>
        <v/>
      </c>
      <c r="I158" s="9" t="n"/>
      <c r="J158" s="9" t="n"/>
      <c r="K158" s="10">
        <f>IF(OR(J158="",E158="",E158='Étapes'!$A$8,E158='Étapes'!$A$9),"",TODAY()-J158)</f>
        <v/>
      </c>
      <c r="L158" s="5" t="n"/>
      <c r="M158" s="9" t="n"/>
      <c r="N158" s="9" t="n"/>
      <c r="O158" s="11">
        <f>IF(E158="","",IFERROR(IF(OR(E158='Étapes'!$A$8,E158='Étapes'!$A$9),"Clôturée",IF(AND(M158&lt;&gt;"",M158&lt;TODAY()),"En retard",IF(AND(ISNUMBER(K158),N(INDEX('Étapes'!$E$4:$E$9,MATCH(E158,'Étapes'!$A$4:$A$9,0)))&gt;0,K158&gt;N(INDEX('Étapes'!$E$4:$E$9,MATCH(E158,'Étapes'!$A$4:$A$9,0)))),"Bloquée","Dans les temps"))),""))</f>
        <v/>
      </c>
      <c r="P158" s="5" t="n"/>
      <c r="Q158" s="5" t="n"/>
    </row>
    <row r="159">
      <c r="A159" s="4" t="n"/>
      <c r="B159" s="5" t="n"/>
      <c r="C159" s="5" t="n"/>
      <c r="D159" s="5" t="n"/>
      <c r="E159" s="5" t="n"/>
      <c r="F159" s="6" t="n"/>
      <c r="G159" s="7">
        <f>IF(E159="","",IFERROR(INDEX('Étapes'!$F$4:$F$9,MATCH(E159,'Étapes'!$A$4:$A$9,0)),""))</f>
        <v/>
      </c>
      <c r="H159" s="8">
        <f>IF(OR(F159="",G159=""),"",F159*G159)</f>
        <v/>
      </c>
      <c r="I159" s="9" t="n"/>
      <c r="J159" s="9" t="n"/>
      <c r="K159" s="10">
        <f>IF(OR(J159="",E159="",E159='Étapes'!$A$8,E159='Étapes'!$A$9),"",TODAY()-J159)</f>
        <v/>
      </c>
      <c r="L159" s="5" t="n"/>
      <c r="M159" s="9" t="n"/>
      <c r="N159" s="9" t="n"/>
      <c r="O159" s="11">
        <f>IF(E159="","",IFERROR(IF(OR(E159='Étapes'!$A$8,E159='Étapes'!$A$9),"Clôturée",IF(AND(M159&lt;&gt;"",M159&lt;TODAY()),"En retard",IF(AND(ISNUMBER(K159),N(INDEX('Étapes'!$E$4:$E$9,MATCH(E159,'Étapes'!$A$4:$A$9,0)))&gt;0,K159&gt;N(INDEX('Étapes'!$E$4:$E$9,MATCH(E159,'Étapes'!$A$4:$A$9,0)))),"Bloquée","Dans les temps"))),""))</f>
        <v/>
      </c>
      <c r="P159" s="5" t="n"/>
      <c r="Q159" s="5" t="n"/>
    </row>
    <row r="160">
      <c r="A160" s="4" t="n"/>
      <c r="B160" s="5" t="n"/>
      <c r="C160" s="5" t="n"/>
      <c r="D160" s="5" t="n"/>
      <c r="E160" s="5" t="n"/>
      <c r="F160" s="6" t="n"/>
      <c r="G160" s="7">
        <f>IF(E160="","",IFERROR(INDEX('Étapes'!$F$4:$F$9,MATCH(E160,'Étapes'!$A$4:$A$9,0)),""))</f>
        <v/>
      </c>
      <c r="H160" s="8">
        <f>IF(OR(F160="",G160=""),"",F160*G160)</f>
        <v/>
      </c>
      <c r="I160" s="9" t="n"/>
      <c r="J160" s="9" t="n"/>
      <c r="K160" s="10">
        <f>IF(OR(J160="",E160="",E160='Étapes'!$A$8,E160='Étapes'!$A$9),"",TODAY()-J160)</f>
        <v/>
      </c>
      <c r="L160" s="5" t="n"/>
      <c r="M160" s="9" t="n"/>
      <c r="N160" s="9" t="n"/>
      <c r="O160" s="11">
        <f>IF(E160="","",IFERROR(IF(OR(E160='Étapes'!$A$8,E160='Étapes'!$A$9),"Clôturée",IF(AND(M160&lt;&gt;"",M160&lt;TODAY()),"En retard",IF(AND(ISNUMBER(K160),N(INDEX('Étapes'!$E$4:$E$9,MATCH(E160,'Étapes'!$A$4:$A$9,0)))&gt;0,K160&gt;N(INDEX('Étapes'!$E$4:$E$9,MATCH(E160,'Étapes'!$A$4:$A$9,0)))),"Bloquée","Dans les temps"))),""))</f>
        <v/>
      </c>
      <c r="P160" s="5" t="n"/>
      <c r="Q160" s="5" t="n"/>
    </row>
    <row r="161">
      <c r="A161" s="4" t="n"/>
      <c r="B161" s="5" t="n"/>
      <c r="C161" s="5" t="n"/>
      <c r="D161" s="5" t="n"/>
      <c r="E161" s="5" t="n"/>
      <c r="F161" s="6" t="n"/>
      <c r="G161" s="7">
        <f>IF(E161="","",IFERROR(INDEX('Étapes'!$F$4:$F$9,MATCH(E161,'Étapes'!$A$4:$A$9,0)),""))</f>
        <v/>
      </c>
      <c r="H161" s="8">
        <f>IF(OR(F161="",G161=""),"",F161*G161)</f>
        <v/>
      </c>
      <c r="I161" s="9" t="n"/>
      <c r="J161" s="9" t="n"/>
      <c r="K161" s="10">
        <f>IF(OR(J161="",E161="",E161='Étapes'!$A$8,E161='Étapes'!$A$9),"",TODAY()-J161)</f>
        <v/>
      </c>
      <c r="L161" s="5" t="n"/>
      <c r="M161" s="9" t="n"/>
      <c r="N161" s="9" t="n"/>
      <c r="O161" s="11">
        <f>IF(E161="","",IFERROR(IF(OR(E161='Étapes'!$A$8,E161='Étapes'!$A$9),"Clôturée",IF(AND(M161&lt;&gt;"",M161&lt;TODAY()),"En retard",IF(AND(ISNUMBER(K161),N(INDEX('Étapes'!$E$4:$E$9,MATCH(E161,'Étapes'!$A$4:$A$9,0)))&gt;0,K161&gt;N(INDEX('Étapes'!$E$4:$E$9,MATCH(E161,'Étapes'!$A$4:$A$9,0)))),"Bloquée","Dans les temps"))),""))</f>
        <v/>
      </c>
      <c r="P161" s="5" t="n"/>
      <c r="Q161" s="5" t="n"/>
    </row>
    <row r="162">
      <c r="A162" s="4" t="n"/>
      <c r="B162" s="5" t="n"/>
      <c r="C162" s="5" t="n"/>
      <c r="D162" s="5" t="n"/>
      <c r="E162" s="5" t="n"/>
      <c r="F162" s="6" t="n"/>
      <c r="G162" s="7">
        <f>IF(E162="","",IFERROR(INDEX('Étapes'!$F$4:$F$9,MATCH(E162,'Étapes'!$A$4:$A$9,0)),""))</f>
        <v/>
      </c>
      <c r="H162" s="8">
        <f>IF(OR(F162="",G162=""),"",F162*G162)</f>
        <v/>
      </c>
      <c r="I162" s="9" t="n"/>
      <c r="J162" s="9" t="n"/>
      <c r="K162" s="10">
        <f>IF(OR(J162="",E162="",E162='Étapes'!$A$8,E162='Étapes'!$A$9),"",TODAY()-J162)</f>
        <v/>
      </c>
      <c r="L162" s="5" t="n"/>
      <c r="M162" s="9" t="n"/>
      <c r="N162" s="9" t="n"/>
      <c r="O162" s="11">
        <f>IF(E162="","",IFERROR(IF(OR(E162='Étapes'!$A$8,E162='Étapes'!$A$9),"Clôturée",IF(AND(M162&lt;&gt;"",M162&lt;TODAY()),"En retard",IF(AND(ISNUMBER(K162),N(INDEX('Étapes'!$E$4:$E$9,MATCH(E162,'Étapes'!$A$4:$A$9,0)))&gt;0,K162&gt;N(INDEX('Étapes'!$E$4:$E$9,MATCH(E162,'Étapes'!$A$4:$A$9,0)))),"Bloquée","Dans les temps"))),""))</f>
        <v/>
      </c>
      <c r="P162" s="5" t="n"/>
      <c r="Q162" s="5" t="n"/>
    </row>
    <row r="163">
      <c r="A163" s="4" t="n"/>
      <c r="B163" s="5" t="n"/>
      <c r="C163" s="5" t="n"/>
      <c r="D163" s="5" t="n"/>
      <c r="E163" s="5" t="n"/>
      <c r="F163" s="6" t="n"/>
      <c r="G163" s="7">
        <f>IF(E163="","",IFERROR(INDEX('Étapes'!$F$4:$F$9,MATCH(E163,'Étapes'!$A$4:$A$9,0)),""))</f>
        <v/>
      </c>
      <c r="H163" s="8">
        <f>IF(OR(F163="",G163=""),"",F163*G163)</f>
        <v/>
      </c>
      <c r="I163" s="9" t="n"/>
      <c r="J163" s="9" t="n"/>
      <c r="K163" s="10">
        <f>IF(OR(J163="",E163="",E163='Étapes'!$A$8,E163='Étapes'!$A$9),"",TODAY()-J163)</f>
        <v/>
      </c>
      <c r="L163" s="5" t="n"/>
      <c r="M163" s="9" t="n"/>
      <c r="N163" s="9" t="n"/>
      <c r="O163" s="11">
        <f>IF(E163="","",IFERROR(IF(OR(E163='Étapes'!$A$8,E163='Étapes'!$A$9),"Clôturée",IF(AND(M163&lt;&gt;"",M163&lt;TODAY()),"En retard",IF(AND(ISNUMBER(K163),N(INDEX('Étapes'!$E$4:$E$9,MATCH(E163,'Étapes'!$A$4:$A$9,0)))&gt;0,K163&gt;N(INDEX('Étapes'!$E$4:$E$9,MATCH(E163,'Étapes'!$A$4:$A$9,0)))),"Bloquée","Dans les temps"))),""))</f>
        <v/>
      </c>
      <c r="P163" s="5" t="n"/>
      <c r="Q163" s="5" t="n"/>
    </row>
    <row r="164">
      <c r="A164" s="4" t="n"/>
      <c r="B164" s="5" t="n"/>
      <c r="C164" s="5" t="n"/>
      <c r="D164" s="5" t="n"/>
      <c r="E164" s="5" t="n"/>
      <c r="F164" s="6" t="n"/>
      <c r="G164" s="7">
        <f>IF(E164="","",IFERROR(INDEX('Étapes'!$F$4:$F$9,MATCH(E164,'Étapes'!$A$4:$A$9,0)),""))</f>
        <v/>
      </c>
      <c r="H164" s="8">
        <f>IF(OR(F164="",G164=""),"",F164*G164)</f>
        <v/>
      </c>
      <c r="I164" s="9" t="n"/>
      <c r="J164" s="9" t="n"/>
      <c r="K164" s="10">
        <f>IF(OR(J164="",E164="",E164='Étapes'!$A$8,E164='Étapes'!$A$9),"",TODAY()-J164)</f>
        <v/>
      </c>
      <c r="L164" s="5" t="n"/>
      <c r="M164" s="9" t="n"/>
      <c r="N164" s="9" t="n"/>
      <c r="O164" s="11">
        <f>IF(E164="","",IFERROR(IF(OR(E164='Étapes'!$A$8,E164='Étapes'!$A$9),"Clôturée",IF(AND(M164&lt;&gt;"",M164&lt;TODAY()),"En retard",IF(AND(ISNUMBER(K164),N(INDEX('Étapes'!$E$4:$E$9,MATCH(E164,'Étapes'!$A$4:$A$9,0)))&gt;0,K164&gt;N(INDEX('Étapes'!$E$4:$E$9,MATCH(E164,'Étapes'!$A$4:$A$9,0)))),"Bloquée","Dans les temps"))),""))</f>
        <v/>
      </c>
      <c r="P164" s="5" t="n"/>
      <c r="Q164" s="5" t="n"/>
    </row>
    <row r="165">
      <c r="A165" s="4" t="n"/>
      <c r="B165" s="5" t="n"/>
      <c r="C165" s="5" t="n"/>
      <c r="D165" s="5" t="n"/>
      <c r="E165" s="5" t="n"/>
      <c r="F165" s="6" t="n"/>
      <c r="G165" s="7">
        <f>IF(E165="","",IFERROR(INDEX('Étapes'!$F$4:$F$9,MATCH(E165,'Étapes'!$A$4:$A$9,0)),""))</f>
        <v/>
      </c>
      <c r="H165" s="8">
        <f>IF(OR(F165="",G165=""),"",F165*G165)</f>
        <v/>
      </c>
      <c r="I165" s="9" t="n"/>
      <c r="J165" s="9" t="n"/>
      <c r="K165" s="10">
        <f>IF(OR(J165="",E165="",E165='Étapes'!$A$8,E165='Étapes'!$A$9),"",TODAY()-J165)</f>
        <v/>
      </c>
      <c r="L165" s="5" t="n"/>
      <c r="M165" s="9" t="n"/>
      <c r="N165" s="9" t="n"/>
      <c r="O165" s="11">
        <f>IF(E165="","",IFERROR(IF(OR(E165='Étapes'!$A$8,E165='Étapes'!$A$9),"Clôturée",IF(AND(M165&lt;&gt;"",M165&lt;TODAY()),"En retard",IF(AND(ISNUMBER(K165),N(INDEX('Étapes'!$E$4:$E$9,MATCH(E165,'Étapes'!$A$4:$A$9,0)))&gt;0,K165&gt;N(INDEX('Étapes'!$E$4:$E$9,MATCH(E165,'Étapes'!$A$4:$A$9,0)))),"Bloquée","Dans les temps"))),""))</f>
        <v/>
      </c>
      <c r="P165" s="5" t="n"/>
      <c r="Q165" s="5" t="n"/>
    </row>
    <row r="166">
      <c r="A166" s="4" t="n"/>
      <c r="B166" s="5" t="n"/>
      <c r="C166" s="5" t="n"/>
      <c r="D166" s="5" t="n"/>
      <c r="E166" s="5" t="n"/>
      <c r="F166" s="6" t="n"/>
      <c r="G166" s="7">
        <f>IF(E166="","",IFERROR(INDEX('Étapes'!$F$4:$F$9,MATCH(E166,'Étapes'!$A$4:$A$9,0)),""))</f>
        <v/>
      </c>
      <c r="H166" s="8">
        <f>IF(OR(F166="",G166=""),"",F166*G166)</f>
        <v/>
      </c>
      <c r="I166" s="9" t="n"/>
      <c r="J166" s="9" t="n"/>
      <c r="K166" s="10">
        <f>IF(OR(J166="",E166="",E166='Étapes'!$A$8,E166='Étapes'!$A$9),"",TODAY()-J166)</f>
        <v/>
      </c>
      <c r="L166" s="5" t="n"/>
      <c r="M166" s="9" t="n"/>
      <c r="N166" s="9" t="n"/>
      <c r="O166" s="11">
        <f>IF(E166="","",IFERROR(IF(OR(E166='Étapes'!$A$8,E166='Étapes'!$A$9),"Clôturée",IF(AND(M166&lt;&gt;"",M166&lt;TODAY()),"En retard",IF(AND(ISNUMBER(K166),N(INDEX('Étapes'!$E$4:$E$9,MATCH(E166,'Étapes'!$A$4:$A$9,0)))&gt;0,K166&gt;N(INDEX('Étapes'!$E$4:$E$9,MATCH(E166,'Étapes'!$A$4:$A$9,0)))),"Bloquée","Dans les temps"))),""))</f>
        <v/>
      </c>
      <c r="P166" s="5" t="n"/>
      <c r="Q166" s="5" t="n"/>
    </row>
    <row r="167">
      <c r="A167" s="4" t="n"/>
      <c r="B167" s="5" t="n"/>
      <c r="C167" s="5" t="n"/>
      <c r="D167" s="5" t="n"/>
      <c r="E167" s="5" t="n"/>
      <c r="F167" s="6" t="n"/>
      <c r="G167" s="7">
        <f>IF(E167="","",IFERROR(INDEX('Étapes'!$F$4:$F$9,MATCH(E167,'Étapes'!$A$4:$A$9,0)),""))</f>
        <v/>
      </c>
      <c r="H167" s="8">
        <f>IF(OR(F167="",G167=""),"",F167*G167)</f>
        <v/>
      </c>
      <c r="I167" s="9" t="n"/>
      <c r="J167" s="9" t="n"/>
      <c r="K167" s="10">
        <f>IF(OR(J167="",E167="",E167='Étapes'!$A$8,E167='Étapes'!$A$9),"",TODAY()-J167)</f>
        <v/>
      </c>
      <c r="L167" s="5" t="n"/>
      <c r="M167" s="9" t="n"/>
      <c r="N167" s="9" t="n"/>
      <c r="O167" s="11">
        <f>IF(E167="","",IFERROR(IF(OR(E167='Étapes'!$A$8,E167='Étapes'!$A$9),"Clôturée",IF(AND(M167&lt;&gt;"",M167&lt;TODAY()),"En retard",IF(AND(ISNUMBER(K167),N(INDEX('Étapes'!$E$4:$E$9,MATCH(E167,'Étapes'!$A$4:$A$9,0)))&gt;0,K167&gt;N(INDEX('Étapes'!$E$4:$E$9,MATCH(E167,'Étapes'!$A$4:$A$9,0)))),"Bloquée","Dans les temps"))),""))</f>
        <v/>
      </c>
      <c r="P167" s="5" t="n"/>
      <c r="Q167" s="5" t="n"/>
    </row>
    <row r="168">
      <c r="A168" s="4" t="n"/>
      <c r="B168" s="5" t="n"/>
      <c r="C168" s="5" t="n"/>
      <c r="D168" s="5" t="n"/>
      <c r="E168" s="5" t="n"/>
      <c r="F168" s="6" t="n"/>
      <c r="G168" s="7">
        <f>IF(E168="","",IFERROR(INDEX('Étapes'!$F$4:$F$9,MATCH(E168,'Étapes'!$A$4:$A$9,0)),""))</f>
        <v/>
      </c>
      <c r="H168" s="8">
        <f>IF(OR(F168="",G168=""),"",F168*G168)</f>
        <v/>
      </c>
      <c r="I168" s="9" t="n"/>
      <c r="J168" s="9" t="n"/>
      <c r="K168" s="10">
        <f>IF(OR(J168="",E168="",E168='Étapes'!$A$8,E168='Étapes'!$A$9),"",TODAY()-J168)</f>
        <v/>
      </c>
      <c r="L168" s="5" t="n"/>
      <c r="M168" s="9" t="n"/>
      <c r="N168" s="9" t="n"/>
      <c r="O168" s="11">
        <f>IF(E168="","",IFERROR(IF(OR(E168='Étapes'!$A$8,E168='Étapes'!$A$9),"Clôturée",IF(AND(M168&lt;&gt;"",M168&lt;TODAY()),"En retard",IF(AND(ISNUMBER(K168),N(INDEX('Étapes'!$E$4:$E$9,MATCH(E168,'Étapes'!$A$4:$A$9,0)))&gt;0,K168&gt;N(INDEX('Étapes'!$E$4:$E$9,MATCH(E168,'Étapes'!$A$4:$A$9,0)))),"Bloquée","Dans les temps"))),""))</f>
        <v/>
      </c>
      <c r="P168" s="5" t="n"/>
      <c r="Q168" s="5" t="n"/>
    </row>
    <row r="169">
      <c r="A169" s="4" t="n"/>
      <c r="B169" s="5" t="n"/>
      <c r="C169" s="5" t="n"/>
      <c r="D169" s="5" t="n"/>
      <c r="E169" s="5" t="n"/>
      <c r="F169" s="6" t="n"/>
      <c r="G169" s="7">
        <f>IF(E169="","",IFERROR(INDEX('Étapes'!$F$4:$F$9,MATCH(E169,'Étapes'!$A$4:$A$9,0)),""))</f>
        <v/>
      </c>
      <c r="H169" s="8">
        <f>IF(OR(F169="",G169=""),"",F169*G169)</f>
        <v/>
      </c>
      <c r="I169" s="9" t="n"/>
      <c r="J169" s="9" t="n"/>
      <c r="K169" s="10">
        <f>IF(OR(J169="",E169="",E169='Étapes'!$A$8,E169='Étapes'!$A$9),"",TODAY()-J169)</f>
        <v/>
      </c>
      <c r="L169" s="5" t="n"/>
      <c r="M169" s="9" t="n"/>
      <c r="N169" s="9" t="n"/>
      <c r="O169" s="11">
        <f>IF(E169="","",IFERROR(IF(OR(E169='Étapes'!$A$8,E169='Étapes'!$A$9),"Clôturée",IF(AND(M169&lt;&gt;"",M169&lt;TODAY()),"En retard",IF(AND(ISNUMBER(K169),N(INDEX('Étapes'!$E$4:$E$9,MATCH(E169,'Étapes'!$A$4:$A$9,0)))&gt;0,K169&gt;N(INDEX('Étapes'!$E$4:$E$9,MATCH(E169,'Étapes'!$A$4:$A$9,0)))),"Bloquée","Dans les temps"))),""))</f>
        <v/>
      </c>
      <c r="P169" s="5" t="n"/>
      <c r="Q169" s="5" t="n"/>
    </row>
    <row r="170">
      <c r="A170" s="4" t="n"/>
      <c r="B170" s="5" t="n"/>
      <c r="C170" s="5" t="n"/>
      <c r="D170" s="5" t="n"/>
      <c r="E170" s="5" t="n"/>
      <c r="F170" s="6" t="n"/>
      <c r="G170" s="7">
        <f>IF(E170="","",IFERROR(INDEX('Étapes'!$F$4:$F$9,MATCH(E170,'Étapes'!$A$4:$A$9,0)),""))</f>
        <v/>
      </c>
      <c r="H170" s="8">
        <f>IF(OR(F170="",G170=""),"",F170*G170)</f>
        <v/>
      </c>
      <c r="I170" s="9" t="n"/>
      <c r="J170" s="9" t="n"/>
      <c r="K170" s="10">
        <f>IF(OR(J170="",E170="",E170='Étapes'!$A$8,E170='Étapes'!$A$9),"",TODAY()-J170)</f>
        <v/>
      </c>
      <c r="L170" s="5" t="n"/>
      <c r="M170" s="9" t="n"/>
      <c r="N170" s="9" t="n"/>
      <c r="O170" s="11">
        <f>IF(E170="","",IFERROR(IF(OR(E170='Étapes'!$A$8,E170='Étapes'!$A$9),"Clôturée",IF(AND(M170&lt;&gt;"",M170&lt;TODAY()),"En retard",IF(AND(ISNUMBER(K170),N(INDEX('Étapes'!$E$4:$E$9,MATCH(E170,'Étapes'!$A$4:$A$9,0)))&gt;0,K170&gt;N(INDEX('Étapes'!$E$4:$E$9,MATCH(E170,'Étapes'!$A$4:$A$9,0)))),"Bloquée","Dans les temps"))),""))</f>
        <v/>
      </c>
      <c r="P170" s="5" t="n"/>
      <c r="Q170" s="5" t="n"/>
    </row>
    <row r="171">
      <c r="A171" s="4" t="n"/>
      <c r="B171" s="5" t="n"/>
      <c r="C171" s="5" t="n"/>
      <c r="D171" s="5" t="n"/>
      <c r="E171" s="5" t="n"/>
      <c r="F171" s="6" t="n"/>
      <c r="G171" s="7">
        <f>IF(E171="","",IFERROR(INDEX('Étapes'!$F$4:$F$9,MATCH(E171,'Étapes'!$A$4:$A$9,0)),""))</f>
        <v/>
      </c>
      <c r="H171" s="8">
        <f>IF(OR(F171="",G171=""),"",F171*G171)</f>
        <v/>
      </c>
      <c r="I171" s="9" t="n"/>
      <c r="J171" s="9" t="n"/>
      <c r="K171" s="10">
        <f>IF(OR(J171="",E171="",E171='Étapes'!$A$8,E171='Étapes'!$A$9),"",TODAY()-J171)</f>
        <v/>
      </c>
      <c r="L171" s="5" t="n"/>
      <c r="M171" s="9" t="n"/>
      <c r="N171" s="9" t="n"/>
      <c r="O171" s="11">
        <f>IF(E171="","",IFERROR(IF(OR(E171='Étapes'!$A$8,E171='Étapes'!$A$9),"Clôturée",IF(AND(M171&lt;&gt;"",M171&lt;TODAY()),"En retard",IF(AND(ISNUMBER(K171),N(INDEX('Étapes'!$E$4:$E$9,MATCH(E171,'Étapes'!$A$4:$A$9,0)))&gt;0,K171&gt;N(INDEX('Étapes'!$E$4:$E$9,MATCH(E171,'Étapes'!$A$4:$A$9,0)))),"Bloquée","Dans les temps"))),""))</f>
        <v/>
      </c>
      <c r="P171" s="5" t="n"/>
      <c r="Q171" s="5" t="n"/>
    </row>
    <row r="172">
      <c r="A172" s="4" t="n"/>
      <c r="B172" s="5" t="n"/>
      <c r="C172" s="5" t="n"/>
      <c r="D172" s="5" t="n"/>
      <c r="E172" s="5" t="n"/>
      <c r="F172" s="6" t="n"/>
      <c r="G172" s="7">
        <f>IF(E172="","",IFERROR(INDEX('Étapes'!$F$4:$F$9,MATCH(E172,'Étapes'!$A$4:$A$9,0)),""))</f>
        <v/>
      </c>
      <c r="H172" s="8">
        <f>IF(OR(F172="",G172=""),"",F172*G172)</f>
        <v/>
      </c>
      <c r="I172" s="9" t="n"/>
      <c r="J172" s="9" t="n"/>
      <c r="K172" s="10">
        <f>IF(OR(J172="",E172="",E172='Étapes'!$A$8,E172='Étapes'!$A$9),"",TODAY()-J172)</f>
        <v/>
      </c>
      <c r="L172" s="5" t="n"/>
      <c r="M172" s="9" t="n"/>
      <c r="N172" s="9" t="n"/>
      <c r="O172" s="11">
        <f>IF(E172="","",IFERROR(IF(OR(E172='Étapes'!$A$8,E172='Étapes'!$A$9),"Clôturée",IF(AND(M172&lt;&gt;"",M172&lt;TODAY()),"En retard",IF(AND(ISNUMBER(K172),N(INDEX('Étapes'!$E$4:$E$9,MATCH(E172,'Étapes'!$A$4:$A$9,0)))&gt;0,K172&gt;N(INDEX('Étapes'!$E$4:$E$9,MATCH(E172,'Étapes'!$A$4:$A$9,0)))),"Bloquée","Dans les temps"))),""))</f>
        <v/>
      </c>
      <c r="P172" s="5" t="n"/>
      <c r="Q172" s="5" t="n"/>
    </row>
    <row r="173">
      <c r="A173" s="4" t="n"/>
      <c r="B173" s="5" t="n"/>
      <c r="C173" s="5" t="n"/>
      <c r="D173" s="5" t="n"/>
      <c r="E173" s="5" t="n"/>
      <c r="F173" s="6" t="n"/>
      <c r="G173" s="7">
        <f>IF(E173="","",IFERROR(INDEX('Étapes'!$F$4:$F$9,MATCH(E173,'Étapes'!$A$4:$A$9,0)),""))</f>
        <v/>
      </c>
      <c r="H173" s="8">
        <f>IF(OR(F173="",G173=""),"",F173*G173)</f>
        <v/>
      </c>
      <c r="I173" s="9" t="n"/>
      <c r="J173" s="9" t="n"/>
      <c r="K173" s="10">
        <f>IF(OR(J173="",E173="",E173='Étapes'!$A$8,E173='Étapes'!$A$9),"",TODAY()-J173)</f>
        <v/>
      </c>
      <c r="L173" s="5" t="n"/>
      <c r="M173" s="9" t="n"/>
      <c r="N173" s="9" t="n"/>
      <c r="O173" s="11">
        <f>IF(E173="","",IFERROR(IF(OR(E173='Étapes'!$A$8,E173='Étapes'!$A$9),"Clôturée",IF(AND(M173&lt;&gt;"",M173&lt;TODAY()),"En retard",IF(AND(ISNUMBER(K173),N(INDEX('Étapes'!$E$4:$E$9,MATCH(E173,'Étapes'!$A$4:$A$9,0)))&gt;0,K173&gt;N(INDEX('Étapes'!$E$4:$E$9,MATCH(E173,'Étapes'!$A$4:$A$9,0)))),"Bloquée","Dans les temps"))),""))</f>
        <v/>
      </c>
      <c r="P173" s="5" t="n"/>
      <c r="Q173" s="5" t="n"/>
    </row>
    <row r="174">
      <c r="A174" s="4" t="n"/>
      <c r="B174" s="5" t="n"/>
      <c r="C174" s="5" t="n"/>
      <c r="D174" s="5" t="n"/>
      <c r="E174" s="5" t="n"/>
      <c r="F174" s="6" t="n"/>
      <c r="G174" s="7">
        <f>IF(E174="","",IFERROR(INDEX('Étapes'!$F$4:$F$9,MATCH(E174,'Étapes'!$A$4:$A$9,0)),""))</f>
        <v/>
      </c>
      <c r="H174" s="8">
        <f>IF(OR(F174="",G174=""),"",F174*G174)</f>
        <v/>
      </c>
      <c r="I174" s="9" t="n"/>
      <c r="J174" s="9" t="n"/>
      <c r="K174" s="10">
        <f>IF(OR(J174="",E174="",E174='Étapes'!$A$8,E174='Étapes'!$A$9),"",TODAY()-J174)</f>
        <v/>
      </c>
      <c r="L174" s="5" t="n"/>
      <c r="M174" s="9" t="n"/>
      <c r="N174" s="9" t="n"/>
      <c r="O174" s="11">
        <f>IF(E174="","",IFERROR(IF(OR(E174='Étapes'!$A$8,E174='Étapes'!$A$9),"Clôturée",IF(AND(M174&lt;&gt;"",M174&lt;TODAY()),"En retard",IF(AND(ISNUMBER(K174),N(INDEX('Étapes'!$E$4:$E$9,MATCH(E174,'Étapes'!$A$4:$A$9,0)))&gt;0,K174&gt;N(INDEX('Étapes'!$E$4:$E$9,MATCH(E174,'Étapes'!$A$4:$A$9,0)))),"Bloquée","Dans les temps"))),""))</f>
        <v/>
      </c>
      <c r="P174" s="5" t="n"/>
      <c r="Q174" s="5" t="n"/>
    </row>
    <row r="175">
      <c r="A175" s="4" t="n"/>
      <c r="B175" s="5" t="n"/>
      <c r="C175" s="5" t="n"/>
      <c r="D175" s="5" t="n"/>
      <c r="E175" s="5" t="n"/>
      <c r="F175" s="6" t="n"/>
      <c r="G175" s="7">
        <f>IF(E175="","",IFERROR(INDEX('Étapes'!$F$4:$F$9,MATCH(E175,'Étapes'!$A$4:$A$9,0)),""))</f>
        <v/>
      </c>
      <c r="H175" s="8">
        <f>IF(OR(F175="",G175=""),"",F175*G175)</f>
        <v/>
      </c>
      <c r="I175" s="9" t="n"/>
      <c r="J175" s="9" t="n"/>
      <c r="K175" s="10">
        <f>IF(OR(J175="",E175="",E175='Étapes'!$A$8,E175='Étapes'!$A$9),"",TODAY()-J175)</f>
        <v/>
      </c>
      <c r="L175" s="5" t="n"/>
      <c r="M175" s="9" t="n"/>
      <c r="N175" s="9" t="n"/>
      <c r="O175" s="11">
        <f>IF(E175="","",IFERROR(IF(OR(E175='Étapes'!$A$8,E175='Étapes'!$A$9),"Clôturée",IF(AND(M175&lt;&gt;"",M175&lt;TODAY()),"En retard",IF(AND(ISNUMBER(K175),N(INDEX('Étapes'!$E$4:$E$9,MATCH(E175,'Étapes'!$A$4:$A$9,0)))&gt;0,K175&gt;N(INDEX('Étapes'!$E$4:$E$9,MATCH(E175,'Étapes'!$A$4:$A$9,0)))),"Bloquée","Dans les temps"))),""))</f>
        <v/>
      </c>
      <c r="P175" s="5" t="n"/>
      <c r="Q175" s="5" t="n"/>
    </row>
    <row r="176">
      <c r="A176" s="4" t="n"/>
      <c r="B176" s="5" t="n"/>
      <c r="C176" s="5" t="n"/>
      <c r="D176" s="5" t="n"/>
      <c r="E176" s="5" t="n"/>
      <c r="F176" s="6" t="n"/>
      <c r="G176" s="7">
        <f>IF(E176="","",IFERROR(INDEX('Étapes'!$F$4:$F$9,MATCH(E176,'Étapes'!$A$4:$A$9,0)),""))</f>
        <v/>
      </c>
      <c r="H176" s="8">
        <f>IF(OR(F176="",G176=""),"",F176*G176)</f>
        <v/>
      </c>
      <c r="I176" s="9" t="n"/>
      <c r="J176" s="9" t="n"/>
      <c r="K176" s="10">
        <f>IF(OR(J176="",E176="",E176='Étapes'!$A$8,E176='Étapes'!$A$9),"",TODAY()-J176)</f>
        <v/>
      </c>
      <c r="L176" s="5" t="n"/>
      <c r="M176" s="9" t="n"/>
      <c r="N176" s="9" t="n"/>
      <c r="O176" s="11">
        <f>IF(E176="","",IFERROR(IF(OR(E176='Étapes'!$A$8,E176='Étapes'!$A$9),"Clôturée",IF(AND(M176&lt;&gt;"",M176&lt;TODAY()),"En retard",IF(AND(ISNUMBER(K176),N(INDEX('Étapes'!$E$4:$E$9,MATCH(E176,'Étapes'!$A$4:$A$9,0)))&gt;0,K176&gt;N(INDEX('Étapes'!$E$4:$E$9,MATCH(E176,'Étapes'!$A$4:$A$9,0)))),"Bloquée","Dans les temps"))),""))</f>
        <v/>
      </c>
      <c r="P176" s="5" t="n"/>
      <c r="Q176" s="5" t="n"/>
    </row>
    <row r="177">
      <c r="A177" s="4" t="n"/>
      <c r="B177" s="5" t="n"/>
      <c r="C177" s="5" t="n"/>
      <c r="D177" s="5" t="n"/>
      <c r="E177" s="5" t="n"/>
      <c r="F177" s="6" t="n"/>
      <c r="G177" s="7">
        <f>IF(E177="","",IFERROR(INDEX('Étapes'!$F$4:$F$9,MATCH(E177,'Étapes'!$A$4:$A$9,0)),""))</f>
        <v/>
      </c>
      <c r="H177" s="8">
        <f>IF(OR(F177="",G177=""),"",F177*G177)</f>
        <v/>
      </c>
      <c r="I177" s="9" t="n"/>
      <c r="J177" s="9" t="n"/>
      <c r="K177" s="10">
        <f>IF(OR(J177="",E177="",E177='Étapes'!$A$8,E177='Étapes'!$A$9),"",TODAY()-J177)</f>
        <v/>
      </c>
      <c r="L177" s="5" t="n"/>
      <c r="M177" s="9" t="n"/>
      <c r="N177" s="9" t="n"/>
      <c r="O177" s="11">
        <f>IF(E177="","",IFERROR(IF(OR(E177='Étapes'!$A$8,E177='Étapes'!$A$9),"Clôturée",IF(AND(M177&lt;&gt;"",M177&lt;TODAY()),"En retard",IF(AND(ISNUMBER(K177),N(INDEX('Étapes'!$E$4:$E$9,MATCH(E177,'Étapes'!$A$4:$A$9,0)))&gt;0,K177&gt;N(INDEX('Étapes'!$E$4:$E$9,MATCH(E177,'Étapes'!$A$4:$A$9,0)))),"Bloquée","Dans les temps"))),""))</f>
        <v/>
      </c>
      <c r="P177" s="5" t="n"/>
      <c r="Q177" s="5" t="n"/>
    </row>
    <row r="178">
      <c r="A178" s="4" t="n"/>
      <c r="B178" s="5" t="n"/>
      <c r="C178" s="5" t="n"/>
      <c r="D178" s="5" t="n"/>
      <c r="E178" s="5" t="n"/>
      <c r="F178" s="6" t="n"/>
      <c r="G178" s="7">
        <f>IF(E178="","",IFERROR(INDEX('Étapes'!$F$4:$F$9,MATCH(E178,'Étapes'!$A$4:$A$9,0)),""))</f>
        <v/>
      </c>
      <c r="H178" s="8">
        <f>IF(OR(F178="",G178=""),"",F178*G178)</f>
        <v/>
      </c>
      <c r="I178" s="9" t="n"/>
      <c r="J178" s="9" t="n"/>
      <c r="K178" s="10">
        <f>IF(OR(J178="",E178="",E178='Étapes'!$A$8,E178='Étapes'!$A$9),"",TODAY()-J178)</f>
        <v/>
      </c>
      <c r="L178" s="5" t="n"/>
      <c r="M178" s="9" t="n"/>
      <c r="N178" s="9" t="n"/>
      <c r="O178" s="11">
        <f>IF(E178="","",IFERROR(IF(OR(E178='Étapes'!$A$8,E178='Étapes'!$A$9),"Clôturée",IF(AND(M178&lt;&gt;"",M178&lt;TODAY()),"En retard",IF(AND(ISNUMBER(K178),N(INDEX('Étapes'!$E$4:$E$9,MATCH(E178,'Étapes'!$A$4:$A$9,0)))&gt;0,K178&gt;N(INDEX('Étapes'!$E$4:$E$9,MATCH(E178,'Étapes'!$A$4:$A$9,0)))),"Bloquée","Dans les temps"))),""))</f>
        <v/>
      </c>
      <c r="P178" s="5" t="n"/>
      <c r="Q178" s="5" t="n"/>
    </row>
    <row r="179">
      <c r="A179" s="4" t="n"/>
      <c r="B179" s="5" t="n"/>
      <c r="C179" s="5" t="n"/>
      <c r="D179" s="5" t="n"/>
      <c r="E179" s="5" t="n"/>
      <c r="F179" s="6" t="n"/>
      <c r="G179" s="7">
        <f>IF(E179="","",IFERROR(INDEX('Étapes'!$F$4:$F$9,MATCH(E179,'Étapes'!$A$4:$A$9,0)),""))</f>
        <v/>
      </c>
      <c r="H179" s="8">
        <f>IF(OR(F179="",G179=""),"",F179*G179)</f>
        <v/>
      </c>
      <c r="I179" s="9" t="n"/>
      <c r="J179" s="9" t="n"/>
      <c r="K179" s="10">
        <f>IF(OR(J179="",E179="",E179='Étapes'!$A$8,E179='Étapes'!$A$9),"",TODAY()-J179)</f>
        <v/>
      </c>
      <c r="L179" s="5" t="n"/>
      <c r="M179" s="9" t="n"/>
      <c r="N179" s="9" t="n"/>
      <c r="O179" s="11">
        <f>IF(E179="","",IFERROR(IF(OR(E179='Étapes'!$A$8,E179='Étapes'!$A$9),"Clôturée",IF(AND(M179&lt;&gt;"",M179&lt;TODAY()),"En retard",IF(AND(ISNUMBER(K179),N(INDEX('Étapes'!$E$4:$E$9,MATCH(E179,'Étapes'!$A$4:$A$9,0)))&gt;0,K179&gt;N(INDEX('Étapes'!$E$4:$E$9,MATCH(E179,'Étapes'!$A$4:$A$9,0)))),"Bloquée","Dans les temps"))),""))</f>
        <v/>
      </c>
      <c r="P179" s="5" t="n"/>
      <c r="Q179" s="5" t="n"/>
    </row>
    <row r="180">
      <c r="A180" s="4" t="n"/>
      <c r="B180" s="5" t="n"/>
      <c r="C180" s="5" t="n"/>
      <c r="D180" s="5" t="n"/>
      <c r="E180" s="5" t="n"/>
      <c r="F180" s="6" t="n"/>
      <c r="G180" s="7">
        <f>IF(E180="","",IFERROR(INDEX('Étapes'!$F$4:$F$9,MATCH(E180,'Étapes'!$A$4:$A$9,0)),""))</f>
        <v/>
      </c>
      <c r="H180" s="8">
        <f>IF(OR(F180="",G180=""),"",F180*G180)</f>
        <v/>
      </c>
      <c r="I180" s="9" t="n"/>
      <c r="J180" s="9" t="n"/>
      <c r="K180" s="10">
        <f>IF(OR(J180="",E180="",E180='Étapes'!$A$8,E180='Étapes'!$A$9),"",TODAY()-J180)</f>
        <v/>
      </c>
      <c r="L180" s="5" t="n"/>
      <c r="M180" s="9" t="n"/>
      <c r="N180" s="9" t="n"/>
      <c r="O180" s="11">
        <f>IF(E180="","",IFERROR(IF(OR(E180='Étapes'!$A$8,E180='Étapes'!$A$9),"Clôturée",IF(AND(M180&lt;&gt;"",M180&lt;TODAY()),"En retard",IF(AND(ISNUMBER(K180),N(INDEX('Étapes'!$E$4:$E$9,MATCH(E180,'Étapes'!$A$4:$A$9,0)))&gt;0,K180&gt;N(INDEX('Étapes'!$E$4:$E$9,MATCH(E180,'Étapes'!$A$4:$A$9,0)))),"Bloquée","Dans les temps"))),""))</f>
        <v/>
      </c>
      <c r="P180" s="5" t="n"/>
      <c r="Q180" s="5" t="n"/>
    </row>
    <row r="181">
      <c r="A181" s="4" t="n"/>
      <c r="B181" s="5" t="n"/>
      <c r="C181" s="5" t="n"/>
      <c r="D181" s="5" t="n"/>
      <c r="E181" s="5" t="n"/>
      <c r="F181" s="6" t="n"/>
      <c r="G181" s="7">
        <f>IF(E181="","",IFERROR(INDEX('Étapes'!$F$4:$F$9,MATCH(E181,'Étapes'!$A$4:$A$9,0)),""))</f>
        <v/>
      </c>
      <c r="H181" s="8">
        <f>IF(OR(F181="",G181=""),"",F181*G181)</f>
        <v/>
      </c>
      <c r="I181" s="9" t="n"/>
      <c r="J181" s="9" t="n"/>
      <c r="K181" s="10">
        <f>IF(OR(J181="",E181="",E181='Étapes'!$A$8,E181='Étapes'!$A$9),"",TODAY()-J181)</f>
        <v/>
      </c>
      <c r="L181" s="5" t="n"/>
      <c r="M181" s="9" t="n"/>
      <c r="N181" s="9" t="n"/>
      <c r="O181" s="11">
        <f>IF(E181="","",IFERROR(IF(OR(E181='Étapes'!$A$8,E181='Étapes'!$A$9),"Clôturée",IF(AND(M181&lt;&gt;"",M181&lt;TODAY()),"En retard",IF(AND(ISNUMBER(K181),N(INDEX('Étapes'!$E$4:$E$9,MATCH(E181,'Étapes'!$A$4:$A$9,0)))&gt;0,K181&gt;N(INDEX('Étapes'!$E$4:$E$9,MATCH(E181,'Étapes'!$A$4:$A$9,0)))),"Bloquée","Dans les temps"))),""))</f>
        <v/>
      </c>
      <c r="P181" s="5" t="n"/>
      <c r="Q181" s="5" t="n"/>
    </row>
    <row r="182">
      <c r="A182" s="4" t="n"/>
      <c r="B182" s="5" t="n"/>
      <c r="C182" s="5" t="n"/>
      <c r="D182" s="5" t="n"/>
      <c r="E182" s="5" t="n"/>
      <c r="F182" s="6" t="n"/>
      <c r="G182" s="7">
        <f>IF(E182="","",IFERROR(INDEX('Étapes'!$F$4:$F$9,MATCH(E182,'Étapes'!$A$4:$A$9,0)),""))</f>
        <v/>
      </c>
      <c r="H182" s="8">
        <f>IF(OR(F182="",G182=""),"",F182*G182)</f>
        <v/>
      </c>
      <c r="I182" s="9" t="n"/>
      <c r="J182" s="9" t="n"/>
      <c r="K182" s="10">
        <f>IF(OR(J182="",E182="",E182='Étapes'!$A$8,E182='Étapes'!$A$9),"",TODAY()-J182)</f>
        <v/>
      </c>
      <c r="L182" s="5" t="n"/>
      <c r="M182" s="9" t="n"/>
      <c r="N182" s="9" t="n"/>
      <c r="O182" s="11">
        <f>IF(E182="","",IFERROR(IF(OR(E182='Étapes'!$A$8,E182='Étapes'!$A$9),"Clôturée",IF(AND(M182&lt;&gt;"",M182&lt;TODAY()),"En retard",IF(AND(ISNUMBER(K182),N(INDEX('Étapes'!$E$4:$E$9,MATCH(E182,'Étapes'!$A$4:$A$9,0)))&gt;0,K182&gt;N(INDEX('Étapes'!$E$4:$E$9,MATCH(E182,'Étapes'!$A$4:$A$9,0)))),"Bloquée","Dans les temps"))),""))</f>
        <v/>
      </c>
      <c r="P182" s="5" t="n"/>
      <c r="Q182" s="5" t="n"/>
    </row>
    <row r="183">
      <c r="A183" s="4" t="n"/>
      <c r="B183" s="5" t="n"/>
      <c r="C183" s="5" t="n"/>
      <c r="D183" s="5" t="n"/>
      <c r="E183" s="5" t="n"/>
      <c r="F183" s="6" t="n"/>
      <c r="G183" s="7">
        <f>IF(E183="","",IFERROR(INDEX('Étapes'!$F$4:$F$9,MATCH(E183,'Étapes'!$A$4:$A$9,0)),""))</f>
        <v/>
      </c>
      <c r="H183" s="8">
        <f>IF(OR(F183="",G183=""),"",F183*G183)</f>
        <v/>
      </c>
      <c r="I183" s="9" t="n"/>
      <c r="J183" s="9" t="n"/>
      <c r="K183" s="10">
        <f>IF(OR(J183="",E183="",E183='Étapes'!$A$8,E183='Étapes'!$A$9),"",TODAY()-J183)</f>
        <v/>
      </c>
      <c r="L183" s="5" t="n"/>
      <c r="M183" s="9" t="n"/>
      <c r="N183" s="9" t="n"/>
      <c r="O183" s="11">
        <f>IF(E183="","",IFERROR(IF(OR(E183='Étapes'!$A$8,E183='Étapes'!$A$9),"Clôturée",IF(AND(M183&lt;&gt;"",M183&lt;TODAY()),"En retard",IF(AND(ISNUMBER(K183),N(INDEX('Étapes'!$E$4:$E$9,MATCH(E183,'Étapes'!$A$4:$A$9,0)))&gt;0,K183&gt;N(INDEX('Étapes'!$E$4:$E$9,MATCH(E183,'Étapes'!$A$4:$A$9,0)))),"Bloquée","Dans les temps"))),""))</f>
        <v/>
      </c>
      <c r="P183" s="5" t="n"/>
      <c r="Q183" s="5" t="n"/>
    </row>
    <row r="184">
      <c r="A184" s="4" t="n"/>
      <c r="B184" s="5" t="n"/>
      <c r="C184" s="5" t="n"/>
      <c r="D184" s="5" t="n"/>
      <c r="E184" s="5" t="n"/>
      <c r="F184" s="6" t="n"/>
      <c r="G184" s="7">
        <f>IF(E184="","",IFERROR(INDEX('Étapes'!$F$4:$F$9,MATCH(E184,'Étapes'!$A$4:$A$9,0)),""))</f>
        <v/>
      </c>
      <c r="H184" s="8">
        <f>IF(OR(F184="",G184=""),"",F184*G184)</f>
        <v/>
      </c>
      <c r="I184" s="9" t="n"/>
      <c r="J184" s="9" t="n"/>
      <c r="K184" s="10">
        <f>IF(OR(J184="",E184="",E184='Étapes'!$A$8,E184='Étapes'!$A$9),"",TODAY()-J184)</f>
        <v/>
      </c>
      <c r="L184" s="5" t="n"/>
      <c r="M184" s="9" t="n"/>
      <c r="N184" s="9" t="n"/>
      <c r="O184" s="11">
        <f>IF(E184="","",IFERROR(IF(OR(E184='Étapes'!$A$8,E184='Étapes'!$A$9),"Clôturée",IF(AND(M184&lt;&gt;"",M184&lt;TODAY()),"En retard",IF(AND(ISNUMBER(K184),N(INDEX('Étapes'!$E$4:$E$9,MATCH(E184,'Étapes'!$A$4:$A$9,0)))&gt;0,K184&gt;N(INDEX('Étapes'!$E$4:$E$9,MATCH(E184,'Étapes'!$A$4:$A$9,0)))),"Bloquée","Dans les temps"))),""))</f>
        <v/>
      </c>
      <c r="P184" s="5" t="n"/>
      <c r="Q184" s="5" t="n"/>
    </row>
    <row r="185">
      <c r="A185" s="4" t="n"/>
      <c r="B185" s="5" t="n"/>
      <c r="C185" s="5" t="n"/>
      <c r="D185" s="5" t="n"/>
      <c r="E185" s="5" t="n"/>
      <c r="F185" s="6" t="n"/>
      <c r="G185" s="7">
        <f>IF(E185="","",IFERROR(INDEX('Étapes'!$F$4:$F$9,MATCH(E185,'Étapes'!$A$4:$A$9,0)),""))</f>
        <v/>
      </c>
      <c r="H185" s="8">
        <f>IF(OR(F185="",G185=""),"",F185*G185)</f>
        <v/>
      </c>
      <c r="I185" s="9" t="n"/>
      <c r="J185" s="9" t="n"/>
      <c r="K185" s="10">
        <f>IF(OR(J185="",E185="",E185='Étapes'!$A$8,E185='Étapes'!$A$9),"",TODAY()-J185)</f>
        <v/>
      </c>
      <c r="L185" s="5" t="n"/>
      <c r="M185" s="9" t="n"/>
      <c r="N185" s="9" t="n"/>
      <c r="O185" s="11">
        <f>IF(E185="","",IFERROR(IF(OR(E185='Étapes'!$A$8,E185='Étapes'!$A$9),"Clôturée",IF(AND(M185&lt;&gt;"",M185&lt;TODAY()),"En retard",IF(AND(ISNUMBER(K185),N(INDEX('Étapes'!$E$4:$E$9,MATCH(E185,'Étapes'!$A$4:$A$9,0)))&gt;0,K185&gt;N(INDEX('Étapes'!$E$4:$E$9,MATCH(E185,'Étapes'!$A$4:$A$9,0)))),"Bloquée","Dans les temps"))),""))</f>
        <v/>
      </c>
      <c r="P185" s="5" t="n"/>
      <c r="Q185" s="5" t="n"/>
    </row>
    <row r="186">
      <c r="A186" s="4" t="n"/>
      <c r="B186" s="5" t="n"/>
      <c r="C186" s="5" t="n"/>
      <c r="D186" s="5" t="n"/>
      <c r="E186" s="5" t="n"/>
      <c r="F186" s="6" t="n"/>
      <c r="G186" s="7">
        <f>IF(E186="","",IFERROR(INDEX('Étapes'!$F$4:$F$9,MATCH(E186,'Étapes'!$A$4:$A$9,0)),""))</f>
        <v/>
      </c>
      <c r="H186" s="8">
        <f>IF(OR(F186="",G186=""),"",F186*G186)</f>
        <v/>
      </c>
      <c r="I186" s="9" t="n"/>
      <c r="J186" s="9" t="n"/>
      <c r="K186" s="10">
        <f>IF(OR(J186="",E186="",E186='Étapes'!$A$8,E186='Étapes'!$A$9),"",TODAY()-J186)</f>
        <v/>
      </c>
      <c r="L186" s="5" t="n"/>
      <c r="M186" s="9" t="n"/>
      <c r="N186" s="9" t="n"/>
      <c r="O186" s="11">
        <f>IF(E186="","",IFERROR(IF(OR(E186='Étapes'!$A$8,E186='Étapes'!$A$9),"Clôturée",IF(AND(M186&lt;&gt;"",M186&lt;TODAY()),"En retard",IF(AND(ISNUMBER(K186),N(INDEX('Étapes'!$E$4:$E$9,MATCH(E186,'Étapes'!$A$4:$A$9,0)))&gt;0,K186&gt;N(INDEX('Étapes'!$E$4:$E$9,MATCH(E186,'Étapes'!$A$4:$A$9,0)))),"Bloquée","Dans les temps"))),""))</f>
        <v/>
      </c>
      <c r="P186" s="5" t="n"/>
      <c r="Q186" s="5" t="n"/>
    </row>
    <row r="187">
      <c r="A187" s="4" t="n"/>
      <c r="B187" s="5" t="n"/>
      <c r="C187" s="5" t="n"/>
      <c r="D187" s="5" t="n"/>
      <c r="E187" s="5" t="n"/>
      <c r="F187" s="6" t="n"/>
      <c r="G187" s="7">
        <f>IF(E187="","",IFERROR(INDEX('Étapes'!$F$4:$F$9,MATCH(E187,'Étapes'!$A$4:$A$9,0)),""))</f>
        <v/>
      </c>
      <c r="H187" s="8">
        <f>IF(OR(F187="",G187=""),"",F187*G187)</f>
        <v/>
      </c>
      <c r="I187" s="9" t="n"/>
      <c r="J187" s="9" t="n"/>
      <c r="K187" s="10">
        <f>IF(OR(J187="",E187="",E187='Étapes'!$A$8,E187='Étapes'!$A$9),"",TODAY()-J187)</f>
        <v/>
      </c>
      <c r="L187" s="5" t="n"/>
      <c r="M187" s="9" t="n"/>
      <c r="N187" s="9" t="n"/>
      <c r="O187" s="11">
        <f>IF(E187="","",IFERROR(IF(OR(E187='Étapes'!$A$8,E187='Étapes'!$A$9),"Clôturée",IF(AND(M187&lt;&gt;"",M187&lt;TODAY()),"En retard",IF(AND(ISNUMBER(K187),N(INDEX('Étapes'!$E$4:$E$9,MATCH(E187,'Étapes'!$A$4:$A$9,0)))&gt;0,K187&gt;N(INDEX('Étapes'!$E$4:$E$9,MATCH(E187,'Étapes'!$A$4:$A$9,0)))),"Bloquée","Dans les temps"))),""))</f>
        <v/>
      </c>
      <c r="P187" s="5" t="n"/>
      <c r="Q187" s="5" t="n"/>
    </row>
    <row r="188">
      <c r="A188" s="4" t="n"/>
      <c r="B188" s="5" t="n"/>
      <c r="C188" s="5" t="n"/>
      <c r="D188" s="5" t="n"/>
      <c r="E188" s="5" t="n"/>
      <c r="F188" s="6" t="n"/>
      <c r="G188" s="7">
        <f>IF(E188="","",IFERROR(INDEX('Étapes'!$F$4:$F$9,MATCH(E188,'Étapes'!$A$4:$A$9,0)),""))</f>
        <v/>
      </c>
      <c r="H188" s="8">
        <f>IF(OR(F188="",G188=""),"",F188*G188)</f>
        <v/>
      </c>
      <c r="I188" s="9" t="n"/>
      <c r="J188" s="9" t="n"/>
      <c r="K188" s="10">
        <f>IF(OR(J188="",E188="",E188='Étapes'!$A$8,E188='Étapes'!$A$9),"",TODAY()-J188)</f>
        <v/>
      </c>
      <c r="L188" s="5" t="n"/>
      <c r="M188" s="9" t="n"/>
      <c r="N188" s="9" t="n"/>
      <c r="O188" s="11">
        <f>IF(E188="","",IFERROR(IF(OR(E188='Étapes'!$A$8,E188='Étapes'!$A$9),"Clôturée",IF(AND(M188&lt;&gt;"",M188&lt;TODAY()),"En retard",IF(AND(ISNUMBER(K188),N(INDEX('Étapes'!$E$4:$E$9,MATCH(E188,'Étapes'!$A$4:$A$9,0)))&gt;0,K188&gt;N(INDEX('Étapes'!$E$4:$E$9,MATCH(E188,'Étapes'!$A$4:$A$9,0)))),"Bloquée","Dans les temps"))),""))</f>
        <v/>
      </c>
      <c r="P188" s="5" t="n"/>
      <c r="Q188" s="5" t="n"/>
    </row>
    <row r="189">
      <c r="A189" s="4" t="n"/>
      <c r="B189" s="5" t="n"/>
      <c r="C189" s="5" t="n"/>
      <c r="D189" s="5" t="n"/>
      <c r="E189" s="5" t="n"/>
      <c r="F189" s="6" t="n"/>
      <c r="G189" s="7">
        <f>IF(E189="","",IFERROR(INDEX('Étapes'!$F$4:$F$9,MATCH(E189,'Étapes'!$A$4:$A$9,0)),""))</f>
        <v/>
      </c>
      <c r="H189" s="8">
        <f>IF(OR(F189="",G189=""),"",F189*G189)</f>
        <v/>
      </c>
      <c r="I189" s="9" t="n"/>
      <c r="J189" s="9" t="n"/>
      <c r="K189" s="10">
        <f>IF(OR(J189="",E189="",E189='Étapes'!$A$8,E189='Étapes'!$A$9),"",TODAY()-J189)</f>
        <v/>
      </c>
      <c r="L189" s="5" t="n"/>
      <c r="M189" s="9" t="n"/>
      <c r="N189" s="9" t="n"/>
      <c r="O189" s="11">
        <f>IF(E189="","",IFERROR(IF(OR(E189='Étapes'!$A$8,E189='Étapes'!$A$9),"Clôturée",IF(AND(M189&lt;&gt;"",M189&lt;TODAY()),"En retard",IF(AND(ISNUMBER(K189),N(INDEX('Étapes'!$E$4:$E$9,MATCH(E189,'Étapes'!$A$4:$A$9,0)))&gt;0,K189&gt;N(INDEX('Étapes'!$E$4:$E$9,MATCH(E189,'Étapes'!$A$4:$A$9,0)))),"Bloquée","Dans les temps"))),""))</f>
        <v/>
      </c>
      <c r="P189" s="5" t="n"/>
      <c r="Q189" s="5" t="n"/>
    </row>
    <row r="190">
      <c r="A190" s="4" t="n"/>
      <c r="B190" s="5" t="n"/>
      <c r="C190" s="5" t="n"/>
      <c r="D190" s="5" t="n"/>
      <c r="E190" s="5" t="n"/>
      <c r="F190" s="6" t="n"/>
      <c r="G190" s="7">
        <f>IF(E190="","",IFERROR(INDEX('Étapes'!$F$4:$F$9,MATCH(E190,'Étapes'!$A$4:$A$9,0)),""))</f>
        <v/>
      </c>
      <c r="H190" s="8">
        <f>IF(OR(F190="",G190=""),"",F190*G190)</f>
        <v/>
      </c>
      <c r="I190" s="9" t="n"/>
      <c r="J190" s="9" t="n"/>
      <c r="K190" s="10">
        <f>IF(OR(J190="",E190="",E190='Étapes'!$A$8,E190='Étapes'!$A$9),"",TODAY()-J190)</f>
        <v/>
      </c>
      <c r="L190" s="5" t="n"/>
      <c r="M190" s="9" t="n"/>
      <c r="N190" s="9" t="n"/>
      <c r="O190" s="11">
        <f>IF(E190="","",IFERROR(IF(OR(E190='Étapes'!$A$8,E190='Étapes'!$A$9),"Clôturée",IF(AND(M190&lt;&gt;"",M190&lt;TODAY()),"En retard",IF(AND(ISNUMBER(K190),N(INDEX('Étapes'!$E$4:$E$9,MATCH(E190,'Étapes'!$A$4:$A$9,0)))&gt;0,K190&gt;N(INDEX('Étapes'!$E$4:$E$9,MATCH(E190,'Étapes'!$A$4:$A$9,0)))),"Bloquée","Dans les temps"))),""))</f>
        <v/>
      </c>
      <c r="P190" s="5" t="n"/>
      <c r="Q190" s="5" t="n"/>
    </row>
    <row r="191">
      <c r="A191" s="4" t="n"/>
      <c r="B191" s="5" t="n"/>
      <c r="C191" s="5" t="n"/>
      <c r="D191" s="5" t="n"/>
      <c r="E191" s="5" t="n"/>
      <c r="F191" s="6" t="n"/>
      <c r="G191" s="7">
        <f>IF(E191="","",IFERROR(INDEX('Étapes'!$F$4:$F$9,MATCH(E191,'Étapes'!$A$4:$A$9,0)),""))</f>
        <v/>
      </c>
      <c r="H191" s="8">
        <f>IF(OR(F191="",G191=""),"",F191*G191)</f>
        <v/>
      </c>
      <c r="I191" s="9" t="n"/>
      <c r="J191" s="9" t="n"/>
      <c r="K191" s="10">
        <f>IF(OR(J191="",E191="",E191='Étapes'!$A$8,E191='Étapes'!$A$9),"",TODAY()-J191)</f>
        <v/>
      </c>
      <c r="L191" s="5" t="n"/>
      <c r="M191" s="9" t="n"/>
      <c r="N191" s="9" t="n"/>
      <c r="O191" s="11">
        <f>IF(E191="","",IFERROR(IF(OR(E191='Étapes'!$A$8,E191='Étapes'!$A$9),"Clôturée",IF(AND(M191&lt;&gt;"",M191&lt;TODAY()),"En retard",IF(AND(ISNUMBER(K191),N(INDEX('Étapes'!$E$4:$E$9,MATCH(E191,'Étapes'!$A$4:$A$9,0)))&gt;0,K191&gt;N(INDEX('Étapes'!$E$4:$E$9,MATCH(E191,'Étapes'!$A$4:$A$9,0)))),"Bloquée","Dans les temps"))),""))</f>
        <v/>
      </c>
      <c r="P191" s="5" t="n"/>
      <c r="Q191" s="5" t="n"/>
    </row>
    <row r="192">
      <c r="A192" s="4" t="n"/>
      <c r="B192" s="5" t="n"/>
      <c r="C192" s="5" t="n"/>
      <c r="D192" s="5" t="n"/>
      <c r="E192" s="5" t="n"/>
      <c r="F192" s="6" t="n"/>
      <c r="G192" s="7">
        <f>IF(E192="","",IFERROR(INDEX('Étapes'!$F$4:$F$9,MATCH(E192,'Étapes'!$A$4:$A$9,0)),""))</f>
        <v/>
      </c>
      <c r="H192" s="8">
        <f>IF(OR(F192="",G192=""),"",F192*G192)</f>
        <v/>
      </c>
      <c r="I192" s="9" t="n"/>
      <c r="J192" s="9" t="n"/>
      <c r="K192" s="10">
        <f>IF(OR(J192="",E192="",E192='Étapes'!$A$8,E192='Étapes'!$A$9),"",TODAY()-J192)</f>
        <v/>
      </c>
      <c r="L192" s="5" t="n"/>
      <c r="M192" s="9" t="n"/>
      <c r="N192" s="9" t="n"/>
      <c r="O192" s="11">
        <f>IF(E192="","",IFERROR(IF(OR(E192='Étapes'!$A$8,E192='Étapes'!$A$9),"Clôturée",IF(AND(M192&lt;&gt;"",M192&lt;TODAY()),"En retard",IF(AND(ISNUMBER(K192),N(INDEX('Étapes'!$E$4:$E$9,MATCH(E192,'Étapes'!$A$4:$A$9,0)))&gt;0,K192&gt;N(INDEX('Étapes'!$E$4:$E$9,MATCH(E192,'Étapes'!$A$4:$A$9,0)))),"Bloquée","Dans les temps"))),""))</f>
        <v/>
      </c>
      <c r="P192" s="5" t="n"/>
      <c r="Q192" s="5" t="n"/>
    </row>
    <row r="193">
      <c r="A193" s="4" t="n"/>
      <c r="B193" s="5" t="n"/>
      <c r="C193" s="5" t="n"/>
      <c r="D193" s="5" t="n"/>
      <c r="E193" s="5" t="n"/>
      <c r="F193" s="6" t="n"/>
      <c r="G193" s="7">
        <f>IF(E193="","",IFERROR(INDEX('Étapes'!$F$4:$F$9,MATCH(E193,'Étapes'!$A$4:$A$9,0)),""))</f>
        <v/>
      </c>
      <c r="H193" s="8">
        <f>IF(OR(F193="",G193=""),"",F193*G193)</f>
        <v/>
      </c>
      <c r="I193" s="9" t="n"/>
      <c r="J193" s="9" t="n"/>
      <c r="K193" s="10">
        <f>IF(OR(J193="",E193="",E193='Étapes'!$A$8,E193='Étapes'!$A$9),"",TODAY()-J193)</f>
        <v/>
      </c>
      <c r="L193" s="5" t="n"/>
      <c r="M193" s="9" t="n"/>
      <c r="N193" s="9" t="n"/>
      <c r="O193" s="11">
        <f>IF(E193="","",IFERROR(IF(OR(E193='Étapes'!$A$8,E193='Étapes'!$A$9),"Clôturée",IF(AND(M193&lt;&gt;"",M193&lt;TODAY()),"En retard",IF(AND(ISNUMBER(K193),N(INDEX('Étapes'!$E$4:$E$9,MATCH(E193,'Étapes'!$A$4:$A$9,0)))&gt;0,K193&gt;N(INDEX('Étapes'!$E$4:$E$9,MATCH(E193,'Étapes'!$A$4:$A$9,0)))),"Bloquée","Dans les temps"))),""))</f>
        <v/>
      </c>
      <c r="P193" s="5" t="n"/>
      <c r="Q193" s="5" t="n"/>
    </row>
    <row r="194">
      <c r="A194" s="4" t="n"/>
      <c r="B194" s="5" t="n"/>
      <c r="C194" s="5" t="n"/>
      <c r="D194" s="5" t="n"/>
      <c r="E194" s="5" t="n"/>
      <c r="F194" s="6" t="n"/>
      <c r="G194" s="7">
        <f>IF(E194="","",IFERROR(INDEX('Étapes'!$F$4:$F$9,MATCH(E194,'Étapes'!$A$4:$A$9,0)),""))</f>
        <v/>
      </c>
      <c r="H194" s="8">
        <f>IF(OR(F194="",G194=""),"",F194*G194)</f>
        <v/>
      </c>
      <c r="I194" s="9" t="n"/>
      <c r="J194" s="9" t="n"/>
      <c r="K194" s="10">
        <f>IF(OR(J194="",E194="",E194='Étapes'!$A$8,E194='Étapes'!$A$9),"",TODAY()-J194)</f>
        <v/>
      </c>
      <c r="L194" s="5" t="n"/>
      <c r="M194" s="9" t="n"/>
      <c r="N194" s="9" t="n"/>
      <c r="O194" s="11">
        <f>IF(E194="","",IFERROR(IF(OR(E194='Étapes'!$A$8,E194='Étapes'!$A$9),"Clôturée",IF(AND(M194&lt;&gt;"",M194&lt;TODAY()),"En retard",IF(AND(ISNUMBER(K194),N(INDEX('Étapes'!$E$4:$E$9,MATCH(E194,'Étapes'!$A$4:$A$9,0)))&gt;0,K194&gt;N(INDEX('Étapes'!$E$4:$E$9,MATCH(E194,'Étapes'!$A$4:$A$9,0)))),"Bloquée","Dans les temps"))),""))</f>
        <v/>
      </c>
      <c r="P194" s="5" t="n"/>
      <c r="Q194" s="5" t="n"/>
    </row>
    <row r="195">
      <c r="A195" s="4" t="n"/>
      <c r="B195" s="5" t="n"/>
      <c r="C195" s="5" t="n"/>
      <c r="D195" s="5" t="n"/>
      <c r="E195" s="5" t="n"/>
      <c r="F195" s="6" t="n"/>
      <c r="G195" s="7">
        <f>IF(E195="","",IFERROR(INDEX('Étapes'!$F$4:$F$9,MATCH(E195,'Étapes'!$A$4:$A$9,0)),""))</f>
        <v/>
      </c>
      <c r="H195" s="8">
        <f>IF(OR(F195="",G195=""),"",F195*G195)</f>
        <v/>
      </c>
      <c r="I195" s="9" t="n"/>
      <c r="J195" s="9" t="n"/>
      <c r="K195" s="10">
        <f>IF(OR(J195="",E195="",E195='Étapes'!$A$8,E195='Étapes'!$A$9),"",TODAY()-J195)</f>
        <v/>
      </c>
      <c r="L195" s="5" t="n"/>
      <c r="M195" s="9" t="n"/>
      <c r="N195" s="9" t="n"/>
      <c r="O195" s="11">
        <f>IF(E195="","",IFERROR(IF(OR(E195='Étapes'!$A$8,E195='Étapes'!$A$9),"Clôturée",IF(AND(M195&lt;&gt;"",M195&lt;TODAY()),"En retard",IF(AND(ISNUMBER(K195),N(INDEX('Étapes'!$E$4:$E$9,MATCH(E195,'Étapes'!$A$4:$A$9,0)))&gt;0,K195&gt;N(INDEX('Étapes'!$E$4:$E$9,MATCH(E195,'Étapes'!$A$4:$A$9,0)))),"Bloquée","Dans les temps"))),""))</f>
        <v/>
      </c>
      <c r="P195" s="5" t="n"/>
      <c r="Q195" s="5" t="n"/>
    </row>
    <row r="196">
      <c r="A196" s="4" t="n"/>
      <c r="B196" s="5" t="n"/>
      <c r="C196" s="5" t="n"/>
      <c r="D196" s="5" t="n"/>
      <c r="E196" s="5" t="n"/>
      <c r="F196" s="6" t="n"/>
      <c r="G196" s="7">
        <f>IF(E196="","",IFERROR(INDEX('Étapes'!$F$4:$F$9,MATCH(E196,'Étapes'!$A$4:$A$9,0)),""))</f>
        <v/>
      </c>
      <c r="H196" s="8">
        <f>IF(OR(F196="",G196=""),"",F196*G196)</f>
        <v/>
      </c>
      <c r="I196" s="9" t="n"/>
      <c r="J196" s="9" t="n"/>
      <c r="K196" s="10">
        <f>IF(OR(J196="",E196="",E196='Étapes'!$A$8,E196='Étapes'!$A$9),"",TODAY()-J196)</f>
        <v/>
      </c>
      <c r="L196" s="5" t="n"/>
      <c r="M196" s="9" t="n"/>
      <c r="N196" s="9" t="n"/>
      <c r="O196" s="11">
        <f>IF(E196="","",IFERROR(IF(OR(E196='Étapes'!$A$8,E196='Étapes'!$A$9),"Clôturée",IF(AND(M196&lt;&gt;"",M196&lt;TODAY()),"En retard",IF(AND(ISNUMBER(K196),N(INDEX('Étapes'!$E$4:$E$9,MATCH(E196,'Étapes'!$A$4:$A$9,0)))&gt;0,K196&gt;N(INDEX('Étapes'!$E$4:$E$9,MATCH(E196,'Étapes'!$A$4:$A$9,0)))),"Bloquée","Dans les temps"))),""))</f>
        <v/>
      </c>
      <c r="P196" s="5" t="n"/>
      <c r="Q196" s="5" t="n"/>
    </row>
    <row r="197">
      <c r="A197" s="4" t="n"/>
      <c r="B197" s="5" t="n"/>
      <c r="C197" s="5" t="n"/>
      <c r="D197" s="5" t="n"/>
      <c r="E197" s="5" t="n"/>
      <c r="F197" s="6" t="n"/>
      <c r="G197" s="7">
        <f>IF(E197="","",IFERROR(INDEX('Étapes'!$F$4:$F$9,MATCH(E197,'Étapes'!$A$4:$A$9,0)),""))</f>
        <v/>
      </c>
      <c r="H197" s="8">
        <f>IF(OR(F197="",G197=""),"",F197*G197)</f>
        <v/>
      </c>
      <c r="I197" s="9" t="n"/>
      <c r="J197" s="9" t="n"/>
      <c r="K197" s="10">
        <f>IF(OR(J197="",E197="",E197='Étapes'!$A$8,E197='Étapes'!$A$9),"",TODAY()-J197)</f>
        <v/>
      </c>
      <c r="L197" s="5" t="n"/>
      <c r="M197" s="9" t="n"/>
      <c r="N197" s="9" t="n"/>
      <c r="O197" s="11">
        <f>IF(E197="","",IFERROR(IF(OR(E197='Étapes'!$A$8,E197='Étapes'!$A$9),"Clôturée",IF(AND(M197&lt;&gt;"",M197&lt;TODAY()),"En retard",IF(AND(ISNUMBER(K197),N(INDEX('Étapes'!$E$4:$E$9,MATCH(E197,'Étapes'!$A$4:$A$9,0)))&gt;0,K197&gt;N(INDEX('Étapes'!$E$4:$E$9,MATCH(E197,'Étapes'!$A$4:$A$9,0)))),"Bloquée","Dans les temps"))),""))</f>
        <v/>
      </c>
      <c r="P197" s="5" t="n"/>
      <c r="Q197" s="5" t="n"/>
    </row>
    <row r="198">
      <c r="A198" s="4" t="n"/>
      <c r="B198" s="5" t="n"/>
      <c r="C198" s="5" t="n"/>
      <c r="D198" s="5" t="n"/>
      <c r="E198" s="5" t="n"/>
      <c r="F198" s="6" t="n"/>
      <c r="G198" s="7">
        <f>IF(E198="","",IFERROR(INDEX('Étapes'!$F$4:$F$9,MATCH(E198,'Étapes'!$A$4:$A$9,0)),""))</f>
        <v/>
      </c>
      <c r="H198" s="8">
        <f>IF(OR(F198="",G198=""),"",F198*G198)</f>
        <v/>
      </c>
      <c r="I198" s="9" t="n"/>
      <c r="J198" s="9" t="n"/>
      <c r="K198" s="10">
        <f>IF(OR(J198="",E198="",E198='Étapes'!$A$8,E198='Étapes'!$A$9),"",TODAY()-J198)</f>
        <v/>
      </c>
      <c r="L198" s="5" t="n"/>
      <c r="M198" s="9" t="n"/>
      <c r="N198" s="9" t="n"/>
      <c r="O198" s="11">
        <f>IF(E198="","",IFERROR(IF(OR(E198='Étapes'!$A$8,E198='Étapes'!$A$9),"Clôturée",IF(AND(M198&lt;&gt;"",M198&lt;TODAY()),"En retard",IF(AND(ISNUMBER(K198),N(INDEX('Étapes'!$E$4:$E$9,MATCH(E198,'Étapes'!$A$4:$A$9,0)))&gt;0,K198&gt;N(INDEX('Étapes'!$E$4:$E$9,MATCH(E198,'Étapes'!$A$4:$A$9,0)))),"Bloquée","Dans les temps"))),""))</f>
        <v/>
      </c>
      <c r="P198" s="5" t="n"/>
      <c r="Q198" s="5" t="n"/>
    </row>
    <row r="199">
      <c r="A199" s="4" t="n"/>
      <c r="B199" s="5" t="n"/>
      <c r="C199" s="5" t="n"/>
      <c r="D199" s="5" t="n"/>
      <c r="E199" s="5" t="n"/>
      <c r="F199" s="6" t="n"/>
      <c r="G199" s="7">
        <f>IF(E199="","",IFERROR(INDEX('Étapes'!$F$4:$F$9,MATCH(E199,'Étapes'!$A$4:$A$9,0)),""))</f>
        <v/>
      </c>
      <c r="H199" s="8">
        <f>IF(OR(F199="",G199=""),"",F199*G199)</f>
        <v/>
      </c>
      <c r="I199" s="9" t="n"/>
      <c r="J199" s="9" t="n"/>
      <c r="K199" s="10">
        <f>IF(OR(J199="",E199="",E199='Étapes'!$A$8,E199='Étapes'!$A$9),"",TODAY()-J199)</f>
        <v/>
      </c>
      <c r="L199" s="5" t="n"/>
      <c r="M199" s="9" t="n"/>
      <c r="N199" s="9" t="n"/>
      <c r="O199" s="11">
        <f>IF(E199="","",IFERROR(IF(OR(E199='Étapes'!$A$8,E199='Étapes'!$A$9),"Clôturée",IF(AND(M199&lt;&gt;"",M199&lt;TODAY()),"En retard",IF(AND(ISNUMBER(K199),N(INDEX('Étapes'!$E$4:$E$9,MATCH(E199,'Étapes'!$A$4:$A$9,0)))&gt;0,K199&gt;N(INDEX('Étapes'!$E$4:$E$9,MATCH(E199,'Étapes'!$A$4:$A$9,0)))),"Bloquée","Dans les temps"))),""))</f>
        <v/>
      </c>
      <c r="P199" s="5" t="n"/>
      <c r="Q199" s="5" t="n"/>
    </row>
    <row r="200">
      <c r="A200" s="4" t="n"/>
      <c r="B200" s="5" t="n"/>
      <c r="C200" s="5" t="n"/>
      <c r="D200" s="5" t="n"/>
      <c r="E200" s="5" t="n"/>
      <c r="F200" s="6" t="n"/>
      <c r="G200" s="7">
        <f>IF(E200="","",IFERROR(INDEX('Étapes'!$F$4:$F$9,MATCH(E200,'Étapes'!$A$4:$A$9,0)),""))</f>
        <v/>
      </c>
      <c r="H200" s="8">
        <f>IF(OR(F200="",G200=""),"",F200*G200)</f>
        <v/>
      </c>
      <c r="I200" s="9" t="n"/>
      <c r="J200" s="9" t="n"/>
      <c r="K200" s="10">
        <f>IF(OR(J200="",E200="",E200='Étapes'!$A$8,E200='Étapes'!$A$9),"",TODAY()-J200)</f>
        <v/>
      </c>
      <c r="L200" s="5" t="n"/>
      <c r="M200" s="9" t="n"/>
      <c r="N200" s="9" t="n"/>
      <c r="O200" s="11">
        <f>IF(E200="","",IFERROR(IF(OR(E200='Étapes'!$A$8,E200='Étapes'!$A$9),"Clôturée",IF(AND(M200&lt;&gt;"",M200&lt;TODAY()),"En retard",IF(AND(ISNUMBER(K200),N(INDEX('Étapes'!$E$4:$E$9,MATCH(E200,'Étapes'!$A$4:$A$9,0)))&gt;0,K200&gt;N(INDEX('Étapes'!$E$4:$E$9,MATCH(E200,'Étapes'!$A$4:$A$9,0)))),"Bloquée","Dans les temps"))),""))</f>
        <v/>
      </c>
      <c r="P200" s="5" t="n"/>
      <c r="Q200" s="5" t="n"/>
    </row>
    <row r="201">
      <c r="A201" s="4" t="n"/>
      <c r="B201" s="5" t="n"/>
      <c r="C201" s="5" t="n"/>
      <c r="D201" s="5" t="n"/>
      <c r="E201" s="5" t="n"/>
      <c r="F201" s="6" t="n"/>
      <c r="G201" s="7">
        <f>IF(E201="","",IFERROR(INDEX('Étapes'!$F$4:$F$9,MATCH(E201,'Étapes'!$A$4:$A$9,0)),""))</f>
        <v/>
      </c>
      <c r="H201" s="8">
        <f>IF(OR(F201="",G201=""),"",F201*G201)</f>
        <v/>
      </c>
      <c r="I201" s="9" t="n"/>
      <c r="J201" s="9" t="n"/>
      <c r="K201" s="10">
        <f>IF(OR(J201="",E201="",E201='Étapes'!$A$8,E201='Étapes'!$A$9),"",TODAY()-J201)</f>
        <v/>
      </c>
      <c r="L201" s="5" t="n"/>
      <c r="M201" s="9" t="n"/>
      <c r="N201" s="9" t="n"/>
      <c r="O201" s="11">
        <f>IF(E201="","",IFERROR(IF(OR(E201='Étapes'!$A$8,E201='Étapes'!$A$9),"Clôturée",IF(AND(M201&lt;&gt;"",M201&lt;TODAY()),"En retard",IF(AND(ISNUMBER(K201),N(INDEX('Étapes'!$E$4:$E$9,MATCH(E201,'Étapes'!$A$4:$A$9,0)))&gt;0,K201&gt;N(INDEX('Étapes'!$E$4:$E$9,MATCH(E201,'Étapes'!$A$4:$A$9,0)))),"Bloquée","Dans les temps"))),""))</f>
        <v/>
      </c>
      <c r="P201" s="5" t="n"/>
      <c r="Q201" s="5" t="n"/>
    </row>
    <row r="202">
      <c r="A202" s="4" t="n"/>
      <c r="B202" s="5" t="n"/>
      <c r="C202" s="5" t="n"/>
      <c r="D202" s="5" t="n"/>
      <c r="E202" s="5" t="n"/>
      <c r="F202" s="6" t="n"/>
      <c r="G202" s="7">
        <f>IF(E202="","",IFERROR(INDEX('Étapes'!$F$4:$F$9,MATCH(E202,'Étapes'!$A$4:$A$9,0)),""))</f>
        <v/>
      </c>
      <c r="H202" s="8">
        <f>IF(OR(F202="",G202=""),"",F202*G202)</f>
        <v/>
      </c>
      <c r="I202" s="9" t="n"/>
      <c r="J202" s="9" t="n"/>
      <c r="K202" s="10">
        <f>IF(OR(J202="",E202="",E202='Étapes'!$A$8,E202='Étapes'!$A$9),"",TODAY()-J202)</f>
        <v/>
      </c>
      <c r="L202" s="5" t="n"/>
      <c r="M202" s="9" t="n"/>
      <c r="N202" s="9" t="n"/>
      <c r="O202" s="11">
        <f>IF(E202="","",IFERROR(IF(OR(E202='Étapes'!$A$8,E202='Étapes'!$A$9),"Clôturée",IF(AND(M202&lt;&gt;"",M202&lt;TODAY()),"En retard",IF(AND(ISNUMBER(K202),N(INDEX('Étapes'!$E$4:$E$9,MATCH(E202,'Étapes'!$A$4:$A$9,0)))&gt;0,K202&gt;N(INDEX('Étapes'!$E$4:$E$9,MATCH(E202,'Étapes'!$A$4:$A$9,0)))),"Bloquée","Dans les temps"))),""))</f>
        <v/>
      </c>
      <c r="P202" s="5" t="n"/>
      <c r="Q202" s="5" t="n"/>
    </row>
    <row r="203">
      <c r="A203" s="4" t="n"/>
      <c r="B203" s="5" t="n"/>
      <c r="C203" s="5" t="n"/>
      <c r="D203" s="5" t="n"/>
      <c r="E203" s="5" t="n"/>
      <c r="F203" s="6" t="n"/>
      <c r="G203" s="7">
        <f>IF(E203="","",IFERROR(INDEX('Étapes'!$F$4:$F$9,MATCH(E203,'Étapes'!$A$4:$A$9,0)),""))</f>
        <v/>
      </c>
      <c r="H203" s="8">
        <f>IF(OR(F203="",G203=""),"",F203*G203)</f>
        <v/>
      </c>
      <c r="I203" s="9" t="n"/>
      <c r="J203" s="9" t="n"/>
      <c r="K203" s="10">
        <f>IF(OR(J203="",E203="",E203='Étapes'!$A$8,E203='Étapes'!$A$9),"",TODAY()-J203)</f>
        <v/>
      </c>
      <c r="L203" s="5" t="n"/>
      <c r="M203" s="9" t="n"/>
      <c r="N203" s="9" t="n"/>
      <c r="O203" s="11">
        <f>IF(E203="","",IFERROR(IF(OR(E203='Étapes'!$A$8,E203='Étapes'!$A$9),"Clôturée",IF(AND(M203&lt;&gt;"",M203&lt;TODAY()),"En retard",IF(AND(ISNUMBER(K203),N(INDEX('Étapes'!$E$4:$E$9,MATCH(E203,'Étapes'!$A$4:$A$9,0)))&gt;0,K203&gt;N(INDEX('Étapes'!$E$4:$E$9,MATCH(E203,'Étapes'!$A$4:$A$9,0)))),"Bloquée","Dans les temps"))),""))</f>
        <v/>
      </c>
      <c r="P203" s="5" t="n"/>
      <c r="Q203" s="5" t="n"/>
    </row>
    <row r="204">
      <c r="A204" s="4" t="n"/>
      <c r="B204" s="5" t="n"/>
      <c r="C204" s="5" t="n"/>
      <c r="D204" s="5" t="n"/>
      <c r="E204" s="5" t="n"/>
      <c r="F204" s="6" t="n"/>
      <c r="G204" s="7">
        <f>IF(E204="","",IFERROR(INDEX('Étapes'!$F$4:$F$9,MATCH(E204,'Étapes'!$A$4:$A$9,0)),""))</f>
        <v/>
      </c>
      <c r="H204" s="8">
        <f>IF(OR(F204="",G204=""),"",F204*G204)</f>
        <v/>
      </c>
      <c r="I204" s="9" t="n"/>
      <c r="J204" s="9" t="n"/>
      <c r="K204" s="10">
        <f>IF(OR(J204="",E204="",E204='Étapes'!$A$8,E204='Étapes'!$A$9),"",TODAY()-J204)</f>
        <v/>
      </c>
      <c r="L204" s="5" t="n"/>
      <c r="M204" s="9" t="n"/>
      <c r="N204" s="9" t="n"/>
      <c r="O204" s="11">
        <f>IF(E204="","",IFERROR(IF(OR(E204='Étapes'!$A$8,E204='Étapes'!$A$9),"Clôturée",IF(AND(M204&lt;&gt;"",M204&lt;TODAY()),"En retard",IF(AND(ISNUMBER(K204),N(INDEX('Étapes'!$E$4:$E$9,MATCH(E204,'Étapes'!$A$4:$A$9,0)))&gt;0,K204&gt;N(INDEX('Étapes'!$E$4:$E$9,MATCH(E204,'Étapes'!$A$4:$A$9,0)))),"Bloquée","Dans les temps"))),""))</f>
        <v/>
      </c>
      <c r="P204" s="5" t="n"/>
      <c r="Q204" s="5" t="n"/>
    </row>
  </sheetData>
  <autoFilter ref="A4:Q204"/>
  <conditionalFormatting sqref="O5:O204">
    <cfRule type="expression" priority="1" dxfId="0">
      <formula>$O5="En retard"</formula>
    </cfRule>
    <cfRule type="expression" priority="2" dxfId="1">
      <formula>$O5="Bloquée"</formula>
    </cfRule>
    <cfRule type="expression" priority="3" dxfId="2">
      <formula>$O5="Dans les temps"</formula>
    </cfRule>
    <cfRule type="expression" priority="4" dxfId="3">
      <formula>$O5="Clôturée"</formula>
    </cfRule>
  </conditionalFormatting>
  <dataValidations count="3">
    <dataValidation sqref="E5:E204" showDropDown="0" showInputMessage="0" showErrorMessage="0" allowBlank="1" type="list">
      <formula1>='Étapes'!$A$4:$A$9</formula1>
    </dataValidation>
    <dataValidation sqref="C5:C204" showDropDown="0" showInputMessage="0" showErrorMessage="0" allowBlank="1" type="list">
      <formula1>='Étapes'!$I$4:$I$9</formula1>
    </dataValidation>
    <dataValidation sqref="P5:P204" showDropDown="0" showInputMessage="0" showErrorMessage="0" allowBlank="1" type="list">
      <formula1>='Étapes'!$H$4:$H$9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9"/>
  <sheetViews>
    <sheetView rightToLeft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40" customWidth="1" min="2" max="2"/>
    <col width="46" customWidth="1" min="3" max="3"/>
    <col width="34" customWidth="1" min="4" max="4"/>
    <col width="12" customWidth="1" min="5" max="5"/>
    <col width="12" customWidth="1" min="6" max="6"/>
    <col width="3" customWidth="1" min="7" max="7"/>
    <col width="22" customWidth="1" min="8" max="8"/>
    <col width="18" customWidth="1" min="9" max="9"/>
  </cols>
  <sheetData>
    <row r="1">
      <c r="A1" s="12" t="inlineStr">
        <is>
          <t>Étapes</t>
        </is>
      </c>
    </row>
    <row r="2">
      <c r="A2" s="2" t="inlineStr">
        <is>
          <t>Modifiez ici les noms, les délais et les probabilités. Les feuilles Pipeline et Synthèse suivent.</t>
        </is>
      </c>
    </row>
    <row r="3" ht="32" customHeight="1">
      <c r="A3" s="3" t="inlineStr">
        <is>
          <t>Étape</t>
        </is>
      </c>
      <c r="B3" s="3" t="inlineStr">
        <is>
          <t>Ce que cela signifie</t>
        </is>
      </c>
      <c r="C3" s="3" t="inlineStr">
        <is>
          <t>Passez à la suite quand</t>
        </is>
      </c>
      <c r="D3" s="3" t="inlineStr">
        <is>
          <t>Champs obligatoires</t>
        </is>
      </c>
      <c r="E3" s="3" t="inlineStr">
        <is>
          <t>Délai maximal, jours</t>
        </is>
      </c>
      <c r="F3" s="3" t="inlineStr">
        <is>
          <t>Probabilité de gain</t>
        </is>
      </c>
      <c r="H3" s="13" t="inlineStr">
        <is>
          <t>Motifs de perte</t>
        </is>
      </c>
      <c r="I3" s="13" t="inlineStr">
        <is>
          <t>Source</t>
        </is>
      </c>
    </row>
    <row r="4">
      <c r="A4" s="14" t="inlineStr">
        <is>
          <t>Nouvelle demande</t>
        </is>
      </c>
      <c r="B4" s="15" t="inlineStr">
        <is>
          <t>Quelqu’un a demandé votre service via le chat du site, un formulaire, un appel ou un message. Personne n’a encore vérifié s’il correspond à votre offre.</t>
        </is>
      </c>
      <c r="C4" s="15" t="inlineStr">
        <is>
          <t>Vous avez répondu et savez ce dont il a besoin. Vous avez son nom et un e-mail ou un numéro de téléphone. Vous connaissez sa zone, sa fourchette de budget et sa date de début.</t>
        </is>
      </c>
      <c r="D4" s="15" t="inlineStr">
        <is>
          <t>Nom, E-mail ou téléphone, Source, Besoin, Date de réception</t>
        </is>
      </c>
      <c r="E4" s="16" t="n">
        <v>1</v>
      </c>
      <c r="F4" s="17" t="n">
        <v>0.1</v>
      </c>
      <c r="H4" s="18" t="inlineStr">
        <is>
          <t>Pas de budget</t>
        </is>
      </c>
      <c r="I4" s="18" t="inlineStr">
        <is>
          <t>Chat du site</t>
        </is>
      </c>
    </row>
    <row r="5">
      <c r="A5" s="14" t="inlineStr">
        <is>
          <t>Qualifiée</t>
        </is>
      </c>
      <c r="B5" s="15" t="inlineStr">
        <is>
          <t>Le prospect a un besoin que vous résolvez, un budget dans votre fourchette, une date de début et un décideur connu.</t>
        </is>
      </c>
      <c r="C5" s="15" t="inlineStr">
        <is>
          <t>Un appel, une démo ou une visite est fixé avec une date et une heure. Les décideurs sont au courant du rendez-vous.</t>
        </is>
      </c>
      <c r="D5" s="15" t="inlineStr">
        <is>
          <t>Montant estimé, Décideur, Date de début, Responsable, Score du prospect</t>
        </is>
      </c>
      <c r="E5" s="16" t="n">
        <v>3</v>
      </c>
      <c r="F5" s="17" t="n">
        <v>0.2</v>
      </c>
      <c r="H5" s="18" t="inlineStr">
        <is>
          <t>A choisi un concurrent</t>
        </is>
      </c>
      <c r="I5" s="18" t="inlineStr">
        <is>
          <t>Formulaire du site</t>
        </is>
      </c>
    </row>
    <row r="6">
      <c r="A6" s="14" t="inlineStr">
        <is>
          <t>Rendez-vous fixé</t>
        </is>
      </c>
      <c r="B6" s="15" t="inlineStr">
        <is>
          <t>Un appel, une démo ou une visite sur place est au calendrier ou a eu lieu. Vous découvrez le périmètre et la façon dont le client décide.</t>
        </is>
      </c>
      <c r="C6" s="15" t="inlineStr">
        <is>
          <t>Vous vous êtes mis d’accord sur le périmètre. Le client a demandé un prix ou une proposition. Vous savez qui signe et quand il veut décider.</t>
        </is>
      </c>
      <c r="D6" s="15" t="inlineStr">
        <is>
          <t>Date du rendez-vous, Notes du rendez-vous, Périmètre, Date de décision</t>
        </is>
      </c>
      <c r="E6" s="16" t="n">
        <v>7</v>
      </c>
      <c r="F6" s="17" t="n">
        <v>0.4</v>
      </c>
      <c r="H6" s="18" t="inlineStr">
        <is>
          <t>Pas de réponse</t>
        </is>
      </c>
      <c r="I6" s="18" t="inlineStr">
        <is>
          <t>Téléphone</t>
        </is>
      </c>
    </row>
    <row r="7">
      <c r="A7" s="14" t="inlineStr">
        <is>
          <t>Proposition envoyée</t>
        </is>
      </c>
      <c r="B7" s="15" t="inlineStr">
        <is>
          <t>Le client a reçu votre devis ou votre proposition avec un prix, des conditions et une date de début.</t>
        </is>
      </c>
      <c r="C7" s="15" t="inlineStr">
        <is>
          <t>Gagnée : il a signé, versé un acompte ou confirmé la commande par écrit. Perdue : il a refusé ou n’a pas répondu après 3 relances.</t>
        </is>
      </c>
      <c r="D7" s="15" t="inlineStr">
        <is>
          <t>Montant de la proposition, Date d’envoi, Date de relance, Date de clôture prévue</t>
        </is>
      </c>
      <c r="E7" s="16" t="n">
        <v>14</v>
      </c>
      <c r="F7" s="17" t="n">
        <v>0.6</v>
      </c>
      <c r="H7" s="18" t="inlineStr">
        <is>
          <t>Ne correspond pas</t>
        </is>
      </c>
      <c r="I7" s="18" t="inlineStr">
        <is>
          <t>E-mail</t>
        </is>
      </c>
    </row>
    <row r="8">
      <c r="A8" s="14" t="inlineStr">
        <is>
          <t>Gagnée</t>
        </is>
      </c>
      <c r="B8" s="15" t="inlineStr">
        <is>
          <t>Le client a signé, versé un acompte ou confirmé la commande par écrit.</t>
        </is>
      </c>
      <c r="C8" s="15" t="inlineStr">
        <is>
          <t>Une signature, un paiement ou une commande écrite est enregistré. Le montant final et la date de clôture sont renseignés.</t>
        </is>
      </c>
      <c r="D8" s="15" t="inlineStr">
        <is>
          <t>Montant final, Date de clôture, Responsable de la passation, Date de début</t>
        </is>
      </c>
      <c r="E8" s="16" t="n"/>
      <c r="F8" s="17" t="n">
        <v>1</v>
      </c>
      <c r="H8" s="18" t="inlineStr">
        <is>
          <t>Mauvais moment</t>
        </is>
      </c>
      <c r="I8" s="18" t="inlineStr">
        <is>
          <t>Recommandation</t>
        </is>
      </c>
    </row>
    <row r="9">
      <c r="A9" s="14" t="inlineStr">
        <is>
          <t>Perdue</t>
        </is>
      </c>
      <c r="B9" s="15" t="inlineStr">
        <is>
          <t>Le client a refusé, a choisi quelqu’un d’autre ou ne répond plus.</t>
        </is>
      </c>
      <c r="C9" s="15" t="inlineStr">
        <is>
          <t>Il a refusé, ou 3 relances sont restées sans réponse. Un motif de perte est choisi dans la liste.</t>
        </is>
      </c>
      <c r="D9" s="15" t="inlineStr">
        <is>
          <t>Motif de perte, Étape de la perte, Date de nouveau contact</t>
        </is>
      </c>
      <c r="E9" s="16" t="n"/>
      <c r="F9" s="17" t="n">
        <v>0</v>
      </c>
      <c r="H9" s="18" t="inlineStr">
        <is>
          <t>Autre</t>
        </is>
      </c>
      <c r="I9" s="18" t="inlineStr">
        <is>
          <t>Autre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0"/>
  <sheetViews>
    <sheetView rightToLeft="0"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6" customWidth="1" min="3" max="3"/>
    <col width="16" customWidth="1" min="4" max="4"/>
  </cols>
  <sheetData>
    <row r="1">
      <c r="A1" s="12" t="inlineStr">
        <is>
          <t>Synthèse</t>
        </is>
      </c>
    </row>
    <row r="3" ht="24" customHeight="1">
      <c r="A3" s="3" t="inlineStr">
        <is>
          <t>Étape</t>
        </is>
      </c>
      <c r="B3" s="3" t="inlineStr">
        <is>
          <t>Affaires</t>
        </is>
      </c>
      <c r="C3" s="3" t="inlineStr">
        <is>
          <t>Montant</t>
        </is>
      </c>
      <c r="D3" s="3" t="inlineStr">
        <is>
          <t>Montant pondéré</t>
        </is>
      </c>
    </row>
    <row r="4">
      <c r="A4" s="4">
        <f>'Étapes'!A4</f>
        <v/>
      </c>
      <c r="B4" s="5">
        <f>COUNTIF('Pipeline'!$E$5:$E$204,A4)</f>
        <v/>
      </c>
      <c r="C4" s="6">
        <f>SUMIF('Pipeline'!$E$5:$E$204,A4,'Pipeline'!$F$5:$F$204)</f>
        <v/>
      </c>
      <c r="D4" s="6">
        <f>SUMIF('Pipeline'!$E$5:$E$204,A4,'Pipeline'!$H$5:$H$204)</f>
        <v/>
      </c>
    </row>
    <row r="5">
      <c r="A5" s="4">
        <f>'Étapes'!A5</f>
        <v/>
      </c>
      <c r="B5" s="5">
        <f>COUNTIF('Pipeline'!$E$5:$E$204,A5)</f>
        <v/>
      </c>
      <c r="C5" s="6">
        <f>SUMIF('Pipeline'!$E$5:$E$204,A5,'Pipeline'!$F$5:$F$204)</f>
        <v/>
      </c>
      <c r="D5" s="6">
        <f>SUMIF('Pipeline'!$E$5:$E$204,A5,'Pipeline'!$H$5:$H$204)</f>
        <v/>
      </c>
    </row>
    <row r="6">
      <c r="A6" s="4">
        <f>'Étapes'!A6</f>
        <v/>
      </c>
      <c r="B6" s="5">
        <f>COUNTIF('Pipeline'!$E$5:$E$204,A6)</f>
        <v/>
      </c>
      <c r="C6" s="6">
        <f>SUMIF('Pipeline'!$E$5:$E$204,A6,'Pipeline'!$F$5:$F$204)</f>
        <v/>
      </c>
      <c r="D6" s="6">
        <f>SUMIF('Pipeline'!$E$5:$E$204,A6,'Pipeline'!$H$5:$H$204)</f>
        <v/>
      </c>
    </row>
    <row r="7">
      <c r="A7" s="4">
        <f>'Étapes'!A7</f>
        <v/>
      </c>
      <c r="B7" s="5">
        <f>COUNTIF('Pipeline'!$E$5:$E$204,A7)</f>
        <v/>
      </c>
      <c r="C7" s="6">
        <f>SUMIF('Pipeline'!$E$5:$E$204,A7,'Pipeline'!$F$5:$F$204)</f>
        <v/>
      </c>
      <c r="D7" s="6">
        <f>SUMIF('Pipeline'!$E$5:$E$204,A7,'Pipeline'!$H$5:$H$204)</f>
        <v/>
      </c>
    </row>
    <row r="8">
      <c r="A8" s="4">
        <f>'Étapes'!A8</f>
        <v/>
      </c>
      <c r="B8" s="5">
        <f>COUNTIF('Pipeline'!$E$5:$E$204,A8)</f>
        <v/>
      </c>
      <c r="C8" s="6">
        <f>SUMIF('Pipeline'!$E$5:$E$204,A8,'Pipeline'!$F$5:$F$204)</f>
        <v/>
      </c>
      <c r="D8" s="6">
        <f>SUMIF('Pipeline'!$E$5:$E$204,A8,'Pipeline'!$H$5:$H$204)</f>
        <v/>
      </c>
    </row>
    <row r="9">
      <c r="A9" s="4">
        <f>'Étapes'!A9</f>
        <v/>
      </c>
      <c r="B9" s="5">
        <f>COUNTIF('Pipeline'!$E$5:$E$204,A9)</f>
        <v/>
      </c>
      <c r="C9" s="6">
        <f>SUMIF('Pipeline'!$E$5:$E$204,A9,'Pipeline'!$F$5:$F$204)</f>
        <v/>
      </c>
      <c r="D9" s="6">
        <f>SUMIF('Pipeline'!$E$5:$E$204,A9,'Pipeline'!$H$5:$H$204)</f>
        <v/>
      </c>
    </row>
    <row r="11">
      <c r="A11" s="19" t="inlineStr">
        <is>
          <t>Totaux</t>
        </is>
      </c>
    </row>
    <row r="12">
      <c r="A12" s="5" t="inlineStr">
        <is>
          <t>Affaires ouvertes</t>
        </is>
      </c>
      <c r="B12" s="20">
        <f>SUM(B4:B7)</f>
        <v/>
      </c>
    </row>
    <row r="13">
      <c r="A13" s="5" t="inlineStr">
        <is>
          <t>Pipeline ouvert</t>
        </is>
      </c>
      <c r="B13" s="21">
        <f>SUM(C4:C7)</f>
        <v/>
      </c>
    </row>
    <row r="14">
      <c r="A14" s="5" t="inlineStr">
        <is>
          <t>Prévision pondérée</t>
        </is>
      </c>
      <c r="B14" s="21">
        <f>SUM(D4:D7)</f>
        <v/>
      </c>
    </row>
    <row r="15">
      <c r="A15" s="5" t="inlineStr">
        <is>
          <t>Montant gagné</t>
        </is>
      </c>
      <c r="B15" s="21">
        <f>C8</f>
        <v/>
      </c>
    </row>
    <row r="16">
      <c r="A16" s="5" t="inlineStr">
        <is>
          <t>Taux de gain</t>
        </is>
      </c>
      <c r="B16" s="22">
        <f>IF(B8+B9=0,"",B8/(B8+B9))</f>
        <v/>
      </c>
    </row>
    <row r="17">
      <c r="A17" s="5" t="inlineStr">
        <is>
          <t>Actions en retard</t>
        </is>
      </c>
      <c r="B17" s="20">
        <f>COUNTIF('Pipeline'!$O$5:$O$204,"En retard")</f>
        <v/>
      </c>
    </row>
    <row r="18">
      <c r="A18" s="5" t="inlineStr">
        <is>
          <t>Affaires bloquées</t>
        </is>
      </c>
      <c r="B18" s="20">
        <f>COUNTIF('Pipeline'!$O$5:$O$204,"Bloquée")</f>
        <v/>
      </c>
    </row>
    <row r="20">
      <c r="A20" s="23" t="inlineStr">
        <is>
          <t>Modèle gratuit de CRMsoftware.pro. Copiez-le, modifiez-le et utilisez-le dans votre entreprise.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Suivi du pipeline de ventes CRM</dc:title>
  <dcterms:created xmlns:dcterms="http://purl.org/dc/terms/" xmlns:xsi="http://www.w3.org/2001/XMLSchema-instance" xsi:type="dcterms:W3CDTF">2026-10-05T12:14:46Z</dcterms:created>
  <dcterms:modified xmlns:dcterms="http://purl.org/dc/terms/" xmlns:xsi="http://www.w3.org/2001/XMLSchema-instance" xsi:type="dcterms:W3CDTF">2026-10-05T12:14:46Z</dcterms:modified>
</cp:coreProperties>
</file>