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iffrage" sheetId="1" state="visible" r:id="rId1"/>
    <sheet xmlns:r="http://schemas.openxmlformats.org/officeDocument/2006/relationships" name="Journal des propositions" sheetId="2" state="visible" r:id="rId2"/>
    <sheet xmlns:r="http://schemas.openxmlformats.org/officeDocument/2006/relationships" name="Synthèse" sheetId="3" state="visible" r:id="rId3"/>
    <sheet xmlns:r="http://schemas.openxmlformats.org/officeDocument/2006/relationships" name="Paramètres" sheetId="4" state="visible" r:id="rId4"/>
  </sheets>
  <definedNames>
    <definedName name="_xlnm._FilterDatabase" localSheetId="0" hidden="1">'Chiffrage'!$A$25:$L$200</definedName>
    <definedName name="_xlnm._FilterDatabase" localSheetId="1" hidden="1">'Journal des propositions'!$A$4:$M$204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&quot;$&quot;#,##0.00"/>
    <numFmt numFmtId="166" formatCode="&quot;$&quot;#,##0"/>
    <numFmt numFmtId="167" formatCode="0.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sz val="10"/>
    </font>
    <font>
      <name val="Calibri"/>
      <sz val="10"/>
    </font>
    <font>
      <name val="Calibri"/>
      <b val="1"/>
      <color rgb="004B22C9"/>
      <sz val="11"/>
    </font>
    <font>
      <name val="Calibri"/>
      <b val="1"/>
      <color rgb="0015131F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164" fontId="4" fillId="0" borderId="1" applyAlignment="1" pivotButton="0" quotePrefix="0" xfId="0">
      <alignment vertical="top"/>
    </xf>
    <xf numFmtId="164" fontId="4" fillId="3" borderId="1" applyAlignment="1" pivotButton="0" quotePrefix="0" xfId="0">
      <alignment vertical="top"/>
    </xf>
    <xf numFmtId="9" fontId="4" fillId="0" borderId="1" applyAlignment="1" pivotButton="0" quotePrefix="0" xfId="0">
      <alignment vertical="top"/>
    </xf>
    <xf numFmtId="1" fontId="4" fillId="0" borderId="1" applyAlignment="1" pivotButton="0" quotePrefix="0" xfId="0">
      <alignment vertical="top"/>
    </xf>
    <xf numFmtId="0" fontId="6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165" fontId="4" fillId="3" borderId="1" applyAlignment="1" pivotButton="0" quotePrefix="0" xfId="0">
      <alignment vertical="top"/>
    </xf>
    <xf numFmtId="165" fontId="5" fillId="3" borderId="1" applyAlignment="1" pivotButton="0" quotePrefix="0" xfId="0">
      <alignment vertical="top"/>
    </xf>
    <xf numFmtId="0" fontId="7" fillId="0" borderId="0" pivotButton="0" quotePrefix="0" xfId="0"/>
    <xf numFmtId="1" fontId="4" fillId="0" borderId="1" applyAlignment="1" pivotButton="0" quotePrefix="0" xfId="0">
      <alignment horizontal="center" vertical="top"/>
    </xf>
    <xf numFmtId="165" fontId="4" fillId="0" borderId="1" applyAlignment="1" pivotButton="0" quotePrefix="0" xfId="0">
      <alignment vertical="top"/>
    </xf>
    <xf numFmtId="165" fontId="3" fillId="3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0" fontId="3" fillId="0" borderId="1" applyAlignment="1" pivotButton="0" quotePrefix="0" xfId="0">
      <alignment vertical="top"/>
    </xf>
    <xf numFmtId="166" fontId="4" fillId="0" borderId="1" applyAlignment="1" pivotButton="0" quotePrefix="0" xfId="0">
      <alignment vertical="top"/>
    </xf>
    <xf numFmtId="1" fontId="4" fillId="3" borderId="1" applyAlignment="1" pivotButton="0" quotePrefix="0" xfId="0">
      <alignment horizontal="center" vertical="top"/>
    </xf>
    <xf numFmtId="0" fontId="3" fillId="3" borderId="1" applyAlignment="1" pivotButton="0" quotePrefix="0" xfId="0">
      <alignment vertical="top" wrapText="1"/>
    </xf>
    <xf numFmtId="1" fontId="5" fillId="0" borderId="1" applyAlignment="1" pivotButton="0" quotePrefix="0" xfId="0">
      <alignment vertical="top" wrapText="1"/>
    </xf>
    <xf numFmtId="9" fontId="5" fillId="0" borderId="1" applyAlignment="1" pivotButton="0" quotePrefix="0" xfId="0">
      <alignment vertical="top" wrapText="1"/>
    </xf>
    <xf numFmtId="166" fontId="5" fillId="0" borderId="1" applyAlignment="1" pivotButton="0" quotePrefix="0" xfId="0">
      <alignment vertical="top" wrapText="1"/>
    </xf>
    <xf numFmtId="167" fontId="5" fillId="0" borderId="1" applyAlignment="1" pivotButton="0" quotePrefix="0" xfId="0">
      <alignment vertical="top" wrapText="1"/>
    </xf>
    <xf numFmtId="1" fontId="4" fillId="0" borderId="1" applyAlignment="1" pivotButton="0" quotePrefix="0" xfId="0">
      <alignment vertical="top" wrapText="1"/>
    </xf>
    <xf numFmtId="166" fontId="4" fillId="0" borderId="1" applyAlignment="1" pivotButton="0" quotePrefix="0" xfId="0">
      <alignment vertical="top" wrapText="1"/>
    </xf>
    <xf numFmtId="0" fontId="8" fillId="0" borderId="0" pivotButton="0" quotePrefix="0" xfId="0"/>
    <xf numFmtId="1" fontId="5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5"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0"/>
  <sheetViews>
    <sheetView rightToLeft="0" workbookViewId="0">
      <selection activeCell="A1" sqref="A1"/>
    </sheetView>
  </sheetViews>
  <sheetFormatPr baseColWidth="8" defaultRowHeight="15"/>
  <cols>
    <col width="9" customWidth="1" min="1" max="1"/>
    <col width="46" customWidth="1" min="2" max="2"/>
    <col width="13" customWidth="1" min="3" max="3"/>
    <col width="13" customWidth="1" min="4" max="4"/>
    <col width="13" customWidth="1" min="5" max="5"/>
    <col width="9" customWidth="1" min="6" max="6"/>
    <col width="13" customWidth="1" min="7" max="7"/>
    <col width="12" customWidth="1" min="8" max="8"/>
    <col width="11" customWidth="1" min="9" max="9"/>
    <col width="13" customWidth="1" min="10" max="10"/>
    <col width="14" customWidth="1" min="11" max="11"/>
    <col width="34" customWidth="1" min="12" max="12"/>
  </cols>
  <sheetData>
    <row r="1">
      <c r="A1" s="1" t="inlineStr">
        <is>
          <t>Chiffrage : jusqu’à 3 options</t>
        </is>
      </c>
    </row>
    <row r="2">
      <c r="A2" s="2" t="inlineStr">
        <is>
          <t>Renseignez les informations de la proposition, puis une ligne par poste ci-dessous. Option vaut 1, 2 ou 3. Les cellules grises se remplissent seules.</t>
        </is>
      </c>
    </row>
    <row r="3">
      <c r="A3" s="2" t="inlineStr">
        <is>
          <t>Montant = Quantité x Prix. Réduction = Montant x Disc %. Taxe = (Montant - Réduction) x Taxe %. Total ligne = Montant - Réduction + Taxe.</t>
        </is>
      </c>
    </row>
    <row r="5">
      <c r="B5" s="3" t="inlineStr">
        <is>
          <t>Client</t>
        </is>
      </c>
      <c r="C5" s="4" t="inlineStr">
        <is>
          <t>Harbor Point Apartments</t>
        </is>
      </c>
    </row>
    <row r="6">
      <c r="B6" s="3" t="inlineStr">
        <is>
          <t>Numéro de proposition</t>
        </is>
      </c>
      <c r="C6" s="4" t="inlineStr">
        <is>
          <t>Q-1041</t>
        </is>
      </c>
    </row>
    <row r="7">
      <c r="B7" s="3" t="inlineStr">
        <is>
          <t>Date de la proposition</t>
        </is>
      </c>
      <c r="C7" s="5" t="n">
        <v>46302</v>
      </c>
    </row>
    <row r="8">
      <c r="B8" s="3" t="inlineStr">
        <is>
          <t>Valable jusqu’au</t>
        </is>
      </c>
      <c r="C8" s="6">
        <f>IF(C7="","",C7+'Paramètres'!$B$4)</f>
        <v/>
      </c>
    </row>
    <row r="9">
      <c r="B9" s="3" t="inlineStr">
        <is>
          <t>Acompte, % du total</t>
        </is>
      </c>
      <c r="C9" s="7" t="n">
        <v>0.1</v>
      </c>
    </row>
    <row r="10">
      <c r="B10" s="3" t="inlineStr">
        <is>
          <t>Versements après l’acompte</t>
        </is>
      </c>
      <c r="C10" s="8" t="n">
        <v>12</v>
      </c>
    </row>
    <row r="12" ht="22" customHeight="1">
      <c r="A12" s="9" t="n"/>
      <c r="B12" s="9" t="inlineStr">
        <is>
          <t>Option</t>
        </is>
      </c>
      <c r="C12" s="9" t="n">
        <v>1</v>
      </c>
      <c r="D12" s="9" t="n">
        <v>2</v>
      </c>
      <c r="E12" s="9" t="n">
        <v>3</v>
      </c>
    </row>
    <row r="13">
      <c r="B13" s="3" t="inlineStr">
        <is>
          <t>Nom</t>
        </is>
      </c>
      <c r="C13" s="10" t="inlineStr">
        <is>
          <t>Essentiel</t>
        </is>
      </c>
      <c r="D13" s="10" t="inlineStr">
        <is>
          <t>Standard</t>
        </is>
      </c>
      <c r="E13" s="10" t="inlineStr">
        <is>
          <t>Complet</t>
        </is>
      </c>
    </row>
    <row r="14">
      <c r="B14" s="11" t="inlineStr">
        <is>
          <t>Sous-total</t>
        </is>
      </c>
      <c r="C14" s="12">
        <f>SUMIF($A$26:$A$200,C$12,$G$26:$G$200)</f>
        <v/>
      </c>
      <c r="D14" s="12">
        <f>SUMIF($A$26:$A$200,D$12,$G$26:$G$200)</f>
        <v/>
      </c>
      <c r="E14" s="12">
        <f>SUMIF($A$26:$A$200,E$12,$G$26:$G$200)</f>
        <v/>
      </c>
    </row>
    <row r="15">
      <c r="B15" s="11" t="inlineStr">
        <is>
          <t>Réduction</t>
        </is>
      </c>
      <c r="C15" s="12">
        <f>SUMIF($A$26:$A$200,C$12,$H$26:$H$200)</f>
        <v/>
      </c>
      <c r="D15" s="12">
        <f>SUMIF($A$26:$A$200,D$12,$H$26:$H$200)</f>
        <v/>
      </c>
      <c r="E15" s="12">
        <f>SUMIF($A$26:$A$200,E$12,$H$26:$H$200)</f>
        <v/>
      </c>
    </row>
    <row r="16">
      <c r="B16" s="11" t="inlineStr">
        <is>
          <t>Taxe</t>
        </is>
      </c>
      <c r="C16" s="12">
        <f>SUMIF($A$26:$A$200,C$12,$I$26:$I$200)</f>
        <v/>
      </c>
      <c r="D16" s="12">
        <f>SUMIF($A$26:$A$200,D$12,$I$26:$I$200)</f>
        <v/>
      </c>
      <c r="E16" s="12">
        <f>SUMIF($A$26:$A$200,E$12,$I$26:$I$200)</f>
        <v/>
      </c>
    </row>
    <row r="17">
      <c r="B17" s="3" t="inlineStr">
        <is>
          <t>Total</t>
        </is>
      </c>
      <c r="C17" s="13">
        <f>C14-C15+C16</f>
        <v/>
      </c>
      <c r="D17" s="13">
        <f>D14-D15+D16</f>
        <v/>
      </c>
      <c r="E17" s="13">
        <f>E14-E15+E16</f>
        <v/>
      </c>
    </row>
    <row r="18">
      <c r="B18" s="11" t="inlineStr">
        <is>
          <t>Acompte</t>
        </is>
      </c>
      <c r="C18" s="12">
        <f>ROUND(C17*$C$9,2)</f>
        <v/>
      </c>
      <c r="D18" s="12">
        <f>ROUND(D17*$C$9,2)</f>
        <v/>
      </c>
      <c r="E18" s="12">
        <f>ROUND(E17*$C$9,2)</f>
        <v/>
      </c>
    </row>
    <row r="19">
      <c r="B19" s="11" t="inlineStr">
        <is>
          <t>Chaque versement</t>
        </is>
      </c>
      <c r="C19" s="12">
        <f>IF($C$10&gt;0,ROUND((C17-C18)/$C$10,2),"")</f>
        <v/>
      </c>
      <c r="D19" s="12">
        <f>IF($C$10&gt;0,ROUND((D17-D18)/$C$10,2),"")</f>
        <v/>
      </c>
      <c r="E19" s="12">
        <f>IF($C$10&gt;0,ROUND((E17-E18)/$C$10,2),"")</f>
        <v/>
      </c>
    </row>
    <row r="20">
      <c r="B20" s="11" t="inlineStr">
        <is>
          <t>Écart d’arrondi</t>
        </is>
      </c>
      <c r="C20" s="12">
        <f>IF($C$10&gt;0,C17-C18-C19*$C$10,"")</f>
        <v/>
      </c>
      <c r="D20" s="12">
        <f>IF($C$10&gt;0,D17-D18-D19*$C$10,"")</f>
        <v/>
      </c>
      <c r="E20" s="12">
        <f>IF($C$10&gt;0,E17-E18-E19*$C$10,"")</f>
        <v/>
      </c>
    </row>
    <row r="21">
      <c r="B21" s="11" t="inlineStr">
        <is>
          <t>Moyenne par mois (total / 12)</t>
        </is>
      </c>
      <c r="C21" s="12">
        <f>C17/12</f>
        <v/>
      </c>
      <c r="D21" s="12">
        <f>D17/12</f>
        <v/>
      </c>
      <c r="E21" s="12">
        <f>E17/12</f>
        <v/>
      </c>
    </row>
    <row r="22">
      <c r="B22" s="11" t="inlineStr">
        <is>
          <t>Dont estimé</t>
        </is>
      </c>
      <c r="C22" s="12">
        <f>SUMIFS($J$26:$J$200,$A$26:$A$200,C$12,$K$26:$K$200,"Estimé")</f>
        <v/>
      </c>
      <c r="D22" s="12">
        <f>SUMIFS($J$26:$J$200,$A$26:$A$200,D$12,$K$26:$K$200,"Estimé")</f>
        <v/>
      </c>
      <c r="E22" s="12">
        <f>SUMIFS($J$26:$J$200,$A$26:$A$200,E$12,$K$26:$K$200,"Estimé")</f>
        <v/>
      </c>
    </row>
    <row r="24">
      <c r="A24" s="14" t="inlineStr">
        <is>
          <t>Lignes</t>
        </is>
      </c>
    </row>
    <row r="25" ht="30" customHeight="1">
      <c r="A25" s="9" t="inlineStr">
        <is>
          <t>Option</t>
        </is>
      </c>
      <c r="B25" s="9" t="inlineStr">
        <is>
          <t>Poste</t>
        </is>
      </c>
      <c r="C25" s="9" t="inlineStr">
        <is>
          <t>Quantité</t>
        </is>
      </c>
      <c r="D25" s="9" t="inlineStr">
        <is>
          <t>Prix</t>
        </is>
      </c>
      <c r="E25" s="9" t="inlineStr">
        <is>
          <t>Disc %</t>
        </is>
      </c>
      <c r="F25" s="9" t="inlineStr">
        <is>
          <t>Taxe %</t>
        </is>
      </c>
      <c r="G25" s="9" t="inlineStr">
        <is>
          <t>Montant</t>
        </is>
      </c>
      <c r="H25" s="9" t="inlineStr">
        <is>
          <t>Réduction</t>
        </is>
      </c>
      <c r="I25" s="9" t="inlineStr">
        <is>
          <t>Taxe</t>
        </is>
      </c>
      <c r="J25" s="9" t="inlineStr">
        <is>
          <t>Total ligne</t>
        </is>
      </c>
      <c r="K25" s="9" t="inlineStr">
        <is>
          <t>Fixe ou estimé</t>
        </is>
      </c>
      <c r="L25" s="9" t="inlineStr">
        <is>
          <t>Notes</t>
        </is>
      </c>
    </row>
    <row r="26">
      <c r="A26" s="15" t="n">
        <v>1</v>
      </c>
      <c r="B26" s="11" t="inlineStr">
        <is>
          <t>Tonte, débroussaillage, bordures et soufflage, chaque semaine, d’avril à novembre</t>
        </is>
      </c>
      <c r="C26" s="8" t="n">
        <v>32</v>
      </c>
      <c r="D26" s="16" t="n">
        <v>525</v>
      </c>
      <c r="E26" s="7" t="n">
        <v>0</v>
      </c>
      <c r="F26" s="7" t="n">
        <v>0</v>
      </c>
      <c r="G26" s="12">
        <f>IF(OR(C26="",D26=""),"",C26*D26)</f>
        <v/>
      </c>
      <c r="H26" s="12">
        <f>IF(G26="","",ROUND(G26*E26,2))</f>
        <v/>
      </c>
      <c r="I26" s="12">
        <f>IF(G26="","",ROUND((G26-H26)*F26,2))</f>
        <v/>
      </c>
      <c r="J26" s="17">
        <f>IF(G26="","",G26-H26+I26)</f>
        <v/>
      </c>
      <c r="K26" s="18" t="inlineStr">
        <is>
          <t>Fixe</t>
        </is>
      </c>
      <c r="L26" s="11" t="inlineStr">
        <is>
          <t>32 passages</t>
        </is>
      </c>
    </row>
    <row r="27">
      <c r="A27" s="15" t="n">
        <v>1</v>
      </c>
      <c r="B27" s="11" t="inlineStr">
        <is>
          <t>Nettoyage de printemps et d’automne</t>
        </is>
      </c>
      <c r="C27" s="8" t="n">
        <v>2</v>
      </c>
      <c r="D27" s="16" t="n">
        <v>2700</v>
      </c>
      <c r="E27" s="7" t="n">
        <v>0</v>
      </c>
      <c r="F27" s="7" t="n">
        <v>0</v>
      </c>
      <c r="G27" s="12">
        <f>IF(OR(C27="",D27=""),"",C27*D27)</f>
        <v/>
      </c>
      <c r="H27" s="12">
        <f>IF(G27="","",ROUND(G27*E27,2))</f>
        <v/>
      </c>
      <c r="I27" s="12">
        <f>IF(G27="","",ROUND((G27-H27)*F27,2))</f>
        <v/>
      </c>
      <c r="J27" s="17">
        <f>IF(G27="","",G27-H27+I27)</f>
        <v/>
      </c>
      <c r="K27" s="18" t="inlineStr">
        <is>
          <t>Fixe</t>
        </is>
      </c>
      <c r="L27" s="11" t="n"/>
    </row>
    <row r="28">
      <c r="A28" s="15" t="n">
        <v>1</v>
      </c>
      <c r="B28" s="11" t="inlineStr">
        <is>
          <t>Déneigement et déglaçage, forfait saison, jusqu’à 12 épisodes</t>
        </is>
      </c>
      <c r="C28" s="8" t="n">
        <v>1</v>
      </c>
      <c r="D28" s="16" t="n">
        <v>15600</v>
      </c>
      <c r="E28" s="7" t="n">
        <v>0</v>
      </c>
      <c r="F28" s="7" t="n">
        <v>0</v>
      </c>
      <c r="G28" s="12">
        <f>IF(OR(C28="",D28=""),"",C28*D28)</f>
        <v/>
      </c>
      <c r="H28" s="12">
        <f>IF(G28="","",ROUND(G28*E28,2))</f>
        <v/>
      </c>
      <c r="I28" s="12">
        <f>IF(G28="","",ROUND((G28-H28)*F28,2))</f>
        <v/>
      </c>
      <c r="J28" s="17">
        <f>IF(G28="","",G28-H28+I28)</f>
        <v/>
      </c>
      <c r="K28" s="18" t="inlineStr">
        <is>
          <t>Fixe</t>
        </is>
      </c>
      <c r="L28" s="11" t="inlineStr">
        <is>
          <t>Épisodes au-delà du 12e : 1 300 $ chacun</t>
        </is>
      </c>
    </row>
    <row r="29">
      <c r="A29" s="15" t="n">
        <v>2</v>
      </c>
      <c r="B29" s="11" t="inlineStr">
        <is>
          <t>Tonte, débroussaillage, bordures et soufflage, chaque semaine, d’avril à novembre</t>
        </is>
      </c>
      <c r="C29" s="8" t="n">
        <v>32</v>
      </c>
      <c r="D29" s="16" t="n">
        <v>525</v>
      </c>
      <c r="E29" s="7" t="n">
        <v>0</v>
      </c>
      <c r="F29" s="7" t="n">
        <v>0</v>
      </c>
      <c r="G29" s="12">
        <f>IF(OR(C29="",D29=""),"",C29*D29)</f>
        <v/>
      </c>
      <c r="H29" s="12">
        <f>IF(G29="","",ROUND(G29*E29,2))</f>
        <v/>
      </c>
      <c r="I29" s="12">
        <f>IF(G29="","",ROUND((G29-H29)*F29,2))</f>
        <v/>
      </c>
      <c r="J29" s="17">
        <f>IF(G29="","",G29-H29+I29)</f>
        <v/>
      </c>
      <c r="K29" s="18" t="inlineStr">
        <is>
          <t>Fixe</t>
        </is>
      </c>
      <c r="L29" s="11" t="inlineStr">
        <is>
          <t>32 passages</t>
        </is>
      </c>
    </row>
    <row r="30">
      <c r="A30" s="15" t="n">
        <v>2</v>
      </c>
      <c r="B30" s="11" t="inlineStr">
        <is>
          <t>Nettoyage de printemps et d’automne</t>
        </is>
      </c>
      <c r="C30" s="8" t="n">
        <v>2</v>
      </c>
      <c r="D30" s="16" t="n">
        <v>2700</v>
      </c>
      <c r="E30" s="7" t="n">
        <v>0</v>
      </c>
      <c r="F30" s="7" t="n">
        <v>0</v>
      </c>
      <c r="G30" s="12">
        <f>IF(OR(C30="",D30=""),"",C30*D30)</f>
        <v/>
      </c>
      <c r="H30" s="12">
        <f>IF(G30="","",ROUND(G30*E30,2))</f>
        <v/>
      </c>
      <c r="I30" s="12">
        <f>IF(G30="","",ROUND((G30-H30)*F30,2))</f>
        <v/>
      </c>
      <c r="J30" s="17">
        <f>IF(G30="","",G30-H30+I30)</f>
        <v/>
      </c>
      <c r="K30" s="18" t="inlineStr">
        <is>
          <t>Fixe</t>
        </is>
      </c>
      <c r="L30" s="11" t="n"/>
    </row>
    <row r="31">
      <c r="A31" s="15" t="n">
        <v>2</v>
      </c>
      <c r="B31" s="11" t="inlineStr">
        <is>
          <t>Déneigement et déglaçage, forfait saison, jusqu’à 12 épisodes</t>
        </is>
      </c>
      <c r="C31" s="8" t="n">
        <v>1</v>
      </c>
      <c r="D31" s="16" t="n">
        <v>15600</v>
      </c>
      <c r="E31" s="7" t="n">
        <v>0</v>
      </c>
      <c r="F31" s="7" t="n">
        <v>0</v>
      </c>
      <c r="G31" s="12">
        <f>IF(OR(C31="",D31=""),"",C31*D31)</f>
        <v/>
      </c>
      <c r="H31" s="12">
        <f>IF(G31="","",ROUND(G31*E31,2))</f>
        <v/>
      </c>
      <c r="I31" s="12">
        <f>IF(G31="","",ROUND((G31-H31)*F31,2))</f>
        <v/>
      </c>
      <c r="J31" s="17">
        <f>IF(G31="","",G31-H31+I31)</f>
        <v/>
      </c>
      <c r="K31" s="18" t="inlineStr">
        <is>
          <t>Fixe</t>
        </is>
      </c>
      <c r="L31" s="11" t="inlineStr">
        <is>
          <t>Allées et marches dégagées avant 7 h après une neige nocturne</t>
        </is>
      </c>
    </row>
    <row r="32">
      <c r="A32" s="15" t="n">
        <v>2</v>
      </c>
      <c r="B32" s="11" t="inlineStr">
        <is>
          <t>Fertilisation et désherbage</t>
        </is>
      </c>
      <c r="C32" s="8" t="n">
        <v>5</v>
      </c>
      <c r="D32" s="16" t="n">
        <v>780</v>
      </c>
      <c r="E32" s="7" t="n">
        <v>0</v>
      </c>
      <c r="F32" s="7" t="n">
        <v>0</v>
      </c>
      <c r="G32" s="12">
        <f>IF(OR(C32="",D32=""),"",C32*D32)</f>
        <v/>
      </c>
      <c r="H32" s="12">
        <f>IF(G32="","",ROUND(G32*E32,2))</f>
        <v/>
      </c>
      <c r="I32" s="12">
        <f>IF(G32="","",ROUND((G32-H32)*F32,2))</f>
        <v/>
      </c>
      <c r="J32" s="17">
        <f>IF(G32="","",G32-H32+I32)</f>
        <v/>
      </c>
      <c r="K32" s="18" t="inlineStr">
        <is>
          <t>Fixe</t>
        </is>
      </c>
      <c r="L32" s="11" t="inlineStr">
        <is>
          <t>5 traitements</t>
        </is>
      </c>
    </row>
    <row r="33">
      <c r="A33" s="15" t="n">
        <v>2</v>
      </c>
      <c r="B33" s="11" t="inlineStr">
        <is>
          <t>Taille des arbustes et des haies</t>
        </is>
      </c>
      <c r="C33" s="8" t="n">
        <v>2</v>
      </c>
      <c r="D33" s="16" t="n">
        <v>1980</v>
      </c>
      <c r="E33" s="7" t="n">
        <v>0</v>
      </c>
      <c r="F33" s="7" t="n">
        <v>0</v>
      </c>
      <c r="G33" s="12">
        <f>IF(OR(C33="",D33=""),"",C33*D33)</f>
        <v/>
      </c>
      <c r="H33" s="12">
        <f>IF(G33="","",ROUND(G33*E33,2))</f>
        <v/>
      </c>
      <c r="I33" s="12">
        <f>IF(G33="","",ROUND((G33-H33)*F33,2))</f>
        <v/>
      </c>
      <c r="J33" s="17">
        <f>IF(G33="","",G33-H33+I33)</f>
        <v/>
      </c>
      <c r="K33" s="18" t="inlineStr">
        <is>
          <t>Fixe</t>
        </is>
      </c>
      <c r="L33" s="11" t="inlineStr">
        <is>
          <t>Printemps et fin d’été</t>
        </is>
      </c>
    </row>
    <row r="34">
      <c r="A34" s="15" t="n">
        <v>2</v>
      </c>
      <c r="B34" s="11" t="inlineStr">
        <is>
          <t>Paillage, yards cubes posés</t>
        </is>
      </c>
      <c r="C34" s="8" t="n">
        <v>60</v>
      </c>
      <c r="D34" s="16" t="n">
        <v>85</v>
      </c>
      <c r="E34" s="7" t="n">
        <v>0</v>
      </c>
      <c r="F34" s="7" t="n">
        <v>0</v>
      </c>
      <c r="G34" s="12">
        <f>IF(OR(C34="",D34=""),"",C34*D34)</f>
        <v/>
      </c>
      <c r="H34" s="12">
        <f>IF(G34="","",ROUND(G34*E34,2))</f>
        <v/>
      </c>
      <c r="I34" s="12">
        <f>IF(G34="","",ROUND((G34-H34)*F34,2))</f>
        <v/>
      </c>
      <c r="J34" s="17">
        <f>IF(G34="","",G34-H34+I34)</f>
        <v/>
      </c>
      <c r="K34" s="18" t="inlineStr">
        <is>
          <t>Fixe</t>
        </is>
      </c>
      <c r="L34" s="11" t="inlineStr">
        <is>
          <t>Printemps</t>
        </is>
      </c>
    </row>
    <row r="35">
      <c r="A35" s="15" t="n">
        <v>3</v>
      </c>
      <c r="B35" s="11" t="inlineStr">
        <is>
          <t>Tonte, débroussaillage, bordures et soufflage, chaque semaine, d’avril à novembre</t>
        </is>
      </c>
      <c r="C35" s="8" t="n">
        <v>32</v>
      </c>
      <c r="D35" s="16" t="n">
        <v>525</v>
      </c>
      <c r="E35" s="7" t="n">
        <v>0</v>
      </c>
      <c r="F35" s="7" t="n">
        <v>0</v>
      </c>
      <c r="G35" s="12">
        <f>IF(OR(C35="",D35=""),"",C35*D35)</f>
        <v/>
      </c>
      <c r="H35" s="12">
        <f>IF(G35="","",ROUND(G35*E35,2))</f>
        <v/>
      </c>
      <c r="I35" s="12">
        <f>IF(G35="","",ROUND((G35-H35)*F35,2))</f>
        <v/>
      </c>
      <c r="J35" s="17">
        <f>IF(G35="","",G35-H35+I35)</f>
        <v/>
      </c>
      <c r="K35" s="18" t="inlineStr">
        <is>
          <t>Fixe</t>
        </is>
      </c>
      <c r="L35" s="11" t="inlineStr">
        <is>
          <t>32 passages</t>
        </is>
      </c>
    </row>
    <row r="36">
      <c r="A36" s="15" t="n">
        <v>3</v>
      </c>
      <c r="B36" s="11" t="inlineStr">
        <is>
          <t>Nettoyage de printemps et d’automne</t>
        </is>
      </c>
      <c r="C36" s="8" t="n">
        <v>2</v>
      </c>
      <c r="D36" s="16" t="n">
        <v>2700</v>
      </c>
      <c r="E36" s="7" t="n">
        <v>0</v>
      </c>
      <c r="F36" s="7" t="n">
        <v>0</v>
      </c>
      <c r="G36" s="12">
        <f>IF(OR(C36="",D36=""),"",C36*D36)</f>
        <v/>
      </c>
      <c r="H36" s="12">
        <f>IF(G36="","",ROUND(G36*E36,2))</f>
        <v/>
      </c>
      <c r="I36" s="12">
        <f>IF(G36="","",ROUND((G36-H36)*F36,2))</f>
        <v/>
      </c>
      <c r="J36" s="17">
        <f>IF(G36="","",G36-H36+I36)</f>
        <v/>
      </c>
      <c r="K36" s="18" t="inlineStr">
        <is>
          <t>Fixe</t>
        </is>
      </c>
      <c r="L36" s="11" t="n"/>
    </row>
    <row r="37">
      <c r="A37" s="15" t="n">
        <v>3</v>
      </c>
      <c r="B37" s="11" t="inlineStr">
        <is>
          <t>Déneigement et déglaçage, forfait saison, jusqu’à 12 épisodes</t>
        </is>
      </c>
      <c r="C37" s="8" t="n">
        <v>1</v>
      </c>
      <c r="D37" s="16" t="n">
        <v>15600</v>
      </c>
      <c r="E37" s="7" t="n">
        <v>0.1</v>
      </c>
      <c r="F37" s="7" t="n">
        <v>0</v>
      </c>
      <c r="G37" s="12">
        <f>IF(OR(C37="",D37=""),"",C37*D37)</f>
        <v/>
      </c>
      <c r="H37" s="12">
        <f>IF(G37="","",ROUND(G37*E37,2))</f>
        <v/>
      </c>
      <c r="I37" s="12">
        <f>IF(G37="","",ROUND((G37-H37)*F37,2))</f>
        <v/>
      </c>
      <c r="J37" s="17">
        <f>IF(G37="","",G37-H37+I37)</f>
        <v/>
      </c>
      <c r="K37" s="18" t="inlineStr">
        <is>
          <t>Fixe</t>
        </is>
      </c>
      <c r="L37" s="11" t="inlineStr">
        <is>
          <t>10 % de remise si vous choisissez Complet</t>
        </is>
      </c>
    </row>
    <row r="38">
      <c r="A38" s="15" t="n">
        <v>3</v>
      </c>
      <c r="B38" s="11" t="inlineStr">
        <is>
          <t>Fertilisation et désherbage</t>
        </is>
      </c>
      <c r="C38" s="8" t="n">
        <v>5</v>
      </c>
      <c r="D38" s="16" t="n">
        <v>780</v>
      </c>
      <c r="E38" s="7" t="n">
        <v>0</v>
      </c>
      <c r="F38" s="7" t="n">
        <v>0</v>
      </c>
      <c r="G38" s="12">
        <f>IF(OR(C38="",D38=""),"",C38*D38)</f>
        <v/>
      </c>
      <c r="H38" s="12">
        <f>IF(G38="","",ROUND(G38*E38,2))</f>
        <v/>
      </c>
      <c r="I38" s="12">
        <f>IF(G38="","",ROUND((G38-H38)*F38,2))</f>
        <v/>
      </c>
      <c r="J38" s="17">
        <f>IF(G38="","",G38-H38+I38)</f>
        <v/>
      </c>
      <c r="K38" s="18" t="inlineStr">
        <is>
          <t>Fixe</t>
        </is>
      </c>
      <c r="L38" s="11" t="inlineStr">
        <is>
          <t>5 traitements</t>
        </is>
      </c>
    </row>
    <row r="39">
      <c r="A39" s="15" t="n">
        <v>3</v>
      </c>
      <c r="B39" s="11" t="inlineStr">
        <is>
          <t>Taille des arbustes et des haies</t>
        </is>
      </c>
      <c r="C39" s="8" t="n">
        <v>2</v>
      </c>
      <c r="D39" s="16" t="n">
        <v>1980</v>
      </c>
      <c r="E39" s="7" t="n">
        <v>0</v>
      </c>
      <c r="F39" s="7" t="n">
        <v>0</v>
      </c>
      <c r="G39" s="12">
        <f>IF(OR(C39="",D39=""),"",C39*D39)</f>
        <v/>
      </c>
      <c r="H39" s="12">
        <f>IF(G39="","",ROUND(G39*E39,2))</f>
        <v/>
      </c>
      <c r="I39" s="12">
        <f>IF(G39="","",ROUND((G39-H39)*F39,2))</f>
        <v/>
      </c>
      <c r="J39" s="17">
        <f>IF(G39="","",G39-H39+I39)</f>
        <v/>
      </c>
      <c r="K39" s="18" t="inlineStr">
        <is>
          <t>Fixe</t>
        </is>
      </c>
      <c r="L39" s="11" t="inlineStr">
        <is>
          <t>Printemps et fin d’été</t>
        </is>
      </c>
    </row>
    <row r="40">
      <c r="A40" s="15" t="n">
        <v>3</v>
      </c>
      <c r="B40" s="11" t="inlineStr">
        <is>
          <t>Paillage, yards cubes posés</t>
        </is>
      </c>
      <c r="C40" s="8" t="n">
        <v>60</v>
      </c>
      <c r="D40" s="16" t="n">
        <v>85</v>
      </c>
      <c r="E40" s="7" t="n">
        <v>0</v>
      </c>
      <c r="F40" s="7" t="n">
        <v>0</v>
      </c>
      <c r="G40" s="12">
        <f>IF(OR(C40="",D40=""),"",C40*D40)</f>
        <v/>
      </c>
      <c r="H40" s="12">
        <f>IF(G40="","",ROUND(G40*E40,2))</f>
        <v/>
      </c>
      <c r="I40" s="12">
        <f>IF(G40="","",ROUND((G40-H40)*F40,2))</f>
        <v/>
      </c>
      <c r="J40" s="17">
        <f>IF(G40="","",G40-H40+I40)</f>
        <v/>
      </c>
      <c r="K40" s="18" t="inlineStr">
        <is>
          <t>Fixe</t>
        </is>
      </c>
      <c r="L40" s="11" t="inlineStr">
        <is>
          <t>Printemps</t>
        </is>
      </c>
    </row>
    <row r="41">
      <c r="A41" s="15" t="n">
        <v>3</v>
      </c>
      <c r="B41" s="11" t="inlineStr">
        <is>
          <t>Fleurs de saison, entrée et bureau de location</t>
        </is>
      </c>
      <c r="C41" s="8" t="n">
        <v>2</v>
      </c>
      <c r="D41" s="16" t="n">
        <v>1680</v>
      </c>
      <c r="E41" s="7" t="n">
        <v>0</v>
      </c>
      <c r="F41" s="7" t="n">
        <v>0</v>
      </c>
      <c r="G41" s="12">
        <f>IF(OR(C41="",D41=""),"",C41*D41)</f>
        <v/>
      </c>
      <c r="H41" s="12">
        <f>IF(G41="","",ROUND(G41*E41,2))</f>
        <v/>
      </c>
      <c r="I41" s="12">
        <f>IF(G41="","",ROUND((G41-H41)*F41,2))</f>
        <v/>
      </c>
      <c r="J41" s="17">
        <f>IF(G41="","",G41-H41+I41)</f>
        <v/>
      </c>
      <c r="K41" s="18" t="inlineStr">
        <is>
          <t>Fixe</t>
        </is>
      </c>
      <c r="L41" s="11" t="inlineStr">
        <is>
          <t>2 plantations</t>
        </is>
      </c>
    </row>
    <row r="42">
      <c r="A42" s="15" t="n">
        <v>3</v>
      </c>
      <c r="B42" s="11" t="inlineStr">
        <is>
          <t>Arrosage : mise en route, contrôles mensuels et hivernage</t>
        </is>
      </c>
      <c r="C42" s="8" t="n">
        <v>8</v>
      </c>
      <c r="D42" s="16" t="n">
        <v>450</v>
      </c>
      <c r="E42" s="7" t="n">
        <v>0</v>
      </c>
      <c r="F42" s="7" t="n">
        <v>0</v>
      </c>
      <c r="G42" s="12">
        <f>IF(OR(C42="",D42=""),"",C42*D42)</f>
        <v/>
      </c>
      <c r="H42" s="12">
        <f>IF(G42="","",ROUND(G42*E42,2))</f>
        <v/>
      </c>
      <c r="I42" s="12">
        <f>IF(G42="","",ROUND((G42-H42)*F42,2))</f>
        <v/>
      </c>
      <c r="J42" s="17">
        <f>IF(G42="","",G42-H42+I42)</f>
        <v/>
      </c>
      <c r="K42" s="18" t="inlineStr">
        <is>
          <t>Fixe</t>
        </is>
      </c>
      <c r="L42" s="11" t="inlineStr">
        <is>
          <t>D’avril à novembre</t>
        </is>
      </c>
    </row>
    <row r="43">
      <c r="A43" s="15" t="n"/>
      <c r="B43" s="11" t="n"/>
      <c r="C43" s="8" t="n"/>
      <c r="D43" s="16" t="n"/>
      <c r="E43" s="7" t="n"/>
      <c r="F43" s="7" t="n"/>
      <c r="G43" s="12">
        <f>IF(OR(C43="",D43=""),"",C43*D43)</f>
        <v/>
      </c>
      <c r="H43" s="12">
        <f>IF(G43="","",ROUND(G43*E43,2))</f>
        <v/>
      </c>
      <c r="I43" s="12">
        <f>IF(G43="","",ROUND((G43-H43)*F43,2))</f>
        <v/>
      </c>
      <c r="J43" s="17">
        <f>IF(G43="","",G43-H43+I43)</f>
        <v/>
      </c>
      <c r="K43" s="18" t="n"/>
      <c r="L43" s="11" t="n"/>
    </row>
    <row r="44">
      <c r="A44" s="15" t="n"/>
      <c r="B44" s="11" t="n"/>
      <c r="C44" s="8" t="n"/>
      <c r="D44" s="16" t="n"/>
      <c r="E44" s="7" t="n"/>
      <c r="F44" s="7" t="n"/>
      <c r="G44" s="12">
        <f>IF(OR(C44="",D44=""),"",C44*D44)</f>
        <v/>
      </c>
      <c r="H44" s="12">
        <f>IF(G44="","",ROUND(G44*E44,2))</f>
        <v/>
      </c>
      <c r="I44" s="12">
        <f>IF(G44="","",ROUND((G44-H44)*F44,2))</f>
        <v/>
      </c>
      <c r="J44" s="17">
        <f>IF(G44="","",G44-H44+I44)</f>
        <v/>
      </c>
      <c r="K44" s="18" t="n"/>
      <c r="L44" s="11" t="n"/>
    </row>
    <row r="45">
      <c r="A45" s="15" t="n"/>
      <c r="B45" s="11" t="n"/>
      <c r="C45" s="8" t="n"/>
      <c r="D45" s="16" t="n"/>
      <c r="E45" s="7" t="n"/>
      <c r="F45" s="7" t="n"/>
      <c r="G45" s="12">
        <f>IF(OR(C45="",D45=""),"",C45*D45)</f>
        <v/>
      </c>
      <c r="H45" s="12">
        <f>IF(G45="","",ROUND(G45*E45,2))</f>
        <v/>
      </c>
      <c r="I45" s="12">
        <f>IF(G45="","",ROUND((G45-H45)*F45,2))</f>
        <v/>
      </c>
      <c r="J45" s="17">
        <f>IF(G45="","",G45-H45+I45)</f>
        <v/>
      </c>
      <c r="K45" s="18" t="n"/>
      <c r="L45" s="11" t="n"/>
    </row>
    <row r="46">
      <c r="A46" s="15" t="n"/>
      <c r="B46" s="11" t="n"/>
      <c r="C46" s="8" t="n"/>
      <c r="D46" s="16" t="n"/>
      <c r="E46" s="7" t="n"/>
      <c r="F46" s="7" t="n"/>
      <c r="G46" s="12">
        <f>IF(OR(C46="",D46=""),"",C46*D46)</f>
        <v/>
      </c>
      <c r="H46" s="12">
        <f>IF(G46="","",ROUND(G46*E46,2))</f>
        <v/>
      </c>
      <c r="I46" s="12">
        <f>IF(G46="","",ROUND((G46-H46)*F46,2))</f>
        <v/>
      </c>
      <c r="J46" s="17">
        <f>IF(G46="","",G46-H46+I46)</f>
        <v/>
      </c>
      <c r="K46" s="18" t="n"/>
      <c r="L46" s="11" t="n"/>
    </row>
    <row r="47">
      <c r="A47" s="15" t="n"/>
      <c r="B47" s="11" t="n"/>
      <c r="C47" s="8" t="n"/>
      <c r="D47" s="16" t="n"/>
      <c r="E47" s="7" t="n"/>
      <c r="F47" s="7" t="n"/>
      <c r="G47" s="12">
        <f>IF(OR(C47="",D47=""),"",C47*D47)</f>
        <v/>
      </c>
      <c r="H47" s="12">
        <f>IF(G47="","",ROUND(G47*E47,2))</f>
        <v/>
      </c>
      <c r="I47" s="12">
        <f>IF(G47="","",ROUND((G47-H47)*F47,2))</f>
        <v/>
      </c>
      <c r="J47" s="17">
        <f>IF(G47="","",G47-H47+I47)</f>
        <v/>
      </c>
      <c r="K47" s="18" t="n"/>
      <c r="L47" s="11" t="n"/>
    </row>
    <row r="48">
      <c r="A48" s="15" t="n"/>
      <c r="B48" s="11" t="n"/>
      <c r="C48" s="8" t="n"/>
      <c r="D48" s="16" t="n"/>
      <c r="E48" s="7" t="n"/>
      <c r="F48" s="7" t="n"/>
      <c r="G48" s="12">
        <f>IF(OR(C48="",D48=""),"",C48*D48)</f>
        <v/>
      </c>
      <c r="H48" s="12">
        <f>IF(G48="","",ROUND(G48*E48,2))</f>
        <v/>
      </c>
      <c r="I48" s="12">
        <f>IF(G48="","",ROUND((G48-H48)*F48,2))</f>
        <v/>
      </c>
      <c r="J48" s="17">
        <f>IF(G48="","",G48-H48+I48)</f>
        <v/>
      </c>
      <c r="K48" s="18" t="n"/>
      <c r="L48" s="11" t="n"/>
    </row>
    <row r="49">
      <c r="A49" s="15" t="n"/>
      <c r="B49" s="11" t="n"/>
      <c r="C49" s="8" t="n"/>
      <c r="D49" s="16" t="n"/>
      <c r="E49" s="7" t="n"/>
      <c r="F49" s="7" t="n"/>
      <c r="G49" s="12">
        <f>IF(OR(C49="",D49=""),"",C49*D49)</f>
        <v/>
      </c>
      <c r="H49" s="12">
        <f>IF(G49="","",ROUND(G49*E49,2))</f>
        <v/>
      </c>
      <c r="I49" s="12">
        <f>IF(G49="","",ROUND((G49-H49)*F49,2))</f>
        <v/>
      </c>
      <c r="J49" s="17">
        <f>IF(G49="","",G49-H49+I49)</f>
        <v/>
      </c>
      <c r="K49" s="18" t="n"/>
      <c r="L49" s="11" t="n"/>
    </row>
    <row r="50">
      <c r="A50" s="15" t="n"/>
      <c r="B50" s="11" t="n"/>
      <c r="C50" s="8" t="n"/>
      <c r="D50" s="16" t="n"/>
      <c r="E50" s="7" t="n"/>
      <c r="F50" s="7" t="n"/>
      <c r="G50" s="12">
        <f>IF(OR(C50="",D50=""),"",C50*D50)</f>
        <v/>
      </c>
      <c r="H50" s="12">
        <f>IF(G50="","",ROUND(G50*E50,2))</f>
        <v/>
      </c>
      <c r="I50" s="12">
        <f>IF(G50="","",ROUND((G50-H50)*F50,2))</f>
        <v/>
      </c>
      <c r="J50" s="17">
        <f>IF(G50="","",G50-H50+I50)</f>
        <v/>
      </c>
      <c r="K50" s="18" t="n"/>
      <c r="L50" s="11" t="n"/>
    </row>
    <row r="51">
      <c r="A51" s="15" t="n"/>
      <c r="B51" s="11" t="n"/>
      <c r="C51" s="8" t="n"/>
      <c r="D51" s="16" t="n"/>
      <c r="E51" s="7" t="n"/>
      <c r="F51" s="7" t="n"/>
      <c r="G51" s="12">
        <f>IF(OR(C51="",D51=""),"",C51*D51)</f>
        <v/>
      </c>
      <c r="H51" s="12">
        <f>IF(G51="","",ROUND(G51*E51,2))</f>
        <v/>
      </c>
      <c r="I51" s="12">
        <f>IF(G51="","",ROUND((G51-H51)*F51,2))</f>
        <v/>
      </c>
      <c r="J51" s="17">
        <f>IF(G51="","",G51-H51+I51)</f>
        <v/>
      </c>
      <c r="K51" s="18" t="n"/>
      <c r="L51" s="11" t="n"/>
    </row>
    <row r="52">
      <c r="A52" s="15" t="n"/>
      <c r="B52" s="11" t="n"/>
      <c r="C52" s="8" t="n"/>
      <c r="D52" s="16" t="n"/>
      <c r="E52" s="7" t="n"/>
      <c r="F52" s="7" t="n"/>
      <c r="G52" s="12">
        <f>IF(OR(C52="",D52=""),"",C52*D52)</f>
        <v/>
      </c>
      <c r="H52" s="12">
        <f>IF(G52="","",ROUND(G52*E52,2))</f>
        <v/>
      </c>
      <c r="I52" s="12">
        <f>IF(G52="","",ROUND((G52-H52)*F52,2))</f>
        <v/>
      </c>
      <c r="J52" s="17">
        <f>IF(G52="","",G52-H52+I52)</f>
        <v/>
      </c>
      <c r="K52" s="18" t="n"/>
      <c r="L52" s="11" t="n"/>
    </row>
    <row r="53">
      <c r="A53" s="15" t="n"/>
      <c r="B53" s="11" t="n"/>
      <c r="C53" s="8" t="n"/>
      <c r="D53" s="16" t="n"/>
      <c r="E53" s="7" t="n"/>
      <c r="F53" s="7" t="n"/>
      <c r="G53" s="12">
        <f>IF(OR(C53="",D53=""),"",C53*D53)</f>
        <v/>
      </c>
      <c r="H53" s="12">
        <f>IF(G53="","",ROUND(G53*E53,2))</f>
        <v/>
      </c>
      <c r="I53" s="12">
        <f>IF(G53="","",ROUND((G53-H53)*F53,2))</f>
        <v/>
      </c>
      <c r="J53" s="17">
        <f>IF(G53="","",G53-H53+I53)</f>
        <v/>
      </c>
      <c r="K53" s="18" t="n"/>
      <c r="L53" s="11" t="n"/>
    </row>
    <row r="54">
      <c r="A54" s="15" t="n"/>
      <c r="B54" s="11" t="n"/>
      <c r="C54" s="8" t="n"/>
      <c r="D54" s="16" t="n"/>
      <c r="E54" s="7" t="n"/>
      <c r="F54" s="7" t="n"/>
      <c r="G54" s="12">
        <f>IF(OR(C54="",D54=""),"",C54*D54)</f>
        <v/>
      </c>
      <c r="H54" s="12">
        <f>IF(G54="","",ROUND(G54*E54,2))</f>
        <v/>
      </c>
      <c r="I54" s="12">
        <f>IF(G54="","",ROUND((G54-H54)*F54,2))</f>
        <v/>
      </c>
      <c r="J54" s="17">
        <f>IF(G54="","",G54-H54+I54)</f>
        <v/>
      </c>
      <c r="K54" s="18" t="n"/>
      <c r="L54" s="11" t="n"/>
    </row>
    <row r="55">
      <c r="A55" s="15" t="n"/>
      <c r="B55" s="11" t="n"/>
      <c r="C55" s="8" t="n"/>
      <c r="D55" s="16" t="n"/>
      <c r="E55" s="7" t="n"/>
      <c r="F55" s="7" t="n"/>
      <c r="G55" s="12">
        <f>IF(OR(C55="",D55=""),"",C55*D55)</f>
        <v/>
      </c>
      <c r="H55" s="12">
        <f>IF(G55="","",ROUND(G55*E55,2))</f>
        <v/>
      </c>
      <c r="I55" s="12">
        <f>IF(G55="","",ROUND((G55-H55)*F55,2))</f>
        <v/>
      </c>
      <c r="J55" s="17">
        <f>IF(G55="","",G55-H55+I55)</f>
        <v/>
      </c>
      <c r="K55" s="18" t="n"/>
      <c r="L55" s="11" t="n"/>
    </row>
    <row r="56">
      <c r="A56" s="15" t="n"/>
      <c r="B56" s="11" t="n"/>
      <c r="C56" s="8" t="n"/>
      <c r="D56" s="16" t="n"/>
      <c r="E56" s="7" t="n"/>
      <c r="F56" s="7" t="n"/>
      <c r="G56" s="12">
        <f>IF(OR(C56="",D56=""),"",C56*D56)</f>
        <v/>
      </c>
      <c r="H56" s="12">
        <f>IF(G56="","",ROUND(G56*E56,2))</f>
        <v/>
      </c>
      <c r="I56" s="12">
        <f>IF(G56="","",ROUND((G56-H56)*F56,2))</f>
        <v/>
      </c>
      <c r="J56" s="17">
        <f>IF(G56="","",G56-H56+I56)</f>
        <v/>
      </c>
      <c r="K56" s="18" t="n"/>
      <c r="L56" s="11" t="n"/>
    </row>
    <row r="57">
      <c r="A57" s="15" t="n"/>
      <c r="B57" s="11" t="n"/>
      <c r="C57" s="8" t="n"/>
      <c r="D57" s="16" t="n"/>
      <c r="E57" s="7" t="n"/>
      <c r="F57" s="7" t="n"/>
      <c r="G57" s="12">
        <f>IF(OR(C57="",D57=""),"",C57*D57)</f>
        <v/>
      </c>
      <c r="H57" s="12">
        <f>IF(G57="","",ROUND(G57*E57,2))</f>
        <v/>
      </c>
      <c r="I57" s="12">
        <f>IF(G57="","",ROUND((G57-H57)*F57,2))</f>
        <v/>
      </c>
      <c r="J57" s="17">
        <f>IF(G57="","",G57-H57+I57)</f>
        <v/>
      </c>
      <c r="K57" s="18" t="n"/>
      <c r="L57" s="11" t="n"/>
    </row>
    <row r="58">
      <c r="A58" s="15" t="n"/>
      <c r="B58" s="11" t="n"/>
      <c r="C58" s="8" t="n"/>
      <c r="D58" s="16" t="n"/>
      <c r="E58" s="7" t="n"/>
      <c r="F58" s="7" t="n"/>
      <c r="G58" s="12">
        <f>IF(OR(C58="",D58=""),"",C58*D58)</f>
        <v/>
      </c>
      <c r="H58" s="12">
        <f>IF(G58="","",ROUND(G58*E58,2))</f>
        <v/>
      </c>
      <c r="I58" s="12">
        <f>IF(G58="","",ROUND((G58-H58)*F58,2))</f>
        <v/>
      </c>
      <c r="J58" s="17">
        <f>IF(G58="","",G58-H58+I58)</f>
        <v/>
      </c>
      <c r="K58" s="18" t="n"/>
      <c r="L58" s="11" t="n"/>
    </row>
    <row r="59">
      <c r="A59" s="15" t="n"/>
      <c r="B59" s="11" t="n"/>
      <c r="C59" s="8" t="n"/>
      <c r="D59" s="16" t="n"/>
      <c r="E59" s="7" t="n"/>
      <c r="F59" s="7" t="n"/>
      <c r="G59" s="12">
        <f>IF(OR(C59="",D59=""),"",C59*D59)</f>
        <v/>
      </c>
      <c r="H59" s="12">
        <f>IF(G59="","",ROUND(G59*E59,2))</f>
        <v/>
      </c>
      <c r="I59" s="12">
        <f>IF(G59="","",ROUND((G59-H59)*F59,2))</f>
        <v/>
      </c>
      <c r="J59" s="17">
        <f>IF(G59="","",G59-H59+I59)</f>
        <v/>
      </c>
      <c r="K59" s="18" t="n"/>
      <c r="L59" s="11" t="n"/>
    </row>
    <row r="60">
      <c r="A60" s="15" t="n"/>
      <c r="B60" s="11" t="n"/>
      <c r="C60" s="8" t="n"/>
      <c r="D60" s="16" t="n"/>
      <c r="E60" s="7" t="n"/>
      <c r="F60" s="7" t="n"/>
      <c r="G60" s="12">
        <f>IF(OR(C60="",D60=""),"",C60*D60)</f>
        <v/>
      </c>
      <c r="H60" s="12">
        <f>IF(G60="","",ROUND(G60*E60,2))</f>
        <v/>
      </c>
      <c r="I60" s="12">
        <f>IF(G60="","",ROUND((G60-H60)*F60,2))</f>
        <v/>
      </c>
      <c r="J60" s="17">
        <f>IF(G60="","",G60-H60+I60)</f>
        <v/>
      </c>
      <c r="K60" s="18" t="n"/>
      <c r="L60" s="11" t="n"/>
    </row>
    <row r="61">
      <c r="A61" s="15" t="n"/>
      <c r="B61" s="11" t="n"/>
      <c r="C61" s="8" t="n"/>
      <c r="D61" s="16" t="n"/>
      <c r="E61" s="7" t="n"/>
      <c r="F61" s="7" t="n"/>
      <c r="G61" s="12">
        <f>IF(OR(C61="",D61=""),"",C61*D61)</f>
        <v/>
      </c>
      <c r="H61" s="12">
        <f>IF(G61="","",ROUND(G61*E61,2))</f>
        <v/>
      </c>
      <c r="I61" s="12">
        <f>IF(G61="","",ROUND((G61-H61)*F61,2))</f>
        <v/>
      </c>
      <c r="J61" s="17">
        <f>IF(G61="","",G61-H61+I61)</f>
        <v/>
      </c>
      <c r="K61" s="18" t="n"/>
      <c r="L61" s="11" t="n"/>
    </row>
    <row r="62">
      <c r="A62" s="15" t="n"/>
      <c r="B62" s="11" t="n"/>
      <c r="C62" s="8" t="n"/>
      <c r="D62" s="16" t="n"/>
      <c r="E62" s="7" t="n"/>
      <c r="F62" s="7" t="n"/>
      <c r="G62" s="12">
        <f>IF(OR(C62="",D62=""),"",C62*D62)</f>
        <v/>
      </c>
      <c r="H62" s="12">
        <f>IF(G62="","",ROUND(G62*E62,2))</f>
        <v/>
      </c>
      <c r="I62" s="12">
        <f>IF(G62="","",ROUND((G62-H62)*F62,2))</f>
        <v/>
      </c>
      <c r="J62" s="17">
        <f>IF(G62="","",G62-H62+I62)</f>
        <v/>
      </c>
      <c r="K62" s="18" t="n"/>
      <c r="L62" s="11" t="n"/>
    </row>
    <row r="63">
      <c r="A63" s="15" t="n"/>
      <c r="B63" s="11" t="n"/>
      <c r="C63" s="8" t="n"/>
      <c r="D63" s="16" t="n"/>
      <c r="E63" s="7" t="n"/>
      <c r="F63" s="7" t="n"/>
      <c r="G63" s="12">
        <f>IF(OR(C63="",D63=""),"",C63*D63)</f>
        <v/>
      </c>
      <c r="H63" s="12">
        <f>IF(G63="","",ROUND(G63*E63,2))</f>
        <v/>
      </c>
      <c r="I63" s="12">
        <f>IF(G63="","",ROUND((G63-H63)*F63,2))</f>
        <v/>
      </c>
      <c r="J63" s="17">
        <f>IF(G63="","",G63-H63+I63)</f>
        <v/>
      </c>
      <c r="K63" s="18" t="n"/>
      <c r="L63" s="11" t="n"/>
    </row>
    <row r="64">
      <c r="A64" s="15" t="n"/>
      <c r="B64" s="11" t="n"/>
      <c r="C64" s="8" t="n"/>
      <c r="D64" s="16" t="n"/>
      <c r="E64" s="7" t="n"/>
      <c r="F64" s="7" t="n"/>
      <c r="G64" s="12">
        <f>IF(OR(C64="",D64=""),"",C64*D64)</f>
        <v/>
      </c>
      <c r="H64" s="12">
        <f>IF(G64="","",ROUND(G64*E64,2))</f>
        <v/>
      </c>
      <c r="I64" s="12">
        <f>IF(G64="","",ROUND((G64-H64)*F64,2))</f>
        <v/>
      </c>
      <c r="J64" s="17">
        <f>IF(G64="","",G64-H64+I64)</f>
        <v/>
      </c>
      <c r="K64" s="18" t="n"/>
      <c r="L64" s="11" t="n"/>
    </row>
    <row r="65">
      <c r="A65" s="15" t="n"/>
      <c r="B65" s="11" t="n"/>
      <c r="C65" s="8" t="n"/>
      <c r="D65" s="16" t="n"/>
      <c r="E65" s="7" t="n"/>
      <c r="F65" s="7" t="n"/>
      <c r="G65" s="12">
        <f>IF(OR(C65="",D65=""),"",C65*D65)</f>
        <v/>
      </c>
      <c r="H65" s="12">
        <f>IF(G65="","",ROUND(G65*E65,2))</f>
        <v/>
      </c>
      <c r="I65" s="12">
        <f>IF(G65="","",ROUND((G65-H65)*F65,2))</f>
        <v/>
      </c>
      <c r="J65" s="17">
        <f>IF(G65="","",G65-H65+I65)</f>
        <v/>
      </c>
      <c r="K65" s="18" t="n"/>
      <c r="L65" s="11" t="n"/>
    </row>
    <row r="66">
      <c r="A66" s="15" t="n"/>
      <c r="B66" s="11" t="n"/>
      <c r="C66" s="8" t="n"/>
      <c r="D66" s="16" t="n"/>
      <c r="E66" s="7" t="n"/>
      <c r="F66" s="7" t="n"/>
      <c r="G66" s="12">
        <f>IF(OR(C66="",D66=""),"",C66*D66)</f>
        <v/>
      </c>
      <c r="H66" s="12">
        <f>IF(G66="","",ROUND(G66*E66,2))</f>
        <v/>
      </c>
      <c r="I66" s="12">
        <f>IF(G66="","",ROUND((G66-H66)*F66,2))</f>
        <v/>
      </c>
      <c r="J66" s="17">
        <f>IF(G66="","",G66-H66+I66)</f>
        <v/>
      </c>
      <c r="K66" s="18" t="n"/>
      <c r="L66" s="11" t="n"/>
    </row>
    <row r="67">
      <c r="A67" s="15" t="n"/>
      <c r="B67" s="11" t="n"/>
      <c r="C67" s="8" t="n"/>
      <c r="D67" s="16" t="n"/>
      <c r="E67" s="7" t="n"/>
      <c r="F67" s="7" t="n"/>
      <c r="G67" s="12">
        <f>IF(OR(C67="",D67=""),"",C67*D67)</f>
        <v/>
      </c>
      <c r="H67" s="12">
        <f>IF(G67="","",ROUND(G67*E67,2))</f>
        <v/>
      </c>
      <c r="I67" s="12">
        <f>IF(G67="","",ROUND((G67-H67)*F67,2))</f>
        <v/>
      </c>
      <c r="J67" s="17">
        <f>IF(G67="","",G67-H67+I67)</f>
        <v/>
      </c>
      <c r="K67" s="18" t="n"/>
      <c r="L67" s="11" t="n"/>
    </row>
    <row r="68">
      <c r="A68" s="15" t="n"/>
      <c r="B68" s="11" t="n"/>
      <c r="C68" s="8" t="n"/>
      <c r="D68" s="16" t="n"/>
      <c r="E68" s="7" t="n"/>
      <c r="F68" s="7" t="n"/>
      <c r="G68" s="12">
        <f>IF(OR(C68="",D68=""),"",C68*D68)</f>
        <v/>
      </c>
      <c r="H68" s="12">
        <f>IF(G68="","",ROUND(G68*E68,2))</f>
        <v/>
      </c>
      <c r="I68" s="12">
        <f>IF(G68="","",ROUND((G68-H68)*F68,2))</f>
        <v/>
      </c>
      <c r="J68" s="17">
        <f>IF(G68="","",G68-H68+I68)</f>
        <v/>
      </c>
      <c r="K68" s="18" t="n"/>
      <c r="L68" s="11" t="n"/>
    </row>
    <row r="69">
      <c r="A69" s="15" t="n"/>
      <c r="B69" s="11" t="n"/>
      <c r="C69" s="8" t="n"/>
      <c r="D69" s="16" t="n"/>
      <c r="E69" s="7" t="n"/>
      <c r="F69" s="7" t="n"/>
      <c r="G69" s="12">
        <f>IF(OR(C69="",D69=""),"",C69*D69)</f>
        <v/>
      </c>
      <c r="H69" s="12">
        <f>IF(G69="","",ROUND(G69*E69,2))</f>
        <v/>
      </c>
      <c r="I69" s="12">
        <f>IF(G69="","",ROUND((G69-H69)*F69,2))</f>
        <v/>
      </c>
      <c r="J69" s="17">
        <f>IF(G69="","",G69-H69+I69)</f>
        <v/>
      </c>
      <c r="K69" s="18" t="n"/>
      <c r="L69" s="11" t="n"/>
    </row>
    <row r="70">
      <c r="A70" s="15" t="n"/>
      <c r="B70" s="11" t="n"/>
      <c r="C70" s="8" t="n"/>
      <c r="D70" s="16" t="n"/>
      <c r="E70" s="7" t="n"/>
      <c r="F70" s="7" t="n"/>
      <c r="G70" s="12">
        <f>IF(OR(C70="",D70=""),"",C70*D70)</f>
        <v/>
      </c>
      <c r="H70" s="12">
        <f>IF(G70="","",ROUND(G70*E70,2))</f>
        <v/>
      </c>
      <c r="I70" s="12">
        <f>IF(G70="","",ROUND((G70-H70)*F70,2))</f>
        <v/>
      </c>
      <c r="J70" s="17">
        <f>IF(G70="","",G70-H70+I70)</f>
        <v/>
      </c>
      <c r="K70" s="18" t="n"/>
      <c r="L70" s="11" t="n"/>
    </row>
    <row r="71">
      <c r="A71" s="15" t="n"/>
      <c r="B71" s="11" t="n"/>
      <c r="C71" s="8" t="n"/>
      <c r="D71" s="16" t="n"/>
      <c r="E71" s="7" t="n"/>
      <c r="F71" s="7" t="n"/>
      <c r="G71" s="12">
        <f>IF(OR(C71="",D71=""),"",C71*D71)</f>
        <v/>
      </c>
      <c r="H71" s="12">
        <f>IF(G71="","",ROUND(G71*E71,2))</f>
        <v/>
      </c>
      <c r="I71" s="12">
        <f>IF(G71="","",ROUND((G71-H71)*F71,2))</f>
        <v/>
      </c>
      <c r="J71" s="17">
        <f>IF(G71="","",G71-H71+I71)</f>
        <v/>
      </c>
      <c r="K71" s="18" t="n"/>
      <c r="L71" s="11" t="n"/>
    </row>
    <row r="72">
      <c r="A72" s="15" t="n"/>
      <c r="B72" s="11" t="n"/>
      <c r="C72" s="8" t="n"/>
      <c r="D72" s="16" t="n"/>
      <c r="E72" s="7" t="n"/>
      <c r="F72" s="7" t="n"/>
      <c r="G72" s="12">
        <f>IF(OR(C72="",D72=""),"",C72*D72)</f>
        <v/>
      </c>
      <c r="H72" s="12">
        <f>IF(G72="","",ROUND(G72*E72,2))</f>
        <v/>
      </c>
      <c r="I72" s="12">
        <f>IF(G72="","",ROUND((G72-H72)*F72,2))</f>
        <v/>
      </c>
      <c r="J72" s="17">
        <f>IF(G72="","",G72-H72+I72)</f>
        <v/>
      </c>
      <c r="K72" s="18" t="n"/>
      <c r="L72" s="11" t="n"/>
    </row>
    <row r="73">
      <c r="A73" s="15" t="n"/>
      <c r="B73" s="11" t="n"/>
      <c r="C73" s="8" t="n"/>
      <c r="D73" s="16" t="n"/>
      <c r="E73" s="7" t="n"/>
      <c r="F73" s="7" t="n"/>
      <c r="G73" s="12">
        <f>IF(OR(C73="",D73=""),"",C73*D73)</f>
        <v/>
      </c>
      <c r="H73" s="12">
        <f>IF(G73="","",ROUND(G73*E73,2))</f>
        <v/>
      </c>
      <c r="I73" s="12">
        <f>IF(G73="","",ROUND((G73-H73)*F73,2))</f>
        <v/>
      </c>
      <c r="J73" s="17">
        <f>IF(G73="","",G73-H73+I73)</f>
        <v/>
      </c>
      <c r="K73" s="18" t="n"/>
      <c r="L73" s="11" t="n"/>
    </row>
    <row r="74">
      <c r="A74" s="15" t="n"/>
      <c r="B74" s="11" t="n"/>
      <c r="C74" s="8" t="n"/>
      <c r="D74" s="16" t="n"/>
      <c r="E74" s="7" t="n"/>
      <c r="F74" s="7" t="n"/>
      <c r="G74" s="12">
        <f>IF(OR(C74="",D74=""),"",C74*D74)</f>
        <v/>
      </c>
      <c r="H74" s="12">
        <f>IF(G74="","",ROUND(G74*E74,2))</f>
        <v/>
      </c>
      <c r="I74" s="12">
        <f>IF(G74="","",ROUND((G74-H74)*F74,2))</f>
        <v/>
      </c>
      <c r="J74" s="17">
        <f>IF(G74="","",G74-H74+I74)</f>
        <v/>
      </c>
      <c r="K74" s="18" t="n"/>
      <c r="L74" s="11" t="n"/>
    </row>
    <row r="75">
      <c r="A75" s="15" t="n"/>
      <c r="B75" s="11" t="n"/>
      <c r="C75" s="8" t="n"/>
      <c r="D75" s="16" t="n"/>
      <c r="E75" s="7" t="n"/>
      <c r="F75" s="7" t="n"/>
      <c r="G75" s="12">
        <f>IF(OR(C75="",D75=""),"",C75*D75)</f>
        <v/>
      </c>
      <c r="H75" s="12">
        <f>IF(G75="","",ROUND(G75*E75,2))</f>
        <v/>
      </c>
      <c r="I75" s="12">
        <f>IF(G75="","",ROUND((G75-H75)*F75,2))</f>
        <v/>
      </c>
      <c r="J75" s="17">
        <f>IF(G75="","",G75-H75+I75)</f>
        <v/>
      </c>
      <c r="K75" s="18" t="n"/>
      <c r="L75" s="11" t="n"/>
    </row>
    <row r="76">
      <c r="A76" s="15" t="n"/>
      <c r="B76" s="11" t="n"/>
      <c r="C76" s="8" t="n"/>
      <c r="D76" s="16" t="n"/>
      <c r="E76" s="7" t="n"/>
      <c r="F76" s="7" t="n"/>
      <c r="G76" s="12">
        <f>IF(OR(C76="",D76=""),"",C76*D76)</f>
        <v/>
      </c>
      <c r="H76" s="12">
        <f>IF(G76="","",ROUND(G76*E76,2))</f>
        <v/>
      </c>
      <c r="I76" s="12">
        <f>IF(G76="","",ROUND((G76-H76)*F76,2))</f>
        <v/>
      </c>
      <c r="J76" s="17">
        <f>IF(G76="","",G76-H76+I76)</f>
        <v/>
      </c>
      <c r="K76" s="18" t="n"/>
      <c r="L76" s="11" t="n"/>
    </row>
    <row r="77">
      <c r="A77" s="15" t="n"/>
      <c r="B77" s="11" t="n"/>
      <c r="C77" s="8" t="n"/>
      <c r="D77" s="16" t="n"/>
      <c r="E77" s="7" t="n"/>
      <c r="F77" s="7" t="n"/>
      <c r="G77" s="12">
        <f>IF(OR(C77="",D77=""),"",C77*D77)</f>
        <v/>
      </c>
      <c r="H77" s="12">
        <f>IF(G77="","",ROUND(G77*E77,2))</f>
        <v/>
      </c>
      <c r="I77" s="12">
        <f>IF(G77="","",ROUND((G77-H77)*F77,2))</f>
        <v/>
      </c>
      <c r="J77" s="17">
        <f>IF(G77="","",G77-H77+I77)</f>
        <v/>
      </c>
      <c r="K77" s="18" t="n"/>
      <c r="L77" s="11" t="n"/>
    </row>
    <row r="78">
      <c r="A78" s="15" t="n"/>
      <c r="B78" s="11" t="n"/>
      <c r="C78" s="8" t="n"/>
      <c r="D78" s="16" t="n"/>
      <c r="E78" s="7" t="n"/>
      <c r="F78" s="7" t="n"/>
      <c r="G78" s="12">
        <f>IF(OR(C78="",D78=""),"",C78*D78)</f>
        <v/>
      </c>
      <c r="H78" s="12">
        <f>IF(G78="","",ROUND(G78*E78,2))</f>
        <v/>
      </c>
      <c r="I78" s="12">
        <f>IF(G78="","",ROUND((G78-H78)*F78,2))</f>
        <v/>
      </c>
      <c r="J78" s="17">
        <f>IF(G78="","",G78-H78+I78)</f>
        <v/>
      </c>
      <c r="K78" s="18" t="n"/>
      <c r="L78" s="11" t="n"/>
    </row>
    <row r="79">
      <c r="A79" s="15" t="n"/>
      <c r="B79" s="11" t="n"/>
      <c r="C79" s="8" t="n"/>
      <c r="D79" s="16" t="n"/>
      <c r="E79" s="7" t="n"/>
      <c r="F79" s="7" t="n"/>
      <c r="G79" s="12">
        <f>IF(OR(C79="",D79=""),"",C79*D79)</f>
        <v/>
      </c>
      <c r="H79" s="12">
        <f>IF(G79="","",ROUND(G79*E79,2))</f>
        <v/>
      </c>
      <c r="I79" s="12">
        <f>IF(G79="","",ROUND((G79-H79)*F79,2))</f>
        <v/>
      </c>
      <c r="J79" s="17">
        <f>IF(G79="","",G79-H79+I79)</f>
        <v/>
      </c>
      <c r="K79" s="18" t="n"/>
      <c r="L79" s="11" t="n"/>
    </row>
    <row r="80">
      <c r="A80" s="15" t="n"/>
      <c r="B80" s="11" t="n"/>
      <c r="C80" s="8" t="n"/>
      <c r="D80" s="16" t="n"/>
      <c r="E80" s="7" t="n"/>
      <c r="F80" s="7" t="n"/>
      <c r="G80" s="12">
        <f>IF(OR(C80="",D80=""),"",C80*D80)</f>
        <v/>
      </c>
      <c r="H80" s="12">
        <f>IF(G80="","",ROUND(G80*E80,2))</f>
        <v/>
      </c>
      <c r="I80" s="12">
        <f>IF(G80="","",ROUND((G80-H80)*F80,2))</f>
        <v/>
      </c>
      <c r="J80" s="17">
        <f>IF(G80="","",G80-H80+I80)</f>
        <v/>
      </c>
      <c r="K80" s="18" t="n"/>
      <c r="L80" s="11" t="n"/>
    </row>
    <row r="81">
      <c r="A81" s="15" t="n"/>
      <c r="B81" s="11" t="n"/>
      <c r="C81" s="8" t="n"/>
      <c r="D81" s="16" t="n"/>
      <c r="E81" s="7" t="n"/>
      <c r="F81" s="7" t="n"/>
      <c r="G81" s="12">
        <f>IF(OR(C81="",D81=""),"",C81*D81)</f>
        <v/>
      </c>
      <c r="H81" s="12">
        <f>IF(G81="","",ROUND(G81*E81,2))</f>
        <v/>
      </c>
      <c r="I81" s="12">
        <f>IF(G81="","",ROUND((G81-H81)*F81,2))</f>
        <v/>
      </c>
      <c r="J81" s="17">
        <f>IF(G81="","",G81-H81+I81)</f>
        <v/>
      </c>
      <c r="K81" s="18" t="n"/>
      <c r="L81" s="11" t="n"/>
    </row>
    <row r="82">
      <c r="A82" s="15" t="n"/>
      <c r="B82" s="11" t="n"/>
      <c r="C82" s="8" t="n"/>
      <c r="D82" s="16" t="n"/>
      <c r="E82" s="7" t="n"/>
      <c r="F82" s="7" t="n"/>
      <c r="G82" s="12">
        <f>IF(OR(C82="",D82=""),"",C82*D82)</f>
        <v/>
      </c>
      <c r="H82" s="12">
        <f>IF(G82="","",ROUND(G82*E82,2))</f>
        <v/>
      </c>
      <c r="I82" s="12">
        <f>IF(G82="","",ROUND((G82-H82)*F82,2))</f>
        <v/>
      </c>
      <c r="J82" s="17">
        <f>IF(G82="","",G82-H82+I82)</f>
        <v/>
      </c>
      <c r="K82" s="18" t="n"/>
      <c r="L82" s="11" t="n"/>
    </row>
    <row r="83">
      <c r="A83" s="15" t="n"/>
      <c r="B83" s="11" t="n"/>
      <c r="C83" s="8" t="n"/>
      <c r="D83" s="16" t="n"/>
      <c r="E83" s="7" t="n"/>
      <c r="F83" s="7" t="n"/>
      <c r="G83" s="12">
        <f>IF(OR(C83="",D83=""),"",C83*D83)</f>
        <v/>
      </c>
      <c r="H83" s="12">
        <f>IF(G83="","",ROUND(G83*E83,2))</f>
        <v/>
      </c>
      <c r="I83" s="12">
        <f>IF(G83="","",ROUND((G83-H83)*F83,2))</f>
        <v/>
      </c>
      <c r="J83" s="17">
        <f>IF(G83="","",G83-H83+I83)</f>
        <v/>
      </c>
      <c r="K83" s="18" t="n"/>
      <c r="L83" s="11" t="n"/>
    </row>
    <row r="84">
      <c r="A84" s="15" t="n"/>
      <c r="B84" s="11" t="n"/>
      <c r="C84" s="8" t="n"/>
      <c r="D84" s="16" t="n"/>
      <c r="E84" s="7" t="n"/>
      <c r="F84" s="7" t="n"/>
      <c r="G84" s="12">
        <f>IF(OR(C84="",D84=""),"",C84*D84)</f>
        <v/>
      </c>
      <c r="H84" s="12">
        <f>IF(G84="","",ROUND(G84*E84,2))</f>
        <v/>
      </c>
      <c r="I84" s="12">
        <f>IF(G84="","",ROUND((G84-H84)*F84,2))</f>
        <v/>
      </c>
      <c r="J84" s="17">
        <f>IF(G84="","",G84-H84+I84)</f>
        <v/>
      </c>
      <c r="K84" s="18" t="n"/>
      <c r="L84" s="11" t="n"/>
    </row>
    <row r="85">
      <c r="A85" s="15" t="n"/>
      <c r="B85" s="11" t="n"/>
      <c r="C85" s="8" t="n"/>
      <c r="D85" s="16" t="n"/>
      <c r="E85" s="7" t="n"/>
      <c r="F85" s="7" t="n"/>
      <c r="G85" s="12">
        <f>IF(OR(C85="",D85=""),"",C85*D85)</f>
        <v/>
      </c>
      <c r="H85" s="12">
        <f>IF(G85="","",ROUND(G85*E85,2))</f>
        <v/>
      </c>
      <c r="I85" s="12">
        <f>IF(G85="","",ROUND((G85-H85)*F85,2))</f>
        <v/>
      </c>
      <c r="J85" s="17">
        <f>IF(G85="","",G85-H85+I85)</f>
        <v/>
      </c>
      <c r="K85" s="18" t="n"/>
      <c r="L85" s="11" t="n"/>
    </row>
    <row r="86">
      <c r="A86" s="15" t="n"/>
      <c r="B86" s="11" t="n"/>
      <c r="C86" s="8" t="n"/>
      <c r="D86" s="16" t="n"/>
      <c r="E86" s="7" t="n"/>
      <c r="F86" s="7" t="n"/>
      <c r="G86" s="12">
        <f>IF(OR(C86="",D86=""),"",C86*D86)</f>
        <v/>
      </c>
      <c r="H86" s="12">
        <f>IF(G86="","",ROUND(G86*E86,2))</f>
        <v/>
      </c>
      <c r="I86" s="12">
        <f>IF(G86="","",ROUND((G86-H86)*F86,2))</f>
        <v/>
      </c>
      <c r="J86" s="17">
        <f>IF(G86="","",G86-H86+I86)</f>
        <v/>
      </c>
      <c r="K86" s="18" t="n"/>
      <c r="L86" s="11" t="n"/>
    </row>
    <row r="87">
      <c r="A87" s="15" t="n"/>
      <c r="B87" s="11" t="n"/>
      <c r="C87" s="8" t="n"/>
      <c r="D87" s="16" t="n"/>
      <c r="E87" s="7" t="n"/>
      <c r="F87" s="7" t="n"/>
      <c r="G87" s="12">
        <f>IF(OR(C87="",D87=""),"",C87*D87)</f>
        <v/>
      </c>
      <c r="H87" s="12">
        <f>IF(G87="","",ROUND(G87*E87,2))</f>
        <v/>
      </c>
      <c r="I87" s="12">
        <f>IF(G87="","",ROUND((G87-H87)*F87,2))</f>
        <v/>
      </c>
      <c r="J87" s="17">
        <f>IF(G87="","",G87-H87+I87)</f>
        <v/>
      </c>
      <c r="K87" s="18" t="n"/>
      <c r="L87" s="11" t="n"/>
    </row>
    <row r="88">
      <c r="A88" s="15" t="n"/>
      <c r="B88" s="11" t="n"/>
      <c r="C88" s="8" t="n"/>
      <c r="D88" s="16" t="n"/>
      <c r="E88" s="7" t="n"/>
      <c r="F88" s="7" t="n"/>
      <c r="G88" s="12">
        <f>IF(OR(C88="",D88=""),"",C88*D88)</f>
        <v/>
      </c>
      <c r="H88" s="12">
        <f>IF(G88="","",ROUND(G88*E88,2))</f>
        <v/>
      </c>
      <c r="I88" s="12">
        <f>IF(G88="","",ROUND((G88-H88)*F88,2))</f>
        <v/>
      </c>
      <c r="J88" s="17">
        <f>IF(G88="","",G88-H88+I88)</f>
        <v/>
      </c>
      <c r="K88" s="18" t="n"/>
      <c r="L88" s="11" t="n"/>
    </row>
    <row r="89">
      <c r="A89" s="15" t="n"/>
      <c r="B89" s="11" t="n"/>
      <c r="C89" s="8" t="n"/>
      <c r="D89" s="16" t="n"/>
      <c r="E89" s="7" t="n"/>
      <c r="F89" s="7" t="n"/>
      <c r="G89" s="12">
        <f>IF(OR(C89="",D89=""),"",C89*D89)</f>
        <v/>
      </c>
      <c r="H89" s="12">
        <f>IF(G89="","",ROUND(G89*E89,2))</f>
        <v/>
      </c>
      <c r="I89" s="12">
        <f>IF(G89="","",ROUND((G89-H89)*F89,2))</f>
        <v/>
      </c>
      <c r="J89" s="17">
        <f>IF(G89="","",G89-H89+I89)</f>
        <v/>
      </c>
      <c r="K89" s="18" t="n"/>
      <c r="L89" s="11" t="n"/>
    </row>
    <row r="90">
      <c r="A90" s="15" t="n"/>
      <c r="B90" s="11" t="n"/>
      <c r="C90" s="8" t="n"/>
      <c r="D90" s="16" t="n"/>
      <c r="E90" s="7" t="n"/>
      <c r="F90" s="7" t="n"/>
      <c r="G90" s="12">
        <f>IF(OR(C90="",D90=""),"",C90*D90)</f>
        <v/>
      </c>
      <c r="H90" s="12">
        <f>IF(G90="","",ROUND(G90*E90,2))</f>
        <v/>
      </c>
      <c r="I90" s="12">
        <f>IF(G90="","",ROUND((G90-H90)*F90,2))</f>
        <v/>
      </c>
      <c r="J90" s="17">
        <f>IF(G90="","",G90-H90+I90)</f>
        <v/>
      </c>
      <c r="K90" s="18" t="n"/>
      <c r="L90" s="11" t="n"/>
    </row>
    <row r="91">
      <c r="A91" s="15" t="n"/>
      <c r="B91" s="11" t="n"/>
      <c r="C91" s="8" t="n"/>
      <c r="D91" s="16" t="n"/>
      <c r="E91" s="7" t="n"/>
      <c r="F91" s="7" t="n"/>
      <c r="G91" s="12">
        <f>IF(OR(C91="",D91=""),"",C91*D91)</f>
        <v/>
      </c>
      <c r="H91" s="12">
        <f>IF(G91="","",ROUND(G91*E91,2))</f>
        <v/>
      </c>
      <c r="I91" s="12">
        <f>IF(G91="","",ROUND((G91-H91)*F91,2))</f>
        <v/>
      </c>
      <c r="J91" s="17">
        <f>IF(G91="","",G91-H91+I91)</f>
        <v/>
      </c>
      <c r="K91" s="18" t="n"/>
      <c r="L91" s="11" t="n"/>
    </row>
    <row r="92">
      <c r="A92" s="15" t="n"/>
      <c r="B92" s="11" t="n"/>
      <c r="C92" s="8" t="n"/>
      <c r="D92" s="16" t="n"/>
      <c r="E92" s="7" t="n"/>
      <c r="F92" s="7" t="n"/>
      <c r="G92" s="12">
        <f>IF(OR(C92="",D92=""),"",C92*D92)</f>
        <v/>
      </c>
      <c r="H92" s="12">
        <f>IF(G92="","",ROUND(G92*E92,2))</f>
        <v/>
      </c>
      <c r="I92" s="12">
        <f>IF(G92="","",ROUND((G92-H92)*F92,2))</f>
        <v/>
      </c>
      <c r="J92" s="17">
        <f>IF(G92="","",G92-H92+I92)</f>
        <v/>
      </c>
      <c r="K92" s="18" t="n"/>
      <c r="L92" s="11" t="n"/>
    </row>
    <row r="93">
      <c r="A93" s="15" t="n"/>
      <c r="B93" s="11" t="n"/>
      <c r="C93" s="8" t="n"/>
      <c r="D93" s="16" t="n"/>
      <c r="E93" s="7" t="n"/>
      <c r="F93" s="7" t="n"/>
      <c r="G93" s="12">
        <f>IF(OR(C93="",D93=""),"",C93*D93)</f>
        <v/>
      </c>
      <c r="H93" s="12">
        <f>IF(G93="","",ROUND(G93*E93,2))</f>
        <v/>
      </c>
      <c r="I93" s="12">
        <f>IF(G93="","",ROUND((G93-H93)*F93,2))</f>
        <v/>
      </c>
      <c r="J93" s="17">
        <f>IF(G93="","",G93-H93+I93)</f>
        <v/>
      </c>
      <c r="K93" s="18" t="n"/>
      <c r="L93" s="11" t="n"/>
    </row>
    <row r="94">
      <c r="A94" s="15" t="n"/>
      <c r="B94" s="11" t="n"/>
      <c r="C94" s="8" t="n"/>
      <c r="D94" s="16" t="n"/>
      <c r="E94" s="7" t="n"/>
      <c r="F94" s="7" t="n"/>
      <c r="G94" s="12">
        <f>IF(OR(C94="",D94=""),"",C94*D94)</f>
        <v/>
      </c>
      <c r="H94" s="12">
        <f>IF(G94="","",ROUND(G94*E94,2))</f>
        <v/>
      </c>
      <c r="I94" s="12">
        <f>IF(G94="","",ROUND((G94-H94)*F94,2))</f>
        <v/>
      </c>
      <c r="J94" s="17">
        <f>IF(G94="","",G94-H94+I94)</f>
        <v/>
      </c>
      <c r="K94" s="18" t="n"/>
      <c r="L94" s="11" t="n"/>
    </row>
    <row r="95">
      <c r="A95" s="15" t="n"/>
      <c r="B95" s="11" t="n"/>
      <c r="C95" s="8" t="n"/>
      <c r="D95" s="16" t="n"/>
      <c r="E95" s="7" t="n"/>
      <c r="F95" s="7" t="n"/>
      <c r="G95" s="12">
        <f>IF(OR(C95="",D95=""),"",C95*D95)</f>
        <v/>
      </c>
      <c r="H95" s="12">
        <f>IF(G95="","",ROUND(G95*E95,2))</f>
        <v/>
      </c>
      <c r="I95" s="12">
        <f>IF(G95="","",ROUND((G95-H95)*F95,2))</f>
        <v/>
      </c>
      <c r="J95" s="17">
        <f>IF(G95="","",G95-H95+I95)</f>
        <v/>
      </c>
      <c r="K95" s="18" t="n"/>
      <c r="L95" s="11" t="n"/>
    </row>
    <row r="96">
      <c r="A96" s="15" t="n"/>
      <c r="B96" s="11" t="n"/>
      <c r="C96" s="8" t="n"/>
      <c r="D96" s="16" t="n"/>
      <c r="E96" s="7" t="n"/>
      <c r="F96" s="7" t="n"/>
      <c r="G96" s="12">
        <f>IF(OR(C96="",D96=""),"",C96*D96)</f>
        <v/>
      </c>
      <c r="H96" s="12">
        <f>IF(G96="","",ROUND(G96*E96,2))</f>
        <v/>
      </c>
      <c r="I96" s="12">
        <f>IF(G96="","",ROUND((G96-H96)*F96,2))</f>
        <v/>
      </c>
      <c r="J96" s="17">
        <f>IF(G96="","",G96-H96+I96)</f>
        <v/>
      </c>
      <c r="K96" s="18" t="n"/>
      <c r="L96" s="11" t="n"/>
    </row>
    <row r="97">
      <c r="A97" s="15" t="n"/>
      <c r="B97" s="11" t="n"/>
      <c r="C97" s="8" t="n"/>
      <c r="D97" s="16" t="n"/>
      <c r="E97" s="7" t="n"/>
      <c r="F97" s="7" t="n"/>
      <c r="G97" s="12">
        <f>IF(OR(C97="",D97=""),"",C97*D97)</f>
        <v/>
      </c>
      <c r="H97" s="12">
        <f>IF(G97="","",ROUND(G97*E97,2))</f>
        <v/>
      </c>
      <c r="I97" s="12">
        <f>IF(G97="","",ROUND((G97-H97)*F97,2))</f>
        <v/>
      </c>
      <c r="J97" s="17">
        <f>IF(G97="","",G97-H97+I97)</f>
        <v/>
      </c>
      <c r="K97" s="18" t="n"/>
      <c r="L97" s="11" t="n"/>
    </row>
    <row r="98">
      <c r="A98" s="15" t="n"/>
      <c r="B98" s="11" t="n"/>
      <c r="C98" s="8" t="n"/>
      <c r="D98" s="16" t="n"/>
      <c r="E98" s="7" t="n"/>
      <c r="F98" s="7" t="n"/>
      <c r="G98" s="12">
        <f>IF(OR(C98="",D98=""),"",C98*D98)</f>
        <v/>
      </c>
      <c r="H98" s="12">
        <f>IF(G98="","",ROUND(G98*E98,2))</f>
        <v/>
      </c>
      <c r="I98" s="12">
        <f>IF(G98="","",ROUND((G98-H98)*F98,2))</f>
        <v/>
      </c>
      <c r="J98" s="17">
        <f>IF(G98="","",G98-H98+I98)</f>
        <v/>
      </c>
      <c r="K98" s="18" t="n"/>
      <c r="L98" s="11" t="n"/>
    </row>
    <row r="99">
      <c r="A99" s="15" t="n"/>
      <c r="B99" s="11" t="n"/>
      <c r="C99" s="8" t="n"/>
      <c r="D99" s="16" t="n"/>
      <c r="E99" s="7" t="n"/>
      <c r="F99" s="7" t="n"/>
      <c r="G99" s="12">
        <f>IF(OR(C99="",D99=""),"",C99*D99)</f>
        <v/>
      </c>
      <c r="H99" s="12">
        <f>IF(G99="","",ROUND(G99*E99,2))</f>
        <v/>
      </c>
      <c r="I99" s="12">
        <f>IF(G99="","",ROUND((G99-H99)*F99,2))</f>
        <v/>
      </c>
      <c r="J99" s="17">
        <f>IF(G99="","",G99-H99+I99)</f>
        <v/>
      </c>
      <c r="K99" s="18" t="n"/>
      <c r="L99" s="11" t="n"/>
    </row>
    <row r="100">
      <c r="A100" s="15" t="n"/>
      <c r="B100" s="11" t="n"/>
      <c r="C100" s="8" t="n"/>
      <c r="D100" s="16" t="n"/>
      <c r="E100" s="7" t="n"/>
      <c r="F100" s="7" t="n"/>
      <c r="G100" s="12">
        <f>IF(OR(C100="",D100=""),"",C100*D100)</f>
        <v/>
      </c>
      <c r="H100" s="12">
        <f>IF(G100="","",ROUND(G100*E100,2))</f>
        <v/>
      </c>
      <c r="I100" s="12">
        <f>IF(G100="","",ROUND((G100-H100)*F100,2))</f>
        <v/>
      </c>
      <c r="J100" s="17">
        <f>IF(G100="","",G100-H100+I100)</f>
        <v/>
      </c>
      <c r="K100" s="18" t="n"/>
      <c r="L100" s="11" t="n"/>
    </row>
    <row r="101">
      <c r="A101" s="15" t="n"/>
      <c r="B101" s="11" t="n"/>
      <c r="C101" s="8" t="n"/>
      <c r="D101" s="16" t="n"/>
      <c r="E101" s="7" t="n"/>
      <c r="F101" s="7" t="n"/>
      <c r="G101" s="12">
        <f>IF(OR(C101="",D101=""),"",C101*D101)</f>
        <v/>
      </c>
      <c r="H101" s="12">
        <f>IF(G101="","",ROUND(G101*E101,2))</f>
        <v/>
      </c>
      <c r="I101" s="12">
        <f>IF(G101="","",ROUND((G101-H101)*F101,2))</f>
        <v/>
      </c>
      <c r="J101" s="17">
        <f>IF(G101="","",G101-H101+I101)</f>
        <v/>
      </c>
      <c r="K101" s="18" t="n"/>
      <c r="L101" s="11" t="n"/>
    </row>
    <row r="102">
      <c r="A102" s="15" t="n"/>
      <c r="B102" s="11" t="n"/>
      <c r="C102" s="8" t="n"/>
      <c r="D102" s="16" t="n"/>
      <c r="E102" s="7" t="n"/>
      <c r="F102" s="7" t="n"/>
      <c r="G102" s="12">
        <f>IF(OR(C102="",D102=""),"",C102*D102)</f>
        <v/>
      </c>
      <c r="H102" s="12">
        <f>IF(G102="","",ROUND(G102*E102,2))</f>
        <v/>
      </c>
      <c r="I102" s="12">
        <f>IF(G102="","",ROUND((G102-H102)*F102,2))</f>
        <v/>
      </c>
      <c r="J102" s="17">
        <f>IF(G102="","",G102-H102+I102)</f>
        <v/>
      </c>
      <c r="K102" s="18" t="n"/>
      <c r="L102" s="11" t="n"/>
    </row>
    <row r="103">
      <c r="A103" s="15" t="n"/>
      <c r="B103" s="11" t="n"/>
      <c r="C103" s="8" t="n"/>
      <c r="D103" s="16" t="n"/>
      <c r="E103" s="7" t="n"/>
      <c r="F103" s="7" t="n"/>
      <c r="G103" s="12">
        <f>IF(OR(C103="",D103=""),"",C103*D103)</f>
        <v/>
      </c>
      <c r="H103" s="12">
        <f>IF(G103="","",ROUND(G103*E103,2))</f>
        <v/>
      </c>
      <c r="I103" s="12">
        <f>IF(G103="","",ROUND((G103-H103)*F103,2))</f>
        <v/>
      </c>
      <c r="J103" s="17">
        <f>IF(G103="","",G103-H103+I103)</f>
        <v/>
      </c>
      <c r="K103" s="18" t="n"/>
      <c r="L103" s="11" t="n"/>
    </row>
    <row r="104">
      <c r="A104" s="15" t="n"/>
      <c r="B104" s="11" t="n"/>
      <c r="C104" s="8" t="n"/>
      <c r="D104" s="16" t="n"/>
      <c r="E104" s="7" t="n"/>
      <c r="F104" s="7" t="n"/>
      <c r="G104" s="12">
        <f>IF(OR(C104="",D104=""),"",C104*D104)</f>
        <v/>
      </c>
      <c r="H104" s="12">
        <f>IF(G104="","",ROUND(G104*E104,2))</f>
        <v/>
      </c>
      <c r="I104" s="12">
        <f>IF(G104="","",ROUND((G104-H104)*F104,2))</f>
        <v/>
      </c>
      <c r="J104" s="17">
        <f>IF(G104="","",G104-H104+I104)</f>
        <v/>
      </c>
      <c r="K104" s="18" t="n"/>
      <c r="L104" s="11" t="n"/>
    </row>
    <row r="105">
      <c r="A105" s="15" t="n"/>
      <c r="B105" s="11" t="n"/>
      <c r="C105" s="8" t="n"/>
      <c r="D105" s="16" t="n"/>
      <c r="E105" s="7" t="n"/>
      <c r="F105" s="7" t="n"/>
      <c r="G105" s="12">
        <f>IF(OR(C105="",D105=""),"",C105*D105)</f>
        <v/>
      </c>
      <c r="H105" s="12">
        <f>IF(G105="","",ROUND(G105*E105,2))</f>
        <v/>
      </c>
      <c r="I105" s="12">
        <f>IF(G105="","",ROUND((G105-H105)*F105,2))</f>
        <v/>
      </c>
      <c r="J105" s="17">
        <f>IF(G105="","",G105-H105+I105)</f>
        <v/>
      </c>
      <c r="K105" s="18" t="n"/>
      <c r="L105" s="11" t="n"/>
    </row>
    <row r="106">
      <c r="A106" s="15" t="n"/>
      <c r="B106" s="11" t="n"/>
      <c r="C106" s="8" t="n"/>
      <c r="D106" s="16" t="n"/>
      <c r="E106" s="7" t="n"/>
      <c r="F106" s="7" t="n"/>
      <c r="G106" s="12">
        <f>IF(OR(C106="",D106=""),"",C106*D106)</f>
        <v/>
      </c>
      <c r="H106" s="12">
        <f>IF(G106="","",ROUND(G106*E106,2))</f>
        <v/>
      </c>
      <c r="I106" s="12">
        <f>IF(G106="","",ROUND((G106-H106)*F106,2))</f>
        <v/>
      </c>
      <c r="J106" s="17">
        <f>IF(G106="","",G106-H106+I106)</f>
        <v/>
      </c>
      <c r="K106" s="18" t="n"/>
      <c r="L106" s="11" t="n"/>
    </row>
    <row r="107">
      <c r="A107" s="15" t="n"/>
      <c r="B107" s="11" t="n"/>
      <c r="C107" s="8" t="n"/>
      <c r="D107" s="16" t="n"/>
      <c r="E107" s="7" t="n"/>
      <c r="F107" s="7" t="n"/>
      <c r="G107" s="12">
        <f>IF(OR(C107="",D107=""),"",C107*D107)</f>
        <v/>
      </c>
      <c r="H107" s="12">
        <f>IF(G107="","",ROUND(G107*E107,2))</f>
        <v/>
      </c>
      <c r="I107" s="12">
        <f>IF(G107="","",ROUND((G107-H107)*F107,2))</f>
        <v/>
      </c>
      <c r="J107" s="17">
        <f>IF(G107="","",G107-H107+I107)</f>
        <v/>
      </c>
      <c r="K107" s="18" t="n"/>
      <c r="L107" s="11" t="n"/>
    </row>
    <row r="108">
      <c r="A108" s="15" t="n"/>
      <c r="B108" s="11" t="n"/>
      <c r="C108" s="8" t="n"/>
      <c r="D108" s="16" t="n"/>
      <c r="E108" s="7" t="n"/>
      <c r="F108" s="7" t="n"/>
      <c r="G108" s="12">
        <f>IF(OR(C108="",D108=""),"",C108*D108)</f>
        <v/>
      </c>
      <c r="H108" s="12">
        <f>IF(G108="","",ROUND(G108*E108,2))</f>
        <v/>
      </c>
      <c r="I108" s="12">
        <f>IF(G108="","",ROUND((G108-H108)*F108,2))</f>
        <v/>
      </c>
      <c r="J108" s="17">
        <f>IF(G108="","",G108-H108+I108)</f>
        <v/>
      </c>
      <c r="K108" s="18" t="n"/>
      <c r="L108" s="11" t="n"/>
    </row>
    <row r="109">
      <c r="A109" s="15" t="n"/>
      <c r="B109" s="11" t="n"/>
      <c r="C109" s="8" t="n"/>
      <c r="D109" s="16" t="n"/>
      <c r="E109" s="7" t="n"/>
      <c r="F109" s="7" t="n"/>
      <c r="G109" s="12">
        <f>IF(OR(C109="",D109=""),"",C109*D109)</f>
        <v/>
      </c>
      <c r="H109" s="12">
        <f>IF(G109="","",ROUND(G109*E109,2))</f>
        <v/>
      </c>
      <c r="I109" s="12">
        <f>IF(G109="","",ROUND((G109-H109)*F109,2))</f>
        <v/>
      </c>
      <c r="J109" s="17">
        <f>IF(G109="","",G109-H109+I109)</f>
        <v/>
      </c>
      <c r="K109" s="18" t="n"/>
      <c r="L109" s="11" t="n"/>
    </row>
    <row r="110">
      <c r="A110" s="15" t="n"/>
      <c r="B110" s="11" t="n"/>
      <c r="C110" s="8" t="n"/>
      <c r="D110" s="16" t="n"/>
      <c r="E110" s="7" t="n"/>
      <c r="F110" s="7" t="n"/>
      <c r="G110" s="12">
        <f>IF(OR(C110="",D110=""),"",C110*D110)</f>
        <v/>
      </c>
      <c r="H110" s="12">
        <f>IF(G110="","",ROUND(G110*E110,2))</f>
        <v/>
      </c>
      <c r="I110" s="12">
        <f>IF(G110="","",ROUND((G110-H110)*F110,2))</f>
        <v/>
      </c>
      <c r="J110" s="17">
        <f>IF(G110="","",G110-H110+I110)</f>
        <v/>
      </c>
      <c r="K110" s="18" t="n"/>
      <c r="L110" s="11" t="n"/>
    </row>
    <row r="111">
      <c r="A111" s="15" t="n"/>
      <c r="B111" s="11" t="n"/>
      <c r="C111" s="8" t="n"/>
      <c r="D111" s="16" t="n"/>
      <c r="E111" s="7" t="n"/>
      <c r="F111" s="7" t="n"/>
      <c r="G111" s="12">
        <f>IF(OR(C111="",D111=""),"",C111*D111)</f>
        <v/>
      </c>
      <c r="H111" s="12">
        <f>IF(G111="","",ROUND(G111*E111,2))</f>
        <v/>
      </c>
      <c r="I111" s="12">
        <f>IF(G111="","",ROUND((G111-H111)*F111,2))</f>
        <v/>
      </c>
      <c r="J111" s="17">
        <f>IF(G111="","",G111-H111+I111)</f>
        <v/>
      </c>
      <c r="K111" s="18" t="n"/>
      <c r="L111" s="11" t="n"/>
    </row>
    <row r="112">
      <c r="A112" s="15" t="n"/>
      <c r="B112" s="11" t="n"/>
      <c r="C112" s="8" t="n"/>
      <c r="D112" s="16" t="n"/>
      <c r="E112" s="7" t="n"/>
      <c r="F112" s="7" t="n"/>
      <c r="G112" s="12">
        <f>IF(OR(C112="",D112=""),"",C112*D112)</f>
        <v/>
      </c>
      <c r="H112" s="12">
        <f>IF(G112="","",ROUND(G112*E112,2))</f>
        <v/>
      </c>
      <c r="I112" s="12">
        <f>IF(G112="","",ROUND((G112-H112)*F112,2))</f>
        <v/>
      </c>
      <c r="J112" s="17">
        <f>IF(G112="","",G112-H112+I112)</f>
        <v/>
      </c>
      <c r="K112" s="18" t="n"/>
      <c r="L112" s="11" t="n"/>
    </row>
    <row r="113">
      <c r="A113" s="15" t="n"/>
      <c r="B113" s="11" t="n"/>
      <c r="C113" s="8" t="n"/>
      <c r="D113" s="16" t="n"/>
      <c r="E113" s="7" t="n"/>
      <c r="F113" s="7" t="n"/>
      <c r="G113" s="12">
        <f>IF(OR(C113="",D113=""),"",C113*D113)</f>
        <v/>
      </c>
      <c r="H113" s="12">
        <f>IF(G113="","",ROUND(G113*E113,2))</f>
        <v/>
      </c>
      <c r="I113" s="12">
        <f>IF(G113="","",ROUND((G113-H113)*F113,2))</f>
        <v/>
      </c>
      <c r="J113" s="17">
        <f>IF(G113="","",G113-H113+I113)</f>
        <v/>
      </c>
      <c r="K113" s="18" t="n"/>
      <c r="L113" s="11" t="n"/>
    </row>
    <row r="114">
      <c r="A114" s="15" t="n"/>
      <c r="B114" s="11" t="n"/>
      <c r="C114" s="8" t="n"/>
      <c r="D114" s="16" t="n"/>
      <c r="E114" s="7" t="n"/>
      <c r="F114" s="7" t="n"/>
      <c r="G114" s="12">
        <f>IF(OR(C114="",D114=""),"",C114*D114)</f>
        <v/>
      </c>
      <c r="H114" s="12">
        <f>IF(G114="","",ROUND(G114*E114,2))</f>
        <v/>
      </c>
      <c r="I114" s="12">
        <f>IF(G114="","",ROUND((G114-H114)*F114,2))</f>
        <v/>
      </c>
      <c r="J114" s="17">
        <f>IF(G114="","",G114-H114+I114)</f>
        <v/>
      </c>
      <c r="K114" s="18" t="n"/>
      <c r="L114" s="11" t="n"/>
    </row>
    <row r="115">
      <c r="A115" s="15" t="n"/>
      <c r="B115" s="11" t="n"/>
      <c r="C115" s="8" t="n"/>
      <c r="D115" s="16" t="n"/>
      <c r="E115" s="7" t="n"/>
      <c r="F115" s="7" t="n"/>
      <c r="G115" s="12">
        <f>IF(OR(C115="",D115=""),"",C115*D115)</f>
        <v/>
      </c>
      <c r="H115" s="12">
        <f>IF(G115="","",ROUND(G115*E115,2))</f>
        <v/>
      </c>
      <c r="I115" s="12">
        <f>IF(G115="","",ROUND((G115-H115)*F115,2))</f>
        <v/>
      </c>
      <c r="J115" s="17">
        <f>IF(G115="","",G115-H115+I115)</f>
        <v/>
      </c>
      <c r="K115" s="18" t="n"/>
      <c r="L115" s="11" t="n"/>
    </row>
    <row r="116">
      <c r="A116" s="15" t="n"/>
      <c r="B116" s="11" t="n"/>
      <c r="C116" s="8" t="n"/>
      <c r="D116" s="16" t="n"/>
      <c r="E116" s="7" t="n"/>
      <c r="F116" s="7" t="n"/>
      <c r="G116" s="12">
        <f>IF(OR(C116="",D116=""),"",C116*D116)</f>
        <v/>
      </c>
      <c r="H116" s="12">
        <f>IF(G116="","",ROUND(G116*E116,2))</f>
        <v/>
      </c>
      <c r="I116" s="12">
        <f>IF(G116="","",ROUND((G116-H116)*F116,2))</f>
        <v/>
      </c>
      <c r="J116" s="17">
        <f>IF(G116="","",G116-H116+I116)</f>
        <v/>
      </c>
      <c r="K116" s="18" t="n"/>
      <c r="L116" s="11" t="n"/>
    </row>
    <row r="117">
      <c r="A117" s="15" t="n"/>
      <c r="B117" s="11" t="n"/>
      <c r="C117" s="8" t="n"/>
      <c r="D117" s="16" t="n"/>
      <c r="E117" s="7" t="n"/>
      <c r="F117" s="7" t="n"/>
      <c r="G117" s="12">
        <f>IF(OR(C117="",D117=""),"",C117*D117)</f>
        <v/>
      </c>
      <c r="H117" s="12">
        <f>IF(G117="","",ROUND(G117*E117,2))</f>
        <v/>
      </c>
      <c r="I117" s="12">
        <f>IF(G117="","",ROUND((G117-H117)*F117,2))</f>
        <v/>
      </c>
      <c r="J117" s="17">
        <f>IF(G117="","",G117-H117+I117)</f>
        <v/>
      </c>
      <c r="K117" s="18" t="n"/>
      <c r="L117" s="11" t="n"/>
    </row>
    <row r="118">
      <c r="A118" s="15" t="n"/>
      <c r="B118" s="11" t="n"/>
      <c r="C118" s="8" t="n"/>
      <c r="D118" s="16" t="n"/>
      <c r="E118" s="7" t="n"/>
      <c r="F118" s="7" t="n"/>
      <c r="G118" s="12">
        <f>IF(OR(C118="",D118=""),"",C118*D118)</f>
        <v/>
      </c>
      <c r="H118" s="12">
        <f>IF(G118="","",ROUND(G118*E118,2))</f>
        <v/>
      </c>
      <c r="I118" s="12">
        <f>IF(G118="","",ROUND((G118-H118)*F118,2))</f>
        <v/>
      </c>
      <c r="J118" s="17">
        <f>IF(G118="","",G118-H118+I118)</f>
        <v/>
      </c>
      <c r="K118" s="18" t="n"/>
      <c r="L118" s="11" t="n"/>
    </row>
    <row r="119">
      <c r="A119" s="15" t="n"/>
      <c r="B119" s="11" t="n"/>
      <c r="C119" s="8" t="n"/>
      <c r="D119" s="16" t="n"/>
      <c r="E119" s="7" t="n"/>
      <c r="F119" s="7" t="n"/>
      <c r="G119" s="12">
        <f>IF(OR(C119="",D119=""),"",C119*D119)</f>
        <v/>
      </c>
      <c r="H119" s="12">
        <f>IF(G119="","",ROUND(G119*E119,2))</f>
        <v/>
      </c>
      <c r="I119" s="12">
        <f>IF(G119="","",ROUND((G119-H119)*F119,2))</f>
        <v/>
      </c>
      <c r="J119" s="17">
        <f>IF(G119="","",G119-H119+I119)</f>
        <v/>
      </c>
      <c r="K119" s="18" t="n"/>
      <c r="L119" s="11" t="n"/>
    </row>
    <row r="120">
      <c r="A120" s="15" t="n"/>
      <c r="B120" s="11" t="n"/>
      <c r="C120" s="8" t="n"/>
      <c r="D120" s="16" t="n"/>
      <c r="E120" s="7" t="n"/>
      <c r="F120" s="7" t="n"/>
      <c r="G120" s="12">
        <f>IF(OR(C120="",D120=""),"",C120*D120)</f>
        <v/>
      </c>
      <c r="H120" s="12">
        <f>IF(G120="","",ROUND(G120*E120,2))</f>
        <v/>
      </c>
      <c r="I120" s="12">
        <f>IF(G120="","",ROUND((G120-H120)*F120,2))</f>
        <v/>
      </c>
      <c r="J120" s="17">
        <f>IF(G120="","",G120-H120+I120)</f>
        <v/>
      </c>
      <c r="K120" s="18" t="n"/>
      <c r="L120" s="11" t="n"/>
    </row>
    <row r="121">
      <c r="A121" s="15" t="n"/>
      <c r="B121" s="11" t="n"/>
      <c r="C121" s="8" t="n"/>
      <c r="D121" s="16" t="n"/>
      <c r="E121" s="7" t="n"/>
      <c r="F121" s="7" t="n"/>
      <c r="G121" s="12">
        <f>IF(OR(C121="",D121=""),"",C121*D121)</f>
        <v/>
      </c>
      <c r="H121" s="12">
        <f>IF(G121="","",ROUND(G121*E121,2))</f>
        <v/>
      </c>
      <c r="I121" s="12">
        <f>IF(G121="","",ROUND((G121-H121)*F121,2))</f>
        <v/>
      </c>
      <c r="J121" s="17">
        <f>IF(G121="","",G121-H121+I121)</f>
        <v/>
      </c>
      <c r="K121" s="18" t="n"/>
      <c r="L121" s="11" t="n"/>
    </row>
    <row r="122">
      <c r="A122" s="15" t="n"/>
      <c r="B122" s="11" t="n"/>
      <c r="C122" s="8" t="n"/>
      <c r="D122" s="16" t="n"/>
      <c r="E122" s="7" t="n"/>
      <c r="F122" s="7" t="n"/>
      <c r="G122" s="12">
        <f>IF(OR(C122="",D122=""),"",C122*D122)</f>
        <v/>
      </c>
      <c r="H122" s="12">
        <f>IF(G122="","",ROUND(G122*E122,2))</f>
        <v/>
      </c>
      <c r="I122" s="12">
        <f>IF(G122="","",ROUND((G122-H122)*F122,2))</f>
        <v/>
      </c>
      <c r="J122" s="17">
        <f>IF(G122="","",G122-H122+I122)</f>
        <v/>
      </c>
      <c r="K122" s="18" t="n"/>
      <c r="L122" s="11" t="n"/>
    </row>
    <row r="123">
      <c r="A123" s="15" t="n"/>
      <c r="B123" s="11" t="n"/>
      <c r="C123" s="8" t="n"/>
      <c r="D123" s="16" t="n"/>
      <c r="E123" s="7" t="n"/>
      <c r="F123" s="7" t="n"/>
      <c r="G123" s="12">
        <f>IF(OR(C123="",D123=""),"",C123*D123)</f>
        <v/>
      </c>
      <c r="H123" s="12">
        <f>IF(G123="","",ROUND(G123*E123,2))</f>
        <v/>
      </c>
      <c r="I123" s="12">
        <f>IF(G123="","",ROUND((G123-H123)*F123,2))</f>
        <v/>
      </c>
      <c r="J123" s="17">
        <f>IF(G123="","",G123-H123+I123)</f>
        <v/>
      </c>
      <c r="K123" s="18" t="n"/>
      <c r="L123" s="11" t="n"/>
    </row>
    <row r="124">
      <c r="A124" s="15" t="n"/>
      <c r="B124" s="11" t="n"/>
      <c r="C124" s="8" t="n"/>
      <c r="D124" s="16" t="n"/>
      <c r="E124" s="7" t="n"/>
      <c r="F124" s="7" t="n"/>
      <c r="G124" s="12">
        <f>IF(OR(C124="",D124=""),"",C124*D124)</f>
        <v/>
      </c>
      <c r="H124" s="12">
        <f>IF(G124="","",ROUND(G124*E124,2))</f>
        <v/>
      </c>
      <c r="I124" s="12">
        <f>IF(G124="","",ROUND((G124-H124)*F124,2))</f>
        <v/>
      </c>
      <c r="J124" s="17">
        <f>IF(G124="","",G124-H124+I124)</f>
        <v/>
      </c>
      <c r="K124" s="18" t="n"/>
      <c r="L124" s="11" t="n"/>
    </row>
    <row r="125">
      <c r="A125" s="15" t="n"/>
      <c r="B125" s="11" t="n"/>
      <c r="C125" s="8" t="n"/>
      <c r="D125" s="16" t="n"/>
      <c r="E125" s="7" t="n"/>
      <c r="F125" s="7" t="n"/>
      <c r="G125" s="12">
        <f>IF(OR(C125="",D125=""),"",C125*D125)</f>
        <v/>
      </c>
      <c r="H125" s="12">
        <f>IF(G125="","",ROUND(G125*E125,2))</f>
        <v/>
      </c>
      <c r="I125" s="12">
        <f>IF(G125="","",ROUND((G125-H125)*F125,2))</f>
        <v/>
      </c>
      <c r="J125" s="17">
        <f>IF(G125="","",G125-H125+I125)</f>
        <v/>
      </c>
      <c r="K125" s="18" t="n"/>
      <c r="L125" s="11" t="n"/>
    </row>
    <row r="126">
      <c r="A126" s="15" t="n"/>
      <c r="B126" s="11" t="n"/>
      <c r="C126" s="8" t="n"/>
      <c r="D126" s="16" t="n"/>
      <c r="E126" s="7" t="n"/>
      <c r="F126" s="7" t="n"/>
      <c r="G126" s="12">
        <f>IF(OR(C126="",D126=""),"",C126*D126)</f>
        <v/>
      </c>
      <c r="H126" s="12">
        <f>IF(G126="","",ROUND(G126*E126,2))</f>
        <v/>
      </c>
      <c r="I126" s="12">
        <f>IF(G126="","",ROUND((G126-H126)*F126,2))</f>
        <v/>
      </c>
      <c r="J126" s="17">
        <f>IF(G126="","",G126-H126+I126)</f>
        <v/>
      </c>
      <c r="K126" s="18" t="n"/>
      <c r="L126" s="11" t="n"/>
    </row>
    <row r="127">
      <c r="A127" s="15" t="n"/>
      <c r="B127" s="11" t="n"/>
      <c r="C127" s="8" t="n"/>
      <c r="D127" s="16" t="n"/>
      <c r="E127" s="7" t="n"/>
      <c r="F127" s="7" t="n"/>
      <c r="G127" s="12">
        <f>IF(OR(C127="",D127=""),"",C127*D127)</f>
        <v/>
      </c>
      <c r="H127" s="12">
        <f>IF(G127="","",ROUND(G127*E127,2))</f>
        <v/>
      </c>
      <c r="I127" s="12">
        <f>IF(G127="","",ROUND((G127-H127)*F127,2))</f>
        <v/>
      </c>
      <c r="J127" s="17">
        <f>IF(G127="","",G127-H127+I127)</f>
        <v/>
      </c>
      <c r="K127" s="18" t="n"/>
      <c r="L127" s="11" t="n"/>
    </row>
    <row r="128">
      <c r="A128" s="15" t="n"/>
      <c r="B128" s="11" t="n"/>
      <c r="C128" s="8" t="n"/>
      <c r="D128" s="16" t="n"/>
      <c r="E128" s="7" t="n"/>
      <c r="F128" s="7" t="n"/>
      <c r="G128" s="12">
        <f>IF(OR(C128="",D128=""),"",C128*D128)</f>
        <v/>
      </c>
      <c r="H128" s="12">
        <f>IF(G128="","",ROUND(G128*E128,2))</f>
        <v/>
      </c>
      <c r="I128" s="12">
        <f>IF(G128="","",ROUND((G128-H128)*F128,2))</f>
        <v/>
      </c>
      <c r="J128" s="17">
        <f>IF(G128="","",G128-H128+I128)</f>
        <v/>
      </c>
      <c r="K128" s="18" t="n"/>
      <c r="L128" s="11" t="n"/>
    </row>
    <row r="129">
      <c r="A129" s="15" t="n"/>
      <c r="B129" s="11" t="n"/>
      <c r="C129" s="8" t="n"/>
      <c r="D129" s="16" t="n"/>
      <c r="E129" s="7" t="n"/>
      <c r="F129" s="7" t="n"/>
      <c r="G129" s="12">
        <f>IF(OR(C129="",D129=""),"",C129*D129)</f>
        <v/>
      </c>
      <c r="H129" s="12">
        <f>IF(G129="","",ROUND(G129*E129,2))</f>
        <v/>
      </c>
      <c r="I129" s="12">
        <f>IF(G129="","",ROUND((G129-H129)*F129,2))</f>
        <v/>
      </c>
      <c r="J129" s="17">
        <f>IF(G129="","",G129-H129+I129)</f>
        <v/>
      </c>
      <c r="K129" s="18" t="n"/>
      <c r="L129" s="11" t="n"/>
    </row>
    <row r="130">
      <c r="A130" s="15" t="n"/>
      <c r="B130" s="11" t="n"/>
      <c r="C130" s="8" t="n"/>
      <c r="D130" s="16" t="n"/>
      <c r="E130" s="7" t="n"/>
      <c r="F130" s="7" t="n"/>
      <c r="G130" s="12">
        <f>IF(OR(C130="",D130=""),"",C130*D130)</f>
        <v/>
      </c>
      <c r="H130" s="12">
        <f>IF(G130="","",ROUND(G130*E130,2))</f>
        <v/>
      </c>
      <c r="I130" s="12">
        <f>IF(G130="","",ROUND((G130-H130)*F130,2))</f>
        <v/>
      </c>
      <c r="J130" s="17">
        <f>IF(G130="","",G130-H130+I130)</f>
        <v/>
      </c>
      <c r="K130" s="18" t="n"/>
      <c r="L130" s="11" t="n"/>
    </row>
    <row r="131">
      <c r="A131" s="15" t="n"/>
      <c r="B131" s="11" t="n"/>
      <c r="C131" s="8" t="n"/>
      <c r="D131" s="16" t="n"/>
      <c r="E131" s="7" t="n"/>
      <c r="F131" s="7" t="n"/>
      <c r="G131" s="12">
        <f>IF(OR(C131="",D131=""),"",C131*D131)</f>
        <v/>
      </c>
      <c r="H131" s="12">
        <f>IF(G131="","",ROUND(G131*E131,2))</f>
        <v/>
      </c>
      <c r="I131" s="12">
        <f>IF(G131="","",ROUND((G131-H131)*F131,2))</f>
        <v/>
      </c>
      <c r="J131" s="17">
        <f>IF(G131="","",G131-H131+I131)</f>
        <v/>
      </c>
      <c r="K131" s="18" t="n"/>
      <c r="L131" s="11" t="n"/>
    </row>
    <row r="132">
      <c r="A132" s="15" t="n"/>
      <c r="B132" s="11" t="n"/>
      <c r="C132" s="8" t="n"/>
      <c r="D132" s="16" t="n"/>
      <c r="E132" s="7" t="n"/>
      <c r="F132" s="7" t="n"/>
      <c r="G132" s="12">
        <f>IF(OR(C132="",D132=""),"",C132*D132)</f>
        <v/>
      </c>
      <c r="H132" s="12">
        <f>IF(G132="","",ROUND(G132*E132,2))</f>
        <v/>
      </c>
      <c r="I132" s="12">
        <f>IF(G132="","",ROUND((G132-H132)*F132,2))</f>
        <v/>
      </c>
      <c r="J132" s="17">
        <f>IF(G132="","",G132-H132+I132)</f>
        <v/>
      </c>
      <c r="K132" s="18" t="n"/>
      <c r="L132" s="11" t="n"/>
    </row>
    <row r="133">
      <c r="A133" s="15" t="n"/>
      <c r="B133" s="11" t="n"/>
      <c r="C133" s="8" t="n"/>
      <c r="D133" s="16" t="n"/>
      <c r="E133" s="7" t="n"/>
      <c r="F133" s="7" t="n"/>
      <c r="G133" s="12">
        <f>IF(OR(C133="",D133=""),"",C133*D133)</f>
        <v/>
      </c>
      <c r="H133" s="12">
        <f>IF(G133="","",ROUND(G133*E133,2))</f>
        <v/>
      </c>
      <c r="I133" s="12">
        <f>IF(G133="","",ROUND((G133-H133)*F133,2))</f>
        <v/>
      </c>
      <c r="J133" s="17">
        <f>IF(G133="","",G133-H133+I133)</f>
        <v/>
      </c>
      <c r="K133" s="18" t="n"/>
      <c r="L133" s="11" t="n"/>
    </row>
    <row r="134">
      <c r="A134" s="15" t="n"/>
      <c r="B134" s="11" t="n"/>
      <c r="C134" s="8" t="n"/>
      <c r="D134" s="16" t="n"/>
      <c r="E134" s="7" t="n"/>
      <c r="F134" s="7" t="n"/>
      <c r="G134" s="12">
        <f>IF(OR(C134="",D134=""),"",C134*D134)</f>
        <v/>
      </c>
      <c r="H134" s="12">
        <f>IF(G134="","",ROUND(G134*E134,2))</f>
        <v/>
      </c>
      <c r="I134" s="12">
        <f>IF(G134="","",ROUND((G134-H134)*F134,2))</f>
        <v/>
      </c>
      <c r="J134" s="17">
        <f>IF(G134="","",G134-H134+I134)</f>
        <v/>
      </c>
      <c r="K134" s="18" t="n"/>
      <c r="L134" s="11" t="n"/>
    </row>
    <row r="135">
      <c r="A135" s="15" t="n"/>
      <c r="B135" s="11" t="n"/>
      <c r="C135" s="8" t="n"/>
      <c r="D135" s="16" t="n"/>
      <c r="E135" s="7" t="n"/>
      <c r="F135" s="7" t="n"/>
      <c r="G135" s="12">
        <f>IF(OR(C135="",D135=""),"",C135*D135)</f>
        <v/>
      </c>
      <c r="H135" s="12">
        <f>IF(G135="","",ROUND(G135*E135,2))</f>
        <v/>
      </c>
      <c r="I135" s="12">
        <f>IF(G135="","",ROUND((G135-H135)*F135,2))</f>
        <v/>
      </c>
      <c r="J135" s="17">
        <f>IF(G135="","",G135-H135+I135)</f>
        <v/>
      </c>
      <c r="K135" s="18" t="n"/>
      <c r="L135" s="11" t="n"/>
    </row>
    <row r="136">
      <c r="A136" s="15" t="n"/>
      <c r="B136" s="11" t="n"/>
      <c r="C136" s="8" t="n"/>
      <c r="D136" s="16" t="n"/>
      <c r="E136" s="7" t="n"/>
      <c r="F136" s="7" t="n"/>
      <c r="G136" s="12">
        <f>IF(OR(C136="",D136=""),"",C136*D136)</f>
        <v/>
      </c>
      <c r="H136" s="12">
        <f>IF(G136="","",ROUND(G136*E136,2))</f>
        <v/>
      </c>
      <c r="I136" s="12">
        <f>IF(G136="","",ROUND((G136-H136)*F136,2))</f>
        <v/>
      </c>
      <c r="J136" s="17">
        <f>IF(G136="","",G136-H136+I136)</f>
        <v/>
      </c>
      <c r="K136" s="18" t="n"/>
      <c r="L136" s="11" t="n"/>
    </row>
    <row r="137">
      <c r="A137" s="15" t="n"/>
      <c r="B137" s="11" t="n"/>
      <c r="C137" s="8" t="n"/>
      <c r="D137" s="16" t="n"/>
      <c r="E137" s="7" t="n"/>
      <c r="F137" s="7" t="n"/>
      <c r="G137" s="12">
        <f>IF(OR(C137="",D137=""),"",C137*D137)</f>
        <v/>
      </c>
      <c r="H137" s="12">
        <f>IF(G137="","",ROUND(G137*E137,2))</f>
        <v/>
      </c>
      <c r="I137" s="12">
        <f>IF(G137="","",ROUND((G137-H137)*F137,2))</f>
        <v/>
      </c>
      <c r="J137" s="17">
        <f>IF(G137="","",G137-H137+I137)</f>
        <v/>
      </c>
      <c r="K137" s="18" t="n"/>
      <c r="L137" s="11" t="n"/>
    </row>
    <row r="138">
      <c r="A138" s="15" t="n"/>
      <c r="B138" s="11" t="n"/>
      <c r="C138" s="8" t="n"/>
      <c r="D138" s="16" t="n"/>
      <c r="E138" s="7" t="n"/>
      <c r="F138" s="7" t="n"/>
      <c r="G138" s="12">
        <f>IF(OR(C138="",D138=""),"",C138*D138)</f>
        <v/>
      </c>
      <c r="H138" s="12">
        <f>IF(G138="","",ROUND(G138*E138,2))</f>
        <v/>
      </c>
      <c r="I138" s="12">
        <f>IF(G138="","",ROUND((G138-H138)*F138,2))</f>
        <v/>
      </c>
      <c r="J138" s="17">
        <f>IF(G138="","",G138-H138+I138)</f>
        <v/>
      </c>
      <c r="K138" s="18" t="n"/>
      <c r="L138" s="11" t="n"/>
    </row>
    <row r="139">
      <c r="A139" s="15" t="n"/>
      <c r="B139" s="11" t="n"/>
      <c r="C139" s="8" t="n"/>
      <c r="D139" s="16" t="n"/>
      <c r="E139" s="7" t="n"/>
      <c r="F139" s="7" t="n"/>
      <c r="G139" s="12">
        <f>IF(OR(C139="",D139=""),"",C139*D139)</f>
        <v/>
      </c>
      <c r="H139" s="12">
        <f>IF(G139="","",ROUND(G139*E139,2))</f>
        <v/>
      </c>
      <c r="I139" s="12">
        <f>IF(G139="","",ROUND((G139-H139)*F139,2))</f>
        <v/>
      </c>
      <c r="J139" s="17">
        <f>IF(G139="","",G139-H139+I139)</f>
        <v/>
      </c>
      <c r="K139" s="18" t="n"/>
      <c r="L139" s="11" t="n"/>
    </row>
    <row r="140">
      <c r="A140" s="15" t="n"/>
      <c r="B140" s="11" t="n"/>
      <c r="C140" s="8" t="n"/>
      <c r="D140" s="16" t="n"/>
      <c r="E140" s="7" t="n"/>
      <c r="F140" s="7" t="n"/>
      <c r="G140" s="12">
        <f>IF(OR(C140="",D140=""),"",C140*D140)</f>
        <v/>
      </c>
      <c r="H140" s="12">
        <f>IF(G140="","",ROUND(G140*E140,2))</f>
        <v/>
      </c>
      <c r="I140" s="12">
        <f>IF(G140="","",ROUND((G140-H140)*F140,2))</f>
        <v/>
      </c>
      <c r="J140" s="17">
        <f>IF(G140="","",G140-H140+I140)</f>
        <v/>
      </c>
      <c r="K140" s="18" t="n"/>
      <c r="L140" s="11" t="n"/>
    </row>
    <row r="141">
      <c r="A141" s="15" t="n"/>
      <c r="B141" s="11" t="n"/>
      <c r="C141" s="8" t="n"/>
      <c r="D141" s="16" t="n"/>
      <c r="E141" s="7" t="n"/>
      <c r="F141" s="7" t="n"/>
      <c r="G141" s="12">
        <f>IF(OR(C141="",D141=""),"",C141*D141)</f>
        <v/>
      </c>
      <c r="H141" s="12">
        <f>IF(G141="","",ROUND(G141*E141,2))</f>
        <v/>
      </c>
      <c r="I141" s="12">
        <f>IF(G141="","",ROUND((G141-H141)*F141,2))</f>
        <v/>
      </c>
      <c r="J141" s="17">
        <f>IF(G141="","",G141-H141+I141)</f>
        <v/>
      </c>
      <c r="K141" s="18" t="n"/>
      <c r="L141" s="11" t="n"/>
    </row>
    <row r="142">
      <c r="A142" s="15" t="n"/>
      <c r="B142" s="11" t="n"/>
      <c r="C142" s="8" t="n"/>
      <c r="D142" s="16" t="n"/>
      <c r="E142" s="7" t="n"/>
      <c r="F142" s="7" t="n"/>
      <c r="G142" s="12">
        <f>IF(OR(C142="",D142=""),"",C142*D142)</f>
        <v/>
      </c>
      <c r="H142" s="12">
        <f>IF(G142="","",ROUND(G142*E142,2))</f>
        <v/>
      </c>
      <c r="I142" s="12">
        <f>IF(G142="","",ROUND((G142-H142)*F142,2))</f>
        <v/>
      </c>
      <c r="J142" s="17">
        <f>IF(G142="","",G142-H142+I142)</f>
        <v/>
      </c>
      <c r="K142" s="18" t="n"/>
      <c r="L142" s="11" t="n"/>
    </row>
    <row r="143">
      <c r="A143" s="15" t="n"/>
      <c r="B143" s="11" t="n"/>
      <c r="C143" s="8" t="n"/>
      <c r="D143" s="16" t="n"/>
      <c r="E143" s="7" t="n"/>
      <c r="F143" s="7" t="n"/>
      <c r="G143" s="12">
        <f>IF(OR(C143="",D143=""),"",C143*D143)</f>
        <v/>
      </c>
      <c r="H143" s="12">
        <f>IF(G143="","",ROUND(G143*E143,2))</f>
        <v/>
      </c>
      <c r="I143" s="12">
        <f>IF(G143="","",ROUND((G143-H143)*F143,2))</f>
        <v/>
      </c>
      <c r="J143" s="17">
        <f>IF(G143="","",G143-H143+I143)</f>
        <v/>
      </c>
      <c r="K143" s="18" t="n"/>
      <c r="L143" s="11" t="n"/>
    </row>
    <row r="144">
      <c r="A144" s="15" t="n"/>
      <c r="B144" s="11" t="n"/>
      <c r="C144" s="8" t="n"/>
      <c r="D144" s="16" t="n"/>
      <c r="E144" s="7" t="n"/>
      <c r="F144" s="7" t="n"/>
      <c r="G144" s="12">
        <f>IF(OR(C144="",D144=""),"",C144*D144)</f>
        <v/>
      </c>
      <c r="H144" s="12">
        <f>IF(G144="","",ROUND(G144*E144,2))</f>
        <v/>
      </c>
      <c r="I144" s="12">
        <f>IF(G144="","",ROUND((G144-H144)*F144,2))</f>
        <v/>
      </c>
      <c r="J144" s="17">
        <f>IF(G144="","",G144-H144+I144)</f>
        <v/>
      </c>
      <c r="K144" s="18" t="n"/>
      <c r="L144" s="11" t="n"/>
    </row>
    <row r="145">
      <c r="A145" s="15" t="n"/>
      <c r="B145" s="11" t="n"/>
      <c r="C145" s="8" t="n"/>
      <c r="D145" s="16" t="n"/>
      <c r="E145" s="7" t="n"/>
      <c r="F145" s="7" t="n"/>
      <c r="G145" s="12">
        <f>IF(OR(C145="",D145=""),"",C145*D145)</f>
        <v/>
      </c>
      <c r="H145" s="12">
        <f>IF(G145="","",ROUND(G145*E145,2))</f>
        <v/>
      </c>
      <c r="I145" s="12">
        <f>IF(G145="","",ROUND((G145-H145)*F145,2))</f>
        <v/>
      </c>
      <c r="J145" s="17">
        <f>IF(G145="","",G145-H145+I145)</f>
        <v/>
      </c>
      <c r="K145" s="18" t="n"/>
      <c r="L145" s="11" t="n"/>
    </row>
    <row r="146">
      <c r="A146" s="15" t="n"/>
      <c r="B146" s="11" t="n"/>
      <c r="C146" s="8" t="n"/>
      <c r="D146" s="16" t="n"/>
      <c r="E146" s="7" t="n"/>
      <c r="F146" s="7" t="n"/>
      <c r="G146" s="12">
        <f>IF(OR(C146="",D146=""),"",C146*D146)</f>
        <v/>
      </c>
      <c r="H146" s="12">
        <f>IF(G146="","",ROUND(G146*E146,2))</f>
        <v/>
      </c>
      <c r="I146" s="12">
        <f>IF(G146="","",ROUND((G146-H146)*F146,2))</f>
        <v/>
      </c>
      <c r="J146" s="17">
        <f>IF(G146="","",G146-H146+I146)</f>
        <v/>
      </c>
      <c r="K146" s="18" t="n"/>
      <c r="L146" s="11" t="n"/>
    </row>
    <row r="147">
      <c r="A147" s="15" t="n"/>
      <c r="B147" s="11" t="n"/>
      <c r="C147" s="8" t="n"/>
      <c r="D147" s="16" t="n"/>
      <c r="E147" s="7" t="n"/>
      <c r="F147" s="7" t="n"/>
      <c r="G147" s="12">
        <f>IF(OR(C147="",D147=""),"",C147*D147)</f>
        <v/>
      </c>
      <c r="H147" s="12">
        <f>IF(G147="","",ROUND(G147*E147,2))</f>
        <v/>
      </c>
      <c r="I147" s="12">
        <f>IF(G147="","",ROUND((G147-H147)*F147,2))</f>
        <v/>
      </c>
      <c r="J147" s="17">
        <f>IF(G147="","",G147-H147+I147)</f>
        <v/>
      </c>
      <c r="K147" s="18" t="n"/>
      <c r="L147" s="11" t="n"/>
    </row>
    <row r="148">
      <c r="A148" s="15" t="n"/>
      <c r="B148" s="11" t="n"/>
      <c r="C148" s="8" t="n"/>
      <c r="D148" s="16" t="n"/>
      <c r="E148" s="7" t="n"/>
      <c r="F148" s="7" t="n"/>
      <c r="G148" s="12">
        <f>IF(OR(C148="",D148=""),"",C148*D148)</f>
        <v/>
      </c>
      <c r="H148" s="12">
        <f>IF(G148="","",ROUND(G148*E148,2))</f>
        <v/>
      </c>
      <c r="I148" s="12">
        <f>IF(G148="","",ROUND((G148-H148)*F148,2))</f>
        <v/>
      </c>
      <c r="J148" s="17">
        <f>IF(G148="","",G148-H148+I148)</f>
        <v/>
      </c>
      <c r="K148" s="18" t="n"/>
      <c r="L148" s="11" t="n"/>
    </row>
    <row r="149">
      <c r="A149" s="15" t="n"/>
      <c r="B149" s="11" t="n"/>
      <c r="C149" s="8" t="n"/>
      <c r="D149" s="16" t="n"/>
      <c r="E149" s="7" t="n"/>
      <c r="F149" s="7" t="n"/>
      <c r="G149" s="12">
        <f>IF(OR(C149="",D149=""),"",C149*D149)</f>
        <v/>
      </c>
      <c r="H149" s="12">
        <f>IF(G149="","",ROUND(G149*E149,2))</f>
        <v/>
      </c>
      <c r="I149" s="12">
        <f>IF(G149="","",ROUND((G149-H149)*F149,2))</f>
        <v/>
      </c>
      <c r="J149" s="17">
        <f>IF(G149="","",G149-H149+I149)</f>
        <v/>
      </c>
      <c r="K149" s="18" t="n"/>
      <c r="L149" s="11" t="n"/>
    </row>
    <row r="150">
      <c r="A150" s="15" t="n"/>
      <c r="B150" s="11" t="n"/>
      <c r="C150" s="8" t="n"/>
      <c r="D150" s="16" t="n"/>
      <c r="E150" s="7" t="n"/>
      <c r="F150" s="7" t="n"/>
      <c r="G150" s="12">
        <f>IF(OR(C150="",D150=""),"",C150*D150)</f>
        <v/>
      </c>
      <c r="H150" s="12">
        <f>IF(G150="","",ROUND(G150*E150,2))</f>
        <v/>
      </c>
      <c r="I150" s="12">
        <f>IF(G150="","",ROUND((G150-H150)*F150,2))</f>
        <v/>
      </c>
      <c r="J150" s="17">
        <f>IF(G150="","",G150-H150+I150)</f>
        <v/>
      </c>
      <c r="K150" s="18" t="n"/>
      <c r="L150" s="11" t="n"/>
    </row>
    <row r="151">
      <c r="A151" s="15" t="n"/>
      <c r="B151" s="11" t="n"/>
      <c r="C151" s="8" t="n"/>
      <c r="D151" s="16" t="n"/>
      <c r="E151" s="7" t="n"/>
      <c r="F151" s="7" t="n"/>
      <c r="G151" s="12">
        <f>IF(OR(C151="",D151=""),"",C151*D151)</f>
        <v/>
      </c>
      <c r="H151" s="12">
        <f>IF(G151="","",ROUND(G151*E151,2))</f>
        <v/>
      </c>
      <c r="I151" s="12">
        <f>IF(G151="","",ROUND((G151-H151)*F151,2))</f>
        <v/>
      </c>
      <c r="J151" s="17">
        <f>IF(G151="","",G151-H151+I151)</f>
        <v/>
      </c>
      <c r="K151" s="18" t="n"/>
      <c r="L151" s="11" t="n"/>
    </row>
    <row r="152">
      <c r="A152" s="15" t="n"/>
      <c r="B152" s="11" t="n"/>
      <c r="C152" s="8" t="n"/>
      <c r="D152" s="16" t="n"/>
      <c r="E152" s="7" t="n"/>
      <c r="F152" s="7" t="n"/>
      <c r="G152" s="12">
        <f>IF(OR(C152="",D152=""),"",C152*D152)</f>
        <v/>
      </c>
      <c r="H152" s="12">
        <f>IF(G152="","",ROUND(G152*E152,2))</f>
        <v/>
      </c>
      <c r="I152" s="12">
        <f>IF(G152="","",ROUND((G152-H152)*F152,2))</f>
        <v/>
      </c>
      <c r="J152" s="17">
        <f>IF(G152="","",G152-H152+I152)</f>
        <v/>
      </c>
      <c r="K152" s="18" t="n"/>
      <c r="L152" s="11" t="n"/>
    </row>
    <row r="153">
      <c r="A153" s="15" t="n"/>
      <c r="B153" s="11" t="n"/>
      <c r="C153" s="8" t="n"/>
      <c r="D153" s="16" t="n"/>
      <c r="E153" s="7" t="n"/>
      <c r="F153" s="7" t="n"/>
      <c r="G153" s="12">
        <f>IF(OR(C153="",D153=""),"",C153*D153)</f>
        <v/>
      </c>
      <c r="H153" s="12">
        <f>IF(G153="","",ROUND(G153*E153,2))</f>
        <v/>
      </c>
      <c r="I153" s="12">
        <f>IF(G153="","",ROUND((G153-H153)*F153,2))</f>
        <v/>
      </c>
      <c r="J153" s="17">
        <f>IF(G153="","",G153-H153+I153)</f>
        <v/>
      </c>
      <c r="K153" s="18" t="n"/>
      <c r="L153" s="11" t="n"/>
    </row>
    <row r="154">
      <c r="A154" s="15" t="n"/>
      <c r="B154" s="11" t="n"/>
      <c r="C154" s="8" t="n"/>
      <c r="D154" s="16" t="n"/>
      <c r="E154" s="7" t="n"/>
      <c r="F154" s="7" t="n"/>
      <c r="G154" s="12">
        <f>IF(OR(C154="",D154=""),"",C154*D154)</f>
        <v/>
      </c>
      <c r="H154" s="12">
        <f>IF(G154="","",ROUND(G154*E154,2))</f>
        <v/>
      </c>
      <c r="I154" s="12">
        <f>IF(G154="","",ROUND((G154-H154)*F154,2))</f>
        <v/>
      </c>
      <c r="J154" s="17">
        <f>IF(G154="","",G154-H154+I154)</f>
        <v/>
      </c>
      <c r="K154" s="18" t="n"/>
      <c r="L154" s="11" t="n"/>
    </row>
    <row r="155">
      <c r="A155" s="15" t="n"/>
      <c r="B155" s="11" t="n"/>
      <c r="C155" s="8" t="n"/>
      <c r="D155" s="16" t="n"/>
      <c r="E155" s="7" t="n"/>
      <c r="F155" s="7" t="n"/>
      <c r="G155" s="12">
        <f>IF(OR(C155="",D155=""),"",C155*D155)</f>
        <v/>
      </c>
      <c r="H155" s="12">
        <f>IF(G155="","",ROUND(G155*E155,2))</f>
        <v/>
      </c>
      <c r="I155" s="12">
        <f>IF(G155="","",ROUND((G155-H155)*F155,2))</f>
        <v/>
      </c>
      <c r="J155" s="17">
        <f>IF(G155="","",G155-H155+I155)</f>
        <v/>
      </c>
      <c r="K155" s="18" t="n"/>
      <c r="L155" s="11" t="n"/>
    </row>
    <row r="156">
      <c r="A156" s="15" t="n"/>
      <c r="B156" s="11" t="n"/>
      <c r="C156" s="8" t="n"/>
      <c r="D156" s="16" t="n"/>
      <c r="E156" s="7" t="n"/>
      <c r="F156" s="7" t="n"/>
      <c r="G156" s="12">
        <f>IF(OR(C156="",D156=""),"",C156*D156)</f>
        <v/>
      </c>
      <c r="H156" s="12">
        <f>IF(G156="","",ROUND(G156*E156,2))</f>
        <v/>
      </c>
      <c r="I156" s="12">
        <f>IF(G156="","",ROUND((G156-H156)*F156,2))</f>
        <v/>
      </c>
      <c r="J156" s="17">
        <f>IF(G156="","",G156-H156+I156)</f>
        <v/>
      </c>
      <c r="K156" s="18" t="n"/>
      <c r="L156" s="11" t="n"/>
    </row>
    <row r="157">
      <c r="A157" s="15" t="n"/>
      <c r="B157" s="11" t="n"/>
      <c r="C157" s="8" t="n"/>
      <c r="D157" s="16" t="n"/>
      <c r="E157" s="7" t="n"/>
      <c r="F157" s="7" t="n"/>
      <c r="G157" s="12">
        <f>IF(OR(C157="",D157=""),"",C157*D157)</f>
        <v/>
      </c>
      <c r="H157" s="12">
        <f>IF(G157="","",ROUND(G157*E157,2))</f>
        <v/>
      </c>
      <c r="I157" s="12">
        <f>IF(G157="","",ROUND((G157-H157)*F157,2))</f>
        <v/>
      </c>
      <c r="J157" s="17">
        <f>IF(G157="","",G157-H157+I157)</f>
        <v/>
      </c>
      <c r="K157" s="18" t="n"/>
      <c r="L157" s="11" t="n"/>
    </row>
    <row r="158">
      <c r="A158" s="15" t="n"/>
      <c r="B158" s="11" t="n"/>
      <c r="C158" s="8" t="n"/>
      <c r="D158" s="16" t="n"/>
      <c r="E158" s="7" t="n"/>
      <c r="F158" s="7" t="n"/>
      <c r="G158" s="12">
        <f>IF(OR(C158="",D158=""),"",C158*D158)</f>
        <v/>
      </c>
      <c r="H158" s="12">
        <f>IF(G158="","",ROUND(G158*E158,2))</f>
        <v/>
      </c>
      <c r="I158" s="12">
        <f>IF(G158="","",ROUND((G158-H158)*F158,2))</f>
        <v/>
      </c>
      <c r="J158" s="17">
        <f>IF(G158="","",G158-H158+I158)</f>
        <v/>
      </c>
      <c r="K158" s="18" t="n"/>
      <c r="L158" s="11" t="n"/>
    </row>
    <row r="159">
      <c r="A159" s="15" t="n"/>
      <c r="B159" s="11" t="n"/>
      <c r="C159" s="8" t="n"/>
      <c r="D159" s="16" t="n"/>
      <c r="E159" s="7" t="n"/>
      <c r="F159" s="7" t="n"/>
      <c r="G159" s="12">
        <f>IF(OR(C159="",D159=""),"",C159*D159)</f>
        <v/>
      </c>
      <c r="H159" s="12">
        <f>IF(G159="","",ROUND(G159*E159,2))</f>
        <v/>
      </c>
      <c r="I159" s="12">
        <f>IF(G159="","",ROUND((G159-H159)*F159,2))</f>
        <v/>
      </c>
      <c r="J159" s="17">
        <f>IF(G159="","",G159-H159+I159)</f>
        <v/>
      </c>
      <c r="K159" s="18" t="n"/>
      <c r="L159" s="11" t="n"/>
    </row>
    <row r="160">
      <c r="A160" s="15" t="n"/>
      <c r="B160" s="11" t="n"/>
      <c r="C160" s="8" t="n"/>
      <c r="D160" s="16" t="n"/>
      <c r="E160" s="7" t="n"/>
      <c r="F160" s="7" t="n"/>
      <c r="G160" s="12">
        <f>IF(OR(C160="",D160=""),"",C160*D160)</f>
        <v/>
      </c>
      <c r="H160" s="12">
        <f>IF(G160="","",ROUND(G160*E160,2))</f>
        <v/>
      </c>
      <c r="I160" s="12">
        <f>IF(G160="","",ROUND((G160-H160)*F160,2))</f>
        <v/>
      </c>
      <c r="J160" s="17">
        <f>IF(G160="","",G160-H160+I160)</f>
        <v/>
      </c>
      <c r="K160" s="18" t="n"/>
      <c r="L160" s="11" t="n"/>
    </row>
    <row r="161">
      <c r="A161" s="15" t="n"/>
      <c r="B161" s="11" t="n"/>
      <c r="C161" s="8" t="n"/>
      <c r="D161" s="16" t="n"/>
      <c r="E161" s="7" t="n"/>
      <c r="F161" s="7" t="n"/>
      <c r="G161" s="12">
        <f>IF(OR(C161="",D161=""),"",C161*D161)</f>
        <v/>
      </c>
      <c r="H161" s="12">
        <f>IF(G161="","",ROUND(G161*E161,2))</f>
        <v/>
      </c>
      <c r="I161" s="12">
        <f>IF(G161="","",ROUND((G161-H161)*F161,2))</f>
        <v/>
      </c>
      <c r="J161" s="17">
        <f>IF(G161="","",G161-H161+I161)</f>
        <v/>
      </c>
      <c r="K161" s="18" t="n"/>
      <c r="L161" s="11" t="n"/>
    </row>
    <row r="162">
      <c r="A162" s="15" t="n"/>
      <c r="B162" s="11" t="n"/>
      <c r="C162" s="8" t="n"/>
      <c r="D162" s="16" t="n"/>
      <c r="E162" s="7" t="n"/>
      <c r="F162" s="7" t="n"/>
      <c r="G162" s="12">
        <f>IF(OR(C162="",D162=""),"",C162*D162)</f>
        <v/>
      </c>
      <c r="H162" s="12">
        <f>IF(G162="","",ROUND(G162*E162,2))</f>
        <v/>
      </c>
      <c r="I162" s="12">
        <f>IF(G162="","",ROUND((G162-H162)*F162,2))</f>
        <v/>
      </c>
      <c r="J162" s="17">
        <f>IF(G162="","",G162-H162+I162)</f>
        <v/>
      </c>
      <c r="K162" s="18" t="n"/>
      <c r="L162" s="11" t="n"/>
    </row>
    <row r="163">
      <c r="A163" s="15" t="n"/>
      <c r="B163" s="11" t="n"/>
      <c r="C163" s="8" t="n"/>
      <c r="D163" s="16" t="n"/>
      <c r="E163" s="7" t="n"/>
      <c r="F163" s="7" t="n"/>
      <c r="G163" s="12">
        <f>IF(OR(C163="",D163=""),"",C163*D163)</f>
        <v/>
      </c>
      <c r="H163" s="12">
        <f>IF(G163="","",ROUND(G163*E163,2))</f>
        <v/>
      </c>
      <c r="I163" s="12">
        <f>IF(G163="","",ROUND((G163-H163)*F163,2))</f>
        <v/>
      </c>
      <c r="J163" s="17">
        <f>IF(G163="","",G163-H163+I163)</f>
        <v/>
      </c>
      <c r="K163" s="18" t="n"/>
      <c r="L163" s="11" t="n"/>
    </row>
    <row r="164">
      <c r="A164" s="15" t="n"/>
      <c r="B164" s="11" t="n"/>
      <c r="C164" s="8" t="n"/>
      <c r="D164" s="16" t="n"/>
      <c r="E164" s="7" t="n"/>
      <c r="F164" s="7" t="n"/>
      <c r="G164" s="12">
        <f>IF(OR(C164="",D164=""),"",C164*D164)</f>
        <v/>
      </c>
      <c r="H164" s="12">
        <f>IF(G164="","",ROUND(G164*E164,2))</f>
        <v/>
      </c>
      <c r="I164" s="12">
        <f>IF(G164="","",ROUND((G164-H164)*F164,2))</f>
        <v/>
      </c>
      <c r="J164" s="17">
        <f>IF(G164="","",G164-H164+I164)</f>
        <v/>
      </c>
      <c r="K164" s="18" t="n"/>
      <c r="L164" s="11" t="n"/>
    </row>
    <row r="165">
      <c r="A165" s="15" t="n"/>
      <c r="B165" s="11" t="n"/>
      <c r="C165" s="8" t="n"/>
      <c r="D165" s="16" t="n"/>
      <c r="E165" s="7" t="n"/>
      <c r="F165" s="7" t="n"/>
      <c r="G165" s="12">
        <f>IF(OR(C165="",D165=""),"",C165*D165)</f>
        <v/>
      </c>
      <c r="H165" s="12">
        <f>IF(G165="","",ROUND(G165*E165,2))</f>
        <v/>
      </c>
      <c r="I165" s="12">
        <f>IF(G165="","",ROUND((G165-H165)*F165,2))</f>
        <v/>
      </c>
      <c r="J165" s="17">
        <f>IF(G165="","",G165-H165+I165)</f>
        <v/>
      </c>
      <c r="K165" s="18" t="n"/>
      <c r="L165" s="11" t="n"/>
    </row>
    <row r="166">
      <c r="A166" s="15" t="n"/>
      <c r="B166" s="11" t="n"/>
      <c r="C166" s="8" t="n"/>
      <c r="D166" s="16" t="n"/>
      <c r="E166" s="7" t="n"/>
      <c r="F166" s="7" t="n"/>
      <c r="G166" s="12">
        <f>IF(OR(C166="",D166=""),"",C166*D166)</f>
        <v/>
      </c>
      <c r="H166" s="12">
        <f>IF(G166="","",ROUND(G166*E166,2))</f>
        <v/>
      </c>
      <c r="I166" s="12">
        <f>IF(G166="","",ROUND((G166-H166)*F166,2))</f>
        <v/>
      </c>
      <c r="J166" s="17">
        <f>IF(G166="","",G166-H166+I166)</f>
        <v/>
      </c>
      <c r="K166" s="18" t="n"/>
      <c r="L166" s="11" t="n"/>
    </row>
    <row r="167">
      <c r="A167" s="15" t="n"/>
      <c r="B167" s="11" t="n"/>
      <c r="C167" s="8" t="n"/>
      <c r="D167" s="16" t="n"/>
      <c r="E167" s="7" t="n"/>
      <c r="F167" s="7" t="n"/>
      <c r="G167" s="12">
        <f>IF(OR(C167="",D167=""),"",C167*D167)</f>
        <v/>
      </c>
      <c r="H167" s="12">
        <f>IF(G167="","",ROUND(G167*E167,2))</f>
        <v/>
      </c>
      <c r="I167" s="12">
        <f>IF(G167="","",ROUND((G167-H167)*F167,2))</f>
        <v/>
      </c>
      <c r="J167" s="17">
        <f>IF(G167="","",G167-H167+I167)</f>
        <v/>
      </c>
      <c r="K167" s="18" t="n"/>
      <c r="L167" s="11" t="n"/>
    </row>
    <row r="168">
      <c r="A168" s="15" t="n"/>
      <c r="B168" s="11" t="n"/>
      <c r="C168" s="8" t="n"/>
      <c r="D168" s="16" t="n"/>
      <c r="E168" s="7" t="n"/>
      <c r="F168" s="7" t="n"/>
      <c r="G168" s="12">
        <f>IF(OR(C168="",D168=""),"",C168*D168)</f>
        <v/>
      </c>
      <c r="H168" s="12">
        <f>IF(G168="","",ROUND(G168*E168,2))</f>
        <v/>
      </c>
      <c r="I168" s="12">
        <f>IF(G168="","",ROUND((G168-H168)*F168,2))</f>
        <v/>
      </c>
      <c r="J168" s="17">
        <f>IF(G168="","",G168-H168+I168)</f>
        <v/>
      </c>
      <c r="K168" s="18" t="n"/>
      <c r="L168" s="11" t="n"/>
    </row>
    <row r="169">
      <c r="A169" s="15" t="n"/>
      <c r="B169" s="11" t="n"/>
      <c r="C169" s="8" t="n"/>
      <c r="D169" s="16" t="n"/>
      <c r="E169" s="7" t="n"/>
      <c r="F169" s="7" t="n"/>
      <c r="G169" s="12">
        <f>IF(OR(C169="",D169=""),"",C169*D169)</f>
        <v/>
      </c>
      <c r="H169" s="12">
        <f>IF(G169="","",ROUND(G169*E169,2))</f>
        <v/>
      </c>
      <c r="I169" s="12">
        <f>IF(G169="","",ROUND((G169-H169)*F169,2))</f>
        <v/>
      </c>
      <c r="J169" s="17">
        <f>IF(G169="","",G169-H169+I169)</f>
        <v/>
      </c>
      <c r="K169" s="18" t="n"/>
      <c r="L169" s="11" t="n"/>
    </row>
    <row r="170">
      <c r="A170" s="15" t="n"/>
      <c r="B170" s="11" t="n"/>
      <c r="C170" s="8" t="n"/>
      <c r="D170" s="16" t="n"/>
      <c r="E170" s="7" t="n"/>
      <c r="F170" s="7" t="n"/>
      <c r="G170" s="12">
        <f>IF(OR(C170="",D170=""),"",C170*D170)</f>
        <v/>
      </c>
      <c r="H170" s="12">
        <f>IF(G170="","",ROUND(G170*E170,2))</f>
        <v/>
      </c>
      <c r="I170" s="12">
        <f>IF(G170="","",ROUND((G170-H170)*F170,2))</f>
        <v/>
      </c>
      <c r="J170" s="17">
        <f>IF(G170="","",G170-H170+I170)</f>
        <v/>
      </c>
      <c r="K170" s="18" t="n"/>
      <c r="L170" s="11" t="n"/>
    </row>
    <row r="171">
      <c r="A171" s="15" t="n"/>
      <c r="B171" s="11" t="n"/>
      <c r="C171" s="8" t="n"/>
      <c r="D171" s="16" t="n"/>
      <c r="E171" s="7" t="n"/>
      <c r="F171" s="7" t="n"/>
      <c r="G171" s="12">
        <f>IF(OR(C171="",D171=""),"",C171*D171)</f>
        <v/>
      </c>
      <c r="H171" s="12">
        <f>IF(G171="","",ROUND(G171*E171,2))</f>
        <v/>
      </c>
      <c r="I171" s="12">
        <f>IF(G171="","",ROUND((G171-H171)*F171,2))</f>
        <v/>
      </c>
      <c r="J171" s="17">
        <f>IF(G171="","",G171-H171+I171)</f>
        <v/>
      </c>
      <c r="K171" s="18" t="n"/>
      <c r="L171" s="11" t="n"/>
    </row>
    <row r="172">
      <c r="A172" s="15" t="n"/>
      <c r="B172" s="11" t="n"/>
      <c r="C172" s="8" t="n"/>
      <c r="D172" s="16" t="n"/>
      <c r="E172" s="7" t="n"/>
      <c r="F172" s="7" t="n"/>
      <c r="G172" s="12">
        <f>IF(OR(C172="",D172=""),"",C172*D172)</f>
        <v/>
      </c>
      <c r="H172" s="12">
        <f>IF(G172="","",ROUND(G172*E172,2))</f>
        <v/>
      </c>
      <c r="I172" s="12">
        <f>IF(G172="","",ROUND((G172-H172)*F172,2))</f>
        <v/>
      </c>
      <c r="J172" s="17">
        <f>IF(G172="","",G172-H172+I172)</f>
        <v/>
      </c>
      <c r="K172" s="18" t="n"/>
      <c r="L172" s="11" t="n"/>
    </row>
    <row r="173">
      <c r="A173" s="15" t="n"/>
      <c r="B173" s="11" t="n"/>
      <c r="C173" s="8" t="n"/>
      <c r="D173" s="16" t="n"/>
      <c r="E173" s="7" t="n"/>
      <c r="F173" s="7" t="n"/>
      <c r="G173" s="12">
        <f>IF(OR(C173="",D173=""),"",C173*D173)</f>
        <v/>
      </c>
      <c r="H173" s="12">
        <f>IF(G173="","",ROUND(G173*E173,2))</f>
        <v/>
      </c>
      <c r="I173" s="12">
        <f>IF(G173="","",ROUND((G173-H173)*F173,2))</f>
        <v/>
      </c>
      <c r="J173" s="17">
        <f>IF(G173="","",G173-H173+I173)</f>
        <v/>
      </c>
      <c r="K173" s="18" t="n"/>
      <c r="L173" s="11" t="n"/>
    </row>
    <row r="174">
      <c r="A174" s="15" t="n"/>
      <c r="B174" s="11" t="n"/>
      <c r="C174" s="8" t="n"/>
      <c r="D174" s="16" t="n"/>
      <c r="E174" s="7" t="n"/>
      <c r="F174" s="7" t="n"/>
      <c r="G174" s="12">
        <f>IF(OR(C174="",D174=""),"",C174*D174)</f>
        <v/>
      </c>
      <c r="H174" s="12">
        <f>IF(G174="","",ROUND(G174*E174,2))</f>
        <v/>
      </c>
      <c r="I174" s="12">
        <f>IF(G174="","",ROUND((G174-H174)*F174,2))</f>
        <v/>
      </c>
      <c r="J174" s="17">
        <f>IF(G174="","",G174-H174+I174)</f>
        <v/>
      </c>
      <c r="K174" s="18" t="n"/>
      <c r="L174" s="11" t="n"/>
    </row>
    <row r="175">
      <c r="A175" s="15" t="n"/>
      <c r="B175" s="11" t="n"/>
      <c r="C175" s="8" t="n"/>
      <c r="D175" s="16" t="n"/>
      <c r="E175" s="7" t="n"/>
      <c r="F175" s="7" t="n"/>
      <c r="G175" s="12">
        <f>IF(OR(C175="",D175=""),"",C175*D175)</f>
        <v/>
      </c>
      <c r="H175" s="12">
        <f>IF(G175="","",ROUND(G175*E175,2))</f>
        <v/>
      </c>
      <c r="I175" s="12">
        <f>IF(G175="","",ROUND((G175-H175)*F175,2))</f>
        <v/>
      </c>
      <c r="J175" s="17">
        <f>IF(G175="","",G175-H175+I175)</f>
        <v/>
      </c>
      <c r="K175" s="18" t="n"/>
      <c r="L175" s="11" t="n"/>
    </row>
    <row r="176">
      <c r="A176" s="15" t="n"/>
      <c r="B176" s="11" t="n"/>
      <c r="C176" s="8" t="n"/>
      <c r="D176" s="16" t="n"/>
      <c r="E176" s="7" t="n"/>
      <c r="F176" s="7" t="n"/>
      <c r="G176" s="12">
        <f>IF(OR(C176="",D176=""),"",C176*D176)</f>
        <v/>
      </c>
      <c r="H176" s="12">
        <f>IF(G176="","",ROUND(G176*E176,2))</f>
        <v/>
      </c>
      <c r="I176" s="12">
        <f>IF(G176="","",ROUND((G176-H176)*F176,2))</f>
        <v/>
      </c>
      <c r="J176" s="17">
        <f>IF(G176="","",G176-H176+I176)</f>
        <v/>
      </c>
      <c r="K176" s="18" t="n"/>
      <c r="L176" s="11" t="n"/>
    </row>
    <row r="177">
      <c r="A177" s="15" t="n"/>
      <c r="B177" s="11" t="n"/>
      <c r="C177" s="8" t="n"/>
      <c r="D177" s="16" t="n"/>
      <c r="E177" s="7" t="n"/>
      <c r="F177" s="7" t="n"/>
      <c r="G177" s="12">
        <f>IF(OR(C177="",D177=""),"",C177*D177)</f>
        <v/>
      </c>
      <c r="H177" s="12">
        <f>IF(G177="","",ROUND(G177*E177,2))</f>
        <v/>
      </c>
      <c r="I177" s="12">
        <f>IF(G177="","",ROUND((G177-H177)*F177,2))</f>
        <v/>
      </c>
      <c r="J177" s="17">
        <f>IF(G177="","",G177-H177+I177)</f>
        <v/>
      </c>
      <c r="K177" s="18" t="n"/>
      <c r="L177" s="11" t="n"/>
    </row>
    <row r="178">
      <c r="A178" s="15" t="n"/>
      <c r="B178" s="11" t="n"/>
      <c r="C178" s="8" t="n"/>
      <c r="D178" s="16" t="n"/>
      <c r="E178" s="7" t="n"/>
      <c r="F178" s="7" t="n"/>
      <c r="G178" s="12">
        <f>IF(OR(C178="",D178=""),"",C178*D178)</f>
        <v/>
      </c>
      <c r="H178" s="12">
        <f>IF(G178="","",ROUND(G178*E178,2))</f>
        <v/>
      </c>
      <c r="I178" s="12">
        <f>IF(G178="","",ROUND((G178-H178)*F178,2))</f>
        <v/>
      </c>
      <c r="J178" s="17">
        <f>IF(G178="","",G178-H178+I178)</f>
        <v/>
      </c>
      <c r="K178" s="18" t="n"/>
      <c r="L178" s="11" t="n"/>
    </row>
    <row r="179">
      <c r="A179" s="15" t="n"/>
      <c r="B179" s="11" t="n"/>
      <c r="C179" s="8" t="n"/>
      <c r="D179" s="16" t="n"/>
      <c r="E179" s="7" t="n"/>
      <c r="F179" s="7" t="n"/>
      <c r="G179" s="12">
        <f>IF(OR(C179="",D179=""),"",C179*D179)</f>
        <v/>
      </c>
      <c r="H179" s="12">
        <f>IF(G179="","",ROUND(G179*E179,2))</f>
        <v/>
      </c>
      <c r="I179" s="12">
        <f>IF(G179="","",ROUND((G179-H179)*F179,2))</f>
        <v/>
      </c>
      <c r="J179" s="17">
        <f>IF(G179="","",G179-H179+I179)</f>
        <v/>
      </c>
      <c r="K179" s="18" t="n"/>
      <c r="L179" s="11" t="n"/>
    </row>
    <row r="180">
      <c r="A180" s="15" t="n"/>
      <c r="B180" s="11" t="n"/>
      <c r="C180" s="8" t="n"/>
      <c r="D180" s="16" t="n"/>
      <c r="E180" s="7" t="n"/>
      <c r="F180" s="7" t="n"/>
      <c r="G180" s="12">
        <f>IF(OR(C180="",D180=""),"",C180*D180)</f>
        <v/>
      </c>
      <c r="H180" s="12">
        <f>IF(G180="","",ROUND(G180*E180,2))</f>
        <v/>
      </c>
      <c r="I180" s="12">
        <f>IF(G180="","",ROUND((G180-H180)*F180,2))</f>
        <v/>
      </c>
      <c r="J180" s="17">
        <f>IF(G180="","",G180-H180+I180)</f>
        <v/>
      </c>
      <c r="K180" s="18" t="n"/>
      <c r="L180" s="11" t="n"/>
    </row>
    <row r="181">
      <c r="A181" s="15" t="n"/>
      <c r="B181" s="11" t="n"/>
      <c r="C181" s="8" t="n"/>
      <c r="D181" s="16" t="n"/>
      <c r="E181" s="7" t="n"/>
      <c r="F181" s="7" t="n"/>
      <c r="G181" s="12">
        <f>IF(OR(C181="",D181=""),"",C181*D181)</f>
        <v/>
      </c>
      <c r="H181" s="12">
        <f>IF(G181="","",ROUND(G181*E181,2))</f>
        <v/>
      </c>
      <c r="I181" s="12">
        <f>IF(G181="","",ROUND((G181-H181)*F181,2))</f>
        <v/>
      </c>
      <c r="J181" s="17">
        <f>IF(G181="","",G181-H181+I181)</f>
        <v/>
      </c>
      <c r="K181" s="18" t="n"/>
      <c r="L181" s="11" t="n"/>
    </row>
    <row r="182">
      <c r="A182" s="15" t="n"/>
      <c r="B182" s="11" t="n"/>
      <c r="C182" s="8" t="n"/>
      <c r="D182" s="16" t="n"/>
      <c r="E182" s="7" t="n"/>
      <c r="F182" s="7" t="n"/>
      <c r="G182" s="12">
        <f>IF(OR(C182="",D182=""),"",C182*D182)</f>
        <v/>
      </c>
      <c r="H182" s="12">
        <f>IF(G182="","",ROUND(G182*E182,2))</f>
        <v/>
      </c>
      <c r="I182" s="12">
        <f>IF(G182="","",ROUND((G182-H182)*F182,2))</f>
        <v/>
      </c>
      <c r="J182" s="17">
        <f>IF(G182="","",G182-H182+I182)</f>
        <v/>
      </c>
      <c r="K182" s="18" t="n"/>
      <c r="L182" s="11" t="n"/>
    </row>
    <row r="183">
      <c r="A183" s="15" t="n"/>
      <c r="B183" s="11" t="n"/>
      <c r="C183" s="8" t="n"/>
      <c r="D183" s="16" t="n"/>
      <c r="E183" s="7" t="n"/>
      <c r="F183" s="7" t="n"/>
      <c r="G183" s="12">
        <f>IF(OR(C183="",D183=""),"",C183*D183)</f>
        <v/>
      </c>
      <c r="H183" s="12">
        <f>IF(G183="","",ROUND(G183*E183,2))</f>
        <v/>
      </c>
      <c r="I183" s="12">
        <f>IF(G183="","",ROUND((G183-H183)*F183,2))</f>
        <v/>
      </c>
      <c r="J183" s="17">
        <f>IF(G183="","",G183-H183+I183)</f>
        <v/>
      </c>
      <c r="K183" s="18" t="n"/>
      <c r="L183" s="11" t="n"/>
    </row>
    <row r="184">
      <c r="A184" s="15" t="n"/>
      <c r="B184" s="11" t="n"/>
      <c r="C184" s="8" t="n"/>
      <c r="D184" s="16" t="n"/>
      <c r="E184" s="7" t="n"/>
      <c r="F184" s="7" t="n"/>
      <c r="G184" s="12">
        <f>IF(OR(C184="",D184=""),"",C184*D184)</f>
        <v/>
      </c>
      <c r="H184" s="12">
        <f>IF(G184="","",ROUND(G184*E184,2))</f>
        <v/>
      </c>
      <c r="I184" s="12">
        <f>IF(G184="","",ROUND((G184-H184)*F184,2))</f>
        <v/>
      </c>
      <c r="J184" s="17">
        <f>IF(G184="","",G184-H184+I184)</f>
        <v/>
      </c>
      <c r="K184" s="18" t="n"/>
      <c r="L184" s="11" t="n"/>
    </row>
    <row r="185">
      <c r="A185" s="15" t="n"/>
      <c r="B185" s="11" t="n"/>
      <c r="C185" s="8" t="n"/>
      <c r="D185" s="16" t="n"/>
      <c r="E185" s="7" t="n"/>
      <c r="F185" s="7" t="n"/>
      <c r="G185" s="12">
        <f>IF(OR(C185="",D185=""),"",C185*D185)</f>
        <v/>
      </c>
      <c r="H185" s="12">
        <f>IF(G185="","",ROUND(G185*E185,2))</f>
        <v/>
      </c>
      <c r="I185" s="12">
        <f>IF(G185="","",ROUND((G185-H185)*F185,2))</f>
        <v/>
      </c>
      <c r="J185" s="17">
        <f>IF(G185="","",G185-H185+I185)</f>
        <v/>
      </c>
      <c r="K185" s="18" t="n"/>
      <c r="L185" s="11" t="n"/>
    </row>
    <row r="186">
      <c r="A186" s="15" t="n"/>
      <c r="B186" s="11" t="n"/>
      <c r="C186" s="8" t="n"/>
      <c r="D186" s="16" t="n"/>
      <c r="E186" s="7" t="n"/>
      <c r="F186" s="7" t="n"/>
      <c r="G186" s="12">
        <f>IF(OR(C186="",D186=""),"",C186*D186)</f>
        <v/>
      </c>
      <c r="H186" s="12">
        <f>IF(G186="","",ROUND(G186*E186,2))</f>
        <v/>
      </c>
      <c r="I186" s="12">
        <f>IF(G186="","",ROUND((G186-H186)*F186,2))</f>
        <v/>
      </c>
      <c r="J186" s="17">
        <f>IF(G186="","",G186-H186+I186)</f>
        <v/>
      </c>
      <c r="K186" s="18" t="n"/>
      <c r="L186" s="11" t="n"/>
    </row>
    <row r="187">
      <c r="A187" s="15" t="n"/>
      <c r="B187" s="11" t="n"/>
      <c r="C187" s="8" t="n"/>
      <c r="D187" s="16" t="n"/>
      <c r="E187" s="7" t="n"/>
      <c r="F187" s="7" t="n"/>
      <c r="G187" s="12">
        <f>IF(OR(C187="",D187=""),"",C187*D187)</f>
        <v/>
      </c>
      <c r="H187" s="12">
        <f>IF(G187="","",ROUND(G187*E187,2))</f>
        <v/>
      </c>
      <c r="I187" s="12">
        <f>IF(G187="","",ROUND((G187-H187)*F187,2))</f>
        <v/>
      </c>
      <c r="J187" s="17">
        <f>IF(G187="","",G187-H187+I187)</f>
        <v/>
      </c>
      <c r="K187" s="18" t="n"/>
      <c r="L187" s="11" t="n"/>
    </row>
    <row r="188">
      <c r="A188" s="15" t="n"/>
      <c r="B188" s="11" t="n"/>
      <c r="C188" s="8" t="n"/>
      <c r="D188" s="16" t="n"/>
      <c r="E188" s="7" t="n"/>
      <c r="F188" s="7" t="n"/>
      <c r="G188" s="12">
        <f>IF(OR(C188="",D188=""),"",C188*D188)</f>
        <v/>
      </c>
      <c r="H188" s="12">
        <f>IF(G188="","",ROUND(G188*E188,2))</f>
        <v/>
      </c>
      <c r="I188" s="12">
        <f>IF(G188="","",ROUND((G188-H188)*F188,2))</f>
        <v/>
      </c>
      <c r="J188" s="17">
        <f>IF(G188="","",G188-H188+I188)</f>
        <v/>
      </c>
      <c r="K188" s="18" t="n"/>
      <c r="L188" s="11" t="n"/>
    </row>
    <row r="189">
      <c r="A189" s="15" t="n"/>
      <c r="B189" s="11" t="n"/>
      <c r="C189" s="8" t="n"/>
      <c r="D189" s="16" t="n"/>
      <c r="E189" s="7" t="n"/>
      <c r="F189" s="7" t="n"/>
      <c r="G189" s="12">
        <f>IF(OR(C189="",D189=""),"",C189*D189)</f>
        <v/>
      </c>
      <c r="H189" s="12">
        <f>IF(G189="","",ROUND(G189*E189,2))</f>
        <v/>
      </c>
      <c r="I189" s="12">
        <f>IF(G189="","",ROUND((G189-H189)*F189,2))</f>
        <v/>
      </c>
      <c r="J189" s="17">
        <f>IF(G189="","",G189-H189+I189)</f>
        <v/>
      </c>
      <c r="K189" s="18" t="n"/>
      <c r="L189" s="11" t="n"/>
    </row>
    <row r="190">
      <c r="A190" s="15" t="n"/>
      <c r="B190" s="11" t="n"/>
      <c r="C190" s="8" t="n"/>
      <c r="D190" s="16" t="n"/>
      <c r="E190" s="7" t="n"/>
      <c r="F190" s="7" t="n"/>
      <c r="G190" s="12">
        <f>IF(OR(C190="",D190=""),"",C190*D190)</f>
        <v/>
      </c>
      <c r="H190" s="12">
        <f>IF(G190="","",ROUND(G190*E190,2))</f>
        <v/>
      </c>
      <c r="I190" s="12">
        <f>IF(G190="","",ROUND((G190-H190)*F190,2))</f>
        <v/>
      </c>
      <c r="J190" s="17">
        <f>IF(G190="","",G190-H190+I190)</f>
        <v/>
      </c>
      <c r="K190" s="18" t="n"/>
      <c r="L190" s="11" t="n"/>
    </row>
    <row r="191">
      <c r="A191" s="15" t="n"/>
      <c r="B191" s="11" t="n"/>
      <c r="C191" s="8" t="n"/>
      <c r="D191" s="16" t="n"/>
      <c r="E191" s="7" t="n"/>
      <c r="F191" s="7" t="n"/>
      <c r="G191" s="12">
        <f>IF(OR(C191="",D191=""),"",C191*D191)</f>
        <v/>
      </c>
      <c r="H191" s="12">
        <f>IF(G191="","",ROUND(G191*E191,2))</f>
        <v/>
      </c>
      <c r="I191" s="12">
        <f>IF(G191="","",ROUND((G191-H191)*F191,2))</f>
        <v/>
      </c>
      <c r="J191" s="17">
        <f>IF(G191="","",G191-H191+I191)</f>
        <v/>
      </c>
      <c r="K191" s="18" t="n"/>
      <c r="L191" s="11" t="n"/>
    </row>
    <row r="192">
      <c r="A192" s="15" t="n"/>
      <c r="B192" s="11" t="n"/>
      <c r="C192" s="8" t="n"/>
      <c r="D192" s="16" t="n"/>
      <c r="E192" s="7" t="n"/>
      <c r="F192" s="7" t="n"/>
      <c r="G192" s="12">
        <f>IF(OR(C192="",D192=""),"",C192*D192)</f>
        <v/>
      </c>
      <c r="H192" s="12">
        <f>IF(G192="","",ROUND(G192*E192,2))</f>
        <v/>
      </c>
      <c r="I192" s="12">
        <f>IF(G192="","",ROUND((G192-H192)*F192,2))</f>
        <v/>
      </c>
      <c r="J192" s="17">
        <f>IF(G192="","",G192-H192+I192)</f>
        <v/>
      </c>
      <c r="K192" s="18" t="n"/>
      <c r="L192" s="11" t="n"/>
    </row>
    <row r="193">
      <c r="A193" s="15" t="n"/>
      <c r="B193" s="11" t="n"/>
      <c r="C193" s="8" t="n"/>
      <c r="D193" s="16" t="n"/>
      <c r="E193" s="7" t="n"/>
      <c r="F193" s="7" t="n"/>
      <c r="G193" s="12">
        <f>IF(OR(C193="",D193=""),"",C193*D193)</f>
        <v/>
      </c>
      <c r="H193" s="12">
        <f>IF(G193="","",ROUND(G193*E193,2))</f>
        <v/>
      </c>
      <c r="I193" s="12">
        <f>IF(G193="","",ROUND((G193-H193)*F193,2))</f>
        <v/>
      </c>
      <c r="J193" s="17">
        <f>IF(G193="","",G193-H193+I193)</f>
        <v/>
      </c>
      <c r="K193" s="18" t="n"/>
      <c r="L193" s="11" t="n"/>
    </row>
    <row r="194">
      <c r="A194" s="15" t="n"/>
      <c r="B194" s="11" t="n"/>
      <c r="C194" s="8" t="n"/>
      <c r="D194" s="16" t="n"/>
      <c r="E194" s="7" t="n"/>
      <c r="F194" s="7" t="n"/>
      <c r="G194" s="12">
        <f>IF(OR(C194="",D194=""),"",C194*D194)</f>
        <v/>
      </c>
      <c r="H194" s="12">
        <f>IF(G194="","",ROUND(G194*E194,2))</f>
        <v/>
      </c>
      <c r="I194" s="12">
        <f>IF(G194="","",ROUND((G194-H194)*F194,2))</f>
        <v/>
      </c>
      <c r="J194" s="17">
        <f>IF(G194="","",G194-H194+I194)</f>
        <v/>
      </c>
      <c r="K194" s="18" t="n"/>
      <c r="L194" s="11" t="n"/>
    </row>
    <row r="195">
      <c r="A195" s="15" t="n"/>
      <c r="B195" s="11" t="n"/>
      <c r="C195" s="8" t="n"/>
      <c r="D195" s="16" t="n"/>
      <c r="E195" s="7" t="n"/>
      <c r="F195" s="7" t="n"/>
      <c r="G195" s="12">
        <f>IF(OR(C195="",D195=""),"",C195*D195)</f>
        <v/>
      </c>
      <c r="H195" s="12">
        <f>IF(G195="","",ROUND(G195*E195,2))</f>
        <v/>
      </c>
      <c r="I195" s="12">
        <f>IF(G195="","",ROUND((G195-H195)*F195,2))</f>
        <v/>
      </c>
      <c r="J195" s="17">
        <f>IF(G195="","",G195-H195+I195)</f>
        <v/>
      </c>
      <c r="K195" s="18" t="n"/>
      <c r="L195" s="11" t="n"/>
    </row>
    <row r="196">
      <c r="A196" s="15" t="n"/>
      <c r="B196" s="11" t="n"/>
      <c r="C196" s="8" t="n"/>
      <c r="D196" s="16" t="n"/>
      <c r="E196" s="7" t="n"/>
      <c r="F196" s="7" t="n"/>
      <c r="G196" s="12">
        <f>IF(OR(C196="",D196=""),"",C196*D196)</f>
        <v/>
      </c>
      <c r="H196" s="12">
        <f>IF(G196="","",ROUND(G196*E196,2))</f>
        <v/>
      </c>
      <c r="I196" s="12">
        <f>IF(G196="","",ROUND((G196-H196)*F196,2))</f>
        <v/>
      </c>
      <c r="J196" s="17">
        <f>IF(G196="","",G196-H196+I196)</f>
        <v/>
      </c>
      <c r="K196" s="18" t="n"/>
      <c r="L196" s="11" t="n"/>
    </row>
    <row r="197">
      <c r="A197" s="15" t="n"/>
      <c r="B197" s="11" t="n"/>
      <c r="C197" s="8" t="n"/>
      <c r="D197" s="16" t="n"/>
      <c r="E197" s="7" t="n"/>
      <c r="F197" s="7" t="n"/>
      <c r="G197" s="12">
        <f>IF(OR(C197="",D197=""),"",C197*D197)</f>
        <v/>
      </c>
      <c r="H197" s="12">
        <f>IF(G197="","",ROUND(G197*E197,2))</f>
        <v/>
      </c>
      <c r="I197" s="12">
        <f>IF(G197="","",ROUND((G197-H197)*F197,2))</f>
        <v/>
      </c>
      <c r="J197" s="17">
        <f>IF(G197="","",G197-H197+I197)</f>
        <v/>
      </c>
      <c r="K197" s="18" t="n"/>
      <c r="L197" s="11" t="n"/>
    </row>
    <row r="198">
      <c r="A198" s="15" t="n"/>
      <c r="B198" s="11" t="n"/>
      <c r="C198" s="8" t="n"/>
      <c r="D198" s="16" t="n"/>
      <c r="E198" s="7" t="n"/>
      <c r="F198" s="7" t="n"/>
      <c r="G198" s="12">
        <f>IF(OR(C198="",D198=""),"",C198*D198)</f>
        <v/>
      </c>
      <c r="H198" s="12">
        <f>IF(G198="","",ROUND(G198*E198,2))</f>
        <v/>
      </c>
      <c r="I198" s="12">
        <f>IF(G198="","",ROUND((G198-H198)*F198,2))</f>
        <v/>
      </c>
      <c r="J198" s="17">
        <f>IF(G198="","",G198-H198+I198)</f>
        <v/>
      </c>
      <c r="K198" s="18" t="n"/>
      <c r="L198" s="11" t="n"/>
    </row>
    <row r="199">
      <c r="A199" s="15" t="n"/>
      <c r="B199" s="11" t="n"/>
      <c r="C199" s="8" t="n"/>
      <c r="D199" s="16" t="n"/>
      <c r="E199" s="7" t="n"/>
      <c r="F199" s="7" t="n"/>
      <c r="G199" s="12">
        <f>IF(OR(C199="",D199=""),"",C199*D199)</f>
        <v/>
      </c>
      <c r="H199" s="12">
        <f>IF(G199="","",ROUND(G199*E199,2))</f>
        <v/>
      </c>
      <c r="I199" s="12">
        <f>IF(G199="","",ROUND((G199-H199)*F199,2))</f>
        <v/>
      </c>
      <c r="J199" s="17">
        <f>IF(G199="","",G199-H199+I199)</f>
        <v/>
      </c>
      <c r="K199" s="18" t="n"/>
      <c r="L199" s="11" t="n"/>
    </row>
    <row r="200">
      <c r="A200" s="15" t="n"/>
      <c r="B200" s="11" t="n"/>
      <c r="C200" s="8" t="n"/>
      <c r="D200" s="16" t="n"/>
      <c r="E200" s="7" t="n"/>
      <c r="F200" s="7" t="n"/>
      <c r="G200" s="12">
        <f>IF(OR(C200="",D200=""),"",C200*D200)</f>
        <v/>
      </c>
      <c r="H200" s="12">
        <f>IF(G200="","",ROUND(G200*E200,2))</f>
        <v/>
      </c>
      <c r="I200" s="12">
        <f>IF(G200="","",ROUND((G200-H200)*F200,2))</f>
        <v/>
      </c>
      <c r="J200" s="17">
        <f>IF(G200="","",G200-H200+I200)</f>
        <v/>
      </c>
      <c r="K200" s="18" t="n"/>
      <c r="L200" s="11" t="n"/>
    </row>
  </sheetData>
  <autoFilter ref="A25:L200"/>
  <conditionalFormatting sqref="K26:K200">
    <cfRule type="expression" priority="1" dxfId="0">
      <formula>K26="Estimé"</formula>
    </cfRule>
  </conditionalFormatting>
  <dataValidations count="3">
    <dataValidation sqref="A26:A200" showDropDown="0" showInputMessage="0" showErrorMessage="0" allowBlank="1" type="whole" operator="between">
      <formula1>1</formula1>
      <formula2>3</formula2>
    </dataValidation>
    <dataValidation sqref="E26:F200" showDropDown="0" showInputMessage="0" showErrorMessage="0" allowBlank="1" type="decimal" operator="between">
      <formula1>0</formula1>
      <formula2>1</formula2>
    </dataValidation>
    <dataValidation sqref="K26:K200" showDropDown="0" showInputMessage="0" showErrorMessage="0" allowBlank="1" type="list">
      <formula1>='Paramètres'!$B$8:$B$9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6" customWidth="1" min="2" max="2"/>
    <col width="17" customWidth="1" min="3" max="3"/>
    <col width="32" customWidth="1" min="4" max="4"/>
    <col width="12" customWidth="1" min="5" max="5"/>
    <col width="12" customWidth="1" min="6" max="6"/>
    <col width="12" customWidth="1" min="7" max="7"/>
    <col width="13" customWidth="1" min="8" max="8"/>
    <col width="12" customWidth="1" min="9" max="9"/>
    <col width="12" customWidth="1" min="10" max="10"/>
    <col width="10" customWidth="1" min="11" max="11"/>
    <col width="22" customWidth="1" min="12" max="12"/>
    <col width="36" customWidth="1" min="13" max="13"/>
  </cols>
  <sheetData>
    <row r="1">
      <c r="A1" s="1" t="inlineStr">
        <is>
          <t>Journal des propositions</t>
        </is>
      </c>
    </row>
    <row r="2">
      <c r="A2" s="2" t="inlineStr">
        <is>
          <t>Une ligne par proposition. Saisissez la date d’envoi et le statut : Valable jusqu’au, Prochaine relance et Action se remplissent seuls.</t>
        </is>
      </c>
    </row>
    <row r="3">
      <c r="A3" s="2" t="inlineStr">
        <is>
          <t>Relances aux Jours 2, 5, 9 et 14 après l’envoi. Quand le client décide, choisissez Accepté ou Refusé et saisissez la date de décision. Les dates d’exemple sont relatives à aujourd’hui.</t>
        </is>
      </c>
    </row>
    <row r="4" ht="34" customHeight="1">
      <c r="A4" s="9" t="inlineStr">
        <is>
          <t>Numéro de proposition</t>
        </is>
      </c>
      <c r="B4" s="9" t="inlineStr">
        <is>
          <t>Entreprise cliente</t>
        </is>
      </c>
      <c r="C4" s="9" t="inlineStr">
        <is>
          <t>Contact</t>
        </is>
      </c>
      <c r="D4" s="9" t="inlineStr">
        <is>
          <t>Prestation</t>
        </is>
      </c>
      <c r="E4" s="9" t="inlineStr">
        <is>
          <t>Valeur (USD)</t>
        </is>
      </c>
      <c r="F4" s="9" t="inlineStr">
        <is>
          <t>Envoyée le</t>
        </is>
      </c>
      <c r="G4" s="9" t="inlineStr">
        <is>
          <t>Valable jusqu’au</t>
        </is>
      </c>
      <c r="H4" s="9" t="inlineStr">
        <is>
          <t>Prochaine relance</t>
        </is>
      </c>
      <c r="I4" s="9" t="inlineStr">
        <is>
          <t>Statut</t>
        </is>
      </c>
      <c r="J4" s="9" t="inlineStr">
        <is>
          <t>Date de décision</t>
        </is>
      </c>
      <c r="K4" s="9" t="inlineStr">
        <is>
          <t>Jours avant décision</t>
        </is>
      </c>
      <c r="L4" s="9" t="inlineStr">
        <is>
          <t>Action</t>
        </is>
      </c>
      <c r="M4" s="9" t="inlineStr">
        <is>
          <t>Motif ou notes</t>
        </is>
      </c>
    </row>
    <row r="5">
      <c r="A5" s="19" t="inlineStr">
        <is>
          <t>Q-1041</t>
        </is>
      </c>
      <c r="B5" s="11" t="inlineStr">
        <is>
          <t>Harbor Point Apartments</t>
        </is>
      </c>
      <c r="C5" s="11" t="inlineStr">
        <is>
          <t>Sabine Morrow</t>
        </is>
      </c>
      <c r="D5" s="11" t="inlineStr">
        <is>
          <t>Entretien des espaces verts à l’année, Standard</t>
        </is>
      </c>
      <c r="E5" s="20" t="n">
        <v>50760</v>
      </c>
      <c r="F5" s="5">
        <f>TODAY()-6</f>
        <v/>
      </c>
      <c r="G5" s="6">
        <f>IF(F5="","",F5+'Paramètres'!$B$4)</f>
        <v/>
      </c>
      <c r="H5" s="6">
        <f>IF(OR(F5="",I5&lt;&gt;"Envoyé"),"",IF(TODAY()&lt;=F5+'Paramètres'!$B$5,F5+'Paramètres'!$B$5,IF(TODAY()&lt;=F5+'Paramètres'!$C$5,F5+'Paramètres'!$C$5,IF(TODAY()&lt;=F5+'Paramètres'!$D$5,F5+'Paramètres'!$D$5,IF(TODAY()&lt;=F5+'Paramètres'!$E$5,F5+'Paramètres'!$E$5,"")))))</f>
        <v/>
      </c>
      <c r="I5" s="18" t="inlineStr">
        <is>
          <t>Accepté</t>
        </is>
      </c>
      <c r="J5" s="5">
        <f>TODAY()-1</f>
        <v/>
      </c>
      <c r="K5" s="21">
        <f>IF(OR(F5="",J5=""),"",J5-F5)</f>
        <v/>
      </c>
      <c r="L5" s="22">
        <f>IF(OR(A5="",I5=""),"",IF(I5="Projet","À envoyer",IF(OR(I5&lt;&gt;"Envoyé",F5=""),"",IF(TODAY()&gt;G5,"Expirée : reconfirmer les prix",IF(H5="","Relances finies : décider",IF(H5=TODAY(),"Relancer aujourd’hui","En attente"))))))</f>
        <v/>
      </c>
      <c r="M5" s="11" t="inlineStr">
        <is>
          <t>Forfait neige fixe, massifs sur le parcours de visite</t>
        </is>
      </c>
    </row>
    <row r="6">
      <c r="A6" s="19" t="inlineStr">
        <is>
          <t>Q-1034</t>
        </is>
      </c>
      <c r="B6" s="11" t="inlineStr">
        <is>
          <t>Linden Ridge HOA</t>
        </is>
      </c>
      <c r="C6" s="11" t="inlineStr">
        <is>
          <t>Carla Jimenez</t>
        </is>
      </c>
      <c r="D6" s="11" t="inlineStr">
        <is>
          <t>Nettoyage de printemps et paillage, 40 maisons</t>
        </is>
      </c>
      <c r="E6" s="20" t="n">
        <v>8400</v>
      </c>
      <c r="F6" s="5">
        <f>TODAY()-48</f>
        <v/>
      </c>
      <c r="G6" s="6">
        <f>IF(F6="","",F6+'Paramètres'!$B$4)</f>
        <v/>
      </c>
      <c r="H6" s="6">
        <f>IF(OR(F6="",I6&lt;&gt;"Envoyé"),"",IF(TODAY()&lt;=F6+'Paramètres'!$B$5,F6+'Paramètres'!$B$5,IF(TODAY()&lt;=F6+'Paramètres'!$C$5,F6+'Paramètres'!$C$5,IF(TODAY()&lt;=F6+'Paramètres'!$D$5,F6+'Paramètres'!$D$5,IF(TODAY()&lt;=F6+'Paramètres'!$E$5,F6+'Paramètres'!$E$5,"")))))</f>
        <v/>
      </c>
      <c r="I6" s="18" t="inlineStr">
        <is>
          <t>Refusé</t>
        </is>
      </c>
      <c r="J6" s="5">
        <f>TODAY()-36</f>
        <v/>
      </c>
      <c r="K6" s="21">
        <f>IF(OR(F6="",J6=""),"",J6-F6)</f>
        <v/>
      </c>
      <c r="L6" s="22">
        <f>IF(OR(A6="",I6=""),"",IF(I6="Projet","À envoyer",IF(OR(I6&lt;&gt;"Envoyé",F6=""),"",IF(TODAY()&gt;G6,"Expirée : reconfirmer les prix",IF(H6="","Relances finies : décider",IF(H6=TODAY(),"Relancer aujourd’hui","En attente"))))))</f>
        <v/>
      </c>
      <c r="M6" s="11" t="inlineStr">
        <is>
          <t>Le conseil a retenu une offre moins chère. Refaire un devis en mars.</t>
        </is>
      </c>
    </row>
    <row r="7">
      <c r="A7" s="19" t="inlineStr">
        <is>
          <t>Q-1035</t>
        </is>
      </c>
      <c r="B7" s="11" t="inlineStr">
        <is>
          <t>Brickyard Office Park</t>
        </is>
      </c>
      <c r="C7" s="11" t="inlineStr">
        <is>
          <t>Martin Hale</t>
        </is>
      </c>
      <c r="D7" s="11" t="inlineStr">
        <is>
          <t>Saison neige et verglas, 2 parkings</t>
        </is>
      </c>
      <c r="E7" s="20" t="n">
        <v>18900</v>
      </c>
      <c r="F7" s="5">
        <f>TODAY()-40</f>
        <v/>
      </c>
      <c r="G7" s="6">
        <f>IF(F7="","",F7+'Paramètres'!$B$4)</f>
        <v/>
      </c>
      <c r="H7" s="6">
        <f>IF(OR(F7="",I7&lt;&gt;"Envoyé"),"",IF(TODAY()&lt;=F7+'Paramètres'!$B$5,F7+'Paramètres'!$B$5,IF(TODAY()&lt;=F7+'Paramètres'!$C$5,F7+'Paramètres'!$C$5,IF(TODAY()&lt;=F7+'Paramètres'!$D$5,F7+'Paramètres'!$D$5,IF(TODAY()&lt;=F7+'Paramètres'!$E$5,F7+'Paramètres'!$E$5,"")))))</f>
        <v/>
      </c>
      <c r="I7" s="18" t="inlineStr">
        <is>
          <t>Accepté</t>
        </is>
      </c>
      <c r="J7" s="5">
        <f>TODAY()-31</f>
        <v/>
      </c>
      <c r="K7" s="21">
        <f>IF(OR(F7="",J7=""),"",J7-F7)</f>
        <v/>
      </c>
      <c r="L7" s="22">
        <f>IF(OR(A7="",I7=""),"",IF(I7="Projet","À envoyer",IF(OR(I7&lt;&gt;"Envoyé",F7=""),"",IF(TODAY()&gt;G7,"Expirée : reconfirmer les prix",IF(H7="","Relances finies : décider",IF(H7=TODAY(),"Relancer aujourd’hui","En attente"))))))</f>
        <v/>
      </c>
      <c r="M7" s="11" t="inlineStr">
        <is>
          <t>Forfait fixe jusqu’à 12 épisodes</t>
        </is>
      </c>
    </row>
    <row r="8">
      <c r="A8" s="19" t="inlineStr">
        <is>
          <t>Q-1037</t>
        </is>
      </c>
      <c r="B8" s="11" t="inlineStr">
        <is>
          <t>Cottonwood Senior Living</t>
        </is>
      </c>
      <c r="C8" s="11" t="inlineStr">
        <is>
          <t>Joanne Price</t>
        </is>
      </c>
      <c r="D8" s="11" t="inlineStr">
        <is>
          <t>Entretien des espaces verts, 6 acres</t>
        </is>
      </c>
      <c r="E8" s="20" t="n">
        <v>31200</v>
      </c>
      <c r="F8" s="5">
        <f>TODAY()-33</f>
        <v/>
      </c>
      <c r="G8" s="6">
        <f>IF(F8="","",F8+'Paramètres'!$B$4)</f>
        <v/>
      </c>
      <c r="H8" s="6">
        <f>IF(OR(F8="",I8&lt;&gt;"Envoyé"),"",IF(TODAY()&lt;=F8+'Paramètres'!$B$5,F8+'Paramètres'!$B$5,IF(TODAY()&lt;=F8+'Paramètres'!$C$5,F8+'Paramètres'!$C$5,IF(TODAY()&lt;=F8+'Paramètres'!$D$5,F8+'Paramètres'!$D$5,IF(TODAY()&lt;=F8+'Paramètres'!$E$5,F8+'Paramètres'!$E$5,"")))))</f>
        <v/>
      </c>
      <c r="I8" s="18" t="inlineStr">
        <is>
          <t>Accepté</t>
        </is>
      </c>
      <c r="J8" s="5">
        <f>TODAY()-22</f>
        <v/>
      </c>
      <c r="K8" s="21">
        <f>IF(OR(F8="",J8=""),"",J8-F8)</f>
        <v/>
      </c>
      <c r="L8" s="22">
        <f>IF(OR(A8="",I8=""),"",IF(I8="Projet","À envoyer",IF(OR(I8&lt;&gt;"Envoyé",F8=""),"",IF(TODAY()&gt;G8,"Expirée : reconfirmer les prix",IF(H8="","Relances finies : décider",IF(H8=TODAY(),"Relancer aujourd’hui","En attente"))))))</f>
        <v/>
      </c>
      <c r="M8" s="11" t="inlineStr">
        <is>
          <t>Les allées salées avant 7 h ont fait la différence</t>
        </is>
      </c>
    </row>
    <row r="9">
      <c r="A9" s="19" t="inlineStr">
        <is>
          <t>Q-1036</t>
        </is>
      </c>
      <c r="B9" s="11" t="inlineStr">
        <is>
          <t>Parkview Community Church</t>
        </is>
      </c>
      <c r="C9" s="11" t="inlineStr">
        <is>
          <t>Ellis Grant</t>
        </is>
      </c>
      <c r="D9" s="11" t="inlineStr">
        <is>
          <t>Entretien de la pelouse et saison de neige</t>
        </is>
      </c>
      <c r="E9" s="20" t="n">
        <v>22560</v>
      </c>
      <c r="F9" s="5">
        <f>TODAY()-40</f>
        <v/>
      </c>
      <c r="G9" s="6">
        <f>IF(F9="","",F9+'Paramètres'!$B$4)</f>
        <v/>
      </c>
      <c r="H9" s="6">
        <f>IF(OR(F9="",I9&lt;&gt;"Envoyé"),"",IF(TODAY()&lt;=F9+'Paramètres'!$B$5,F9+'Paramètres'!$B$5,IF(TODAY()&lt;=F9+'Paramètres'!$C$5,F9+'Paramètres'!$C$5,IF(TODAY()&lt;=F9+'Paramètres'!$D$5,F9+'Paramètres'!$D$5,IF(TODAY()&lt;=F9+'Paramètres'!$E$5,F9+'Paramètres'!$E$5,"")))))</f>
        <v/>
      </c>
      <c r="I9" s="18" t="inlineStr">
        <is>
          <t>Envoyé</t>
        </is>
      </c>
      <c r="J9" s="5" t="n"/>
      <c r="K9" s="21">
        <f>IF(OR(F9="",J9=""),"",J9-F9)</f>
        <v/>
      </c>
      <c r="L9" s="22">
        <f>IF(OR(A9="",I9=""),"",IF(I9="Projet","À envoyer",IF(OR(I9&lt;&gt;"Envoyé",F9=""),"",IF(TODAY()&gt;G9,"Expirée : reconfirmer les prix",IF(H9="","Relances finies : décider",IF(H9=TODAY(),"Relancer aujourd’hui","En attente"))))))</f>
        <v/>
      </c>
      <c r="M9" s="11" t="inlineStr">
        <is>
          <t>Reconfirmer le prix du paillage avant de fixer une nouvelle date</t>
        </is>
      </c>
    </row>
    <row r="10">
      <c r="A10" s="19" t="inlineStr">
        <is>
          <t>Q-1039</t>
        </is>
      </c>
      <c r="B10" s="11" t="inlineStr">
        <is>
          <t>Westbrook Storage</t>
        </is>
      </c>
      <c r="C10" s="11" t="inlineStr">
        <is>
          <t>Tess Morgan</t>
        </is>
      </c>
      <c r="D10" s="11" t="inlineStr">
        <is>
          <t>Saison neige et verglas</t>
        </is>
      </c>
      <c r="E10" s="20" t="n">
        <v>9600</v>
      </c>
      <c r="F10" s="5">
        <f>TODAY()-20</f>
        <v/>
      </c>
      <c r="G10" s="6">
        <f>IF(F10="","",F10+'Paramètres'!$B$4)</f>
        <v/>
      </c>
      <c r="H10" s="6">
        <f>IF(OR(F10="",I10&lt;&gt;"Envoyé"),"",IF(TODAY()&lt;=F10+'Paramètres'!$B$5,F10+'Paramètres'!$B$5,IF(TODAY()&lt;=F10+'Paramètres'!$C$5,F10+'Paramètres'!$C$5,IF(TODAY()&lt;=F10+'Paramètres'!$D$5,F10+'Paramètres'!$D$5,IF(TODAY()&lt;=F10+'Paramètres'!$E$5,F10+'Paramètres'!$E$5,"")))))</f>
        <v/>
      </c>
      <c r="I10" s="18" t="inlineStr">
        <is>
          <t>Refusé</t>
        </is>
      </c>
      <c r="J10" s="5">
        <f>TODAY()-4</f>
        <v/>
      </c>
      <c r="K10" s="21">
        <f>IF(OR(F10="",J10=""),"",J10-F10)</f>
        <v/>
      </c>
      <c r="L10" s="22">
        <f>IF(OR(A10="",I10=""),"",IF(I10="Projet","À envoyer",IF(OR(I10&lt;&gt;"Envoyé",F10=""),"",IF(TODAY()&gt;G10,"Expirée : reconfirmer les prix",IF(H10="","Relances finies : décider",IF(H10=TODAY(),"Relancer aujourd’hui","En attente"))))))</f>
        <v/>
      </c>
      <c r="M10" s="11" t="inlineStr">
        <is>
          <t>Pas de réponse après le Jour 14</t>
        </is>
      </c>
    </row>
    <row r="11">
      <c r="A11" s="19" t="inlineStr">
        <is>
          <t>Q-1038</t>
        </is>
      </c>
      <c r="B11" s="11" t="inlineStr">
        <is>
          <t>Ridgeview Medical Offices</t>
        </is>
      </c>
      <c r="C11" s="11" t="inlineStr">
        <is>
          <t>Paul Okafor</t>
        </is>
      </c>
      <c r="D11" s="11" t="inlineStr">
        <is>
          <t>Entretien des espaces verts à l’année</t>
        </is>
      </c>
      <c r="E11" s="20" t="n">
        <v>27600</v>
      </c>
      <c r="F11" s="5">
        <f>TODAY()-25</f>
        <v/>
      </c>
      <c r="G11" s="6">
        <f>IF(F11="","",F11+'Paramètres'!$B$4)</f>
        <v/>
      </c>
      <c r="H11" s="6">
        <f>IF(OR(F11="",I11&lt;&gt;"Envoyé"),"",IF(TODAY()&lt;=F11+'Paramètres'!$B$5,F11+'Paramètres'!$B$5,IF(TODAY()&lt;=F11+'Paramètres'!$C$5,F11+'Paramètres'!$C$5,IF(TODAY()&lt;=F11+'Paramètres'!$D$5,F11+'Paramètres'!$D$5,IF(TODAY()&lt;=F11+'Paramètres'!$E$5,F11+'Paramètres'!$E$5,"")))))</f>
        <v/>
      </c>
      <c r="I11" s="18" t="inlineStr">
        <is>
          <t>Accepté</t>
        </is>
      </c>
      <c r="J11" s="5">
        <f>TODAY()-18</f>
        <v/>
      </c>
      <c r="K11" s="21">
        <f>IF(OR(F11="",J11=""),"",J11-F11)</f>
        <v/>
      </c>
      <c r="L11" s="22">
        <f>IF(OR(A11="",I11=""),"",IF(I11="Projet","À envoyer",IF(OR(I11&lt;&gt;"Envoyé",F11=""),"",IF(TODAY()&gt;G11,"Expirée : reconfirmer les prix",IF(H11="","Relances finies : décider",IF(H11=TODAY(),"Relancer aujourd’hui","En attente"))))))</f>
        <v/>
      </c>
      <c r="M11" s="11" t="inlineStr">
        <is>
          <t>Signée après une deuxième visite du site</t>
        </is>
      </c>
    </row>
    <row r="12">
      <c r="A12" s="19" t="inlineStr">
        <is>
          <t>Q-1040</t>
        </is>
      </c>
      <c r="B12" s="11" t="inlineStr">
        <is>
          <t>Maple Row Dental</t>
        </is>
      </c>
      <c r="C12" s="11" t="inlineStr">
        <is>
          <t>Glen Abbott</t>
        </is>
      </c>
      <c r="D12" s="11" t="inlineStr">
        <is>
          <t>Fleurs de saison et massifs</t>
        </is>
      </c>
      <c r="E12" s="20" t="n">
        <v>4800</v>
      </c>
      <c r="F12" s="5">
        <f>TODAY()-17</f>
        <v/>
      </c>
      <c r="G12" s="6">
        <f>IF(F12="","",F12+'Paramètres'!$B$4)</f>
        <v/>
      </c>
      <c r="H12" s="6">
        <f>IF(OR(F12="",I12&lt;&gt;"Envoyé"),"",IF(TODAY()&lt;=F12+'Paramètres'!$B$5,F12+'Paramètres'!$B$5,IF(TODAY()&lt;=F12+'Paramètres'!$C$5,F12+'Paramètres'!$C$5,IF(TODAY()&lt;=F12+'Paramètres'!$D$5,F12+'Paramètres'!$D$5,IF(TODAY()&lt;=F12+'Paramètres'!$E$5,F12+'Paramètres'!$E$5,"")))))</f>
        <v/>
      </c>
      <c r="I12" s="18" t="inlineStr">
        <is>
          <t>Envoyé</t>
        </is>
      </c>
      <c r="J12" s="5" t="n"/>
      <c r="K12" s="21">
        <f>IF(OR(F12="",J12=""),"",J12-F12)</f>
        <v/>
      </c>
      <c r="L12" s="22">
        <f>IF(OR(A12="",I12=""),"",IF(I12="Projet","À envoyer",IF(OR(I12&lt;&gt;"Envoyé",F12=""),"",IF(TODAY()&gt;G12,"Expirée : reconfirmer les prix",IF(H12="","Relances finies : décider",IF(H12=TODAY(),"Relancer aujourd’hui","En attente"))))))</f>
        <v/>
      </c>
      <c r="M12" s="11" t="inlineStr">
        <is>
          <t>E-mail du Jour 14 envoyé</t>
        </is>
      </c>
    </row>
    <row r="13">
      <c r="A13" s="19" t="inlineStr">
        <is>
          <t>Q-1043</t>
        </is>
      </c>
      <c r="B13" s="11" t="inlineStr">
        <is>
          <t>Northgate Retail Center</t>
        </is>
      </c>
      <c r="C13" s="11" t="inlineStr">
        <is>
          <t>Amy Lin</t>
        </is>
      </c>
      <c r="D13" s="11" t="inlineStr">
        <is>
          <t>Tonte et nettoyages</t>
        </is>
      </c>
      <c r="E13" s="20" t="n">
        <v>12240</v>
      </c>
      <c r="F13" s="5">
        <f>TODAY()-2</f>
        <v/>
      </c>
      <c r="G13" s="6">
        <f>IF(F13="","",F13+'Paramètres'!$B$4)</f>
        <v/>
      </c>
      <c r="H13" s="6">
        <f>IF(OR(F13="",I13&lt;&gt;"Envoyé"),"",IF(TODAY()&lt;=F13+'Paramètres'!$B$5,F13+'Paramètres'!$B$5,IF(TODAY()&lt;=F13+'Paramètres'!$C$5,F13+'Paramètres'!$C$5,IF(TODAY()&lt;=F13+'Paramètres'!$D$5,F13+'Paramètres'!$D$5,IF(TODAY()&lt;=F13+'Paramètres'!$E$5,F13+'Paramètres'!$E$5,"")))))</f>
        <v/>
      </c>
      <c r="I13" s="18" t="inlineStr">
        <is>
          <t>Envoyé</t>
        </is>
      </c>
      <c r="J13" s="5" t="n"/>
      <c r="K13" s="21">
        <f>IF(OR(F13="",J13=""),"",J13-F13)</f>
        <v/>
      </c>
      <c r="L13" s="22">
        <f>IF(OR(A13="",I13=""),"",IF(I13="Projet","À envoyer",IF(OR(I13&lt;&gt;"Envoyé",F13=""),"",IF(TODAY()&gt;G13,"Expirée : reconfirmer les prix",IF(H13="","Relances finies : décider",IF(H13=TODAY(),"Relancer aujourd’hui","En attente"))))))</f>
        <v/>
      </c>
      <c r="M13" s="11" t="n"/>
    </row>
    <row r="14">
      <c r="A14" s="19" t="inlineStr">
        <is>
          <t>Q-1042</t>
        </is>
      </c>
      <c r="B14" s="11" t="inlineStr">
        <is>
          <t>Prairie Gate Townhomes</t>
        </is>
      </c>
      <c r="C14" s="11" t="inlineStr">
        <is>
          <t>Rob Castillo</t>
        </is>
      </c>
      <c r="D14" s="11" t="inlineStr">
        <is>
          <t>Entretien des espaces verts à l’année</t>
        </is>
      </c>
      <c r="E14" s="20" t="n">
        <v>42000</v>
      </c>
      <c r="F14" s="5">
        <f>TODAY()-4</f>
        <v/>
      </c>
      <c r="G14" s="6">
        <f>IF(F14="","",F14+'Paramètres'!$B$4)</f>
        <v/>
      </c>
      <c r="H14" s="6">
        <f>IF(OR(F14="",I14&lt;&gt;"Envoyé"),"",IF(TODAY()&lt;=F14+'Paramètres'!$B$5,F14+'Paramètres'!$B$5,IF(TODAY()&lt;=F14+'Paramètres'!$C$5,F14+'Paramètres'!$C$5,IF(TODAY()&lt;=F14+'Paramètres'!$D$5,F14+'Paramètres'!$D$5,IF(TODAY()&lt;=F14+'Paramètres'!$E$5,F14+'Paramètres'!$E$5,"")))))</f>
        <v/>
      </c>
      <c r="I14" s="18" t="inlineStr">
        <is>
          <t>Envoyé</t>
        </is>
      </c>
      <c r="J14" s="5" t="n"/>
      <c r="K14" s="21">
        <f>IF(OR(F14="",J14=""),"",J14-F14)</f>
        <v/>
      </c>
      <c r="L14" s="22">
        <f>IF(OR(A14="",I14=""),"",IF(I14="Projet","À envoyer",IF(OR(I14&lt;&gt;"Envoyé",F14=""),"",IF(TODAY()&gt;G14,"Expirée : reconfirmer les prix",IF(H14="","Relances finies : décider",IF(H14=TODAY(),"Relancer aujourd’hui","En attente"))))))</f>
        <v/>
      </c>
      <c r="M14" s="11" t="inlineStr">
        <is>
          <t>Le conseil se réunit la semaine prochaine</t>
        </is>
      </c>
    </row>
    <row r="15">
      <c r="A15" s="19" t="inlineStr">
        <is>
          <t>Q-1044</t>
        </is>
      </c>
      <c r="B15" s="11" t="inlineStr">
        <is>
          <t>Oak Hollow Clinic</t>
        </is>
      </c>
      <c r="C15" s="11" t="inlineStr">
        <is>
          <t>Nadia Brooks</t>
        </is>
      </c>
      <c r="D15" s="11" t="inlineStr">
        <is>
          <t>Réaménagement du massif d’entrée</t>
        </is>
      </c>
      <c r="E15" s="20" t="n">
        <v>6900</v>
      </c>
      <c r="F15" s="5" t="n"/>
      <c r="G15" s="6">
        <f>IF(F15="","",F15+'Paramètres'!$B$4)</f>
        <v/>
      </c>
      <c r="H15" s="6">
        <f>IF(OR(F15="",I15&lt;&gt;"Envoyé"),"",IF(TODAY()&lt;=F15+'Paramètres'!$B$5,F15+'Paramètres'!$B$5,IF(TODAY()&lt;=F15+'Paramètres'!$C$5,F15+'Paramètres'!$C$5,IF(TODAY()&lt;=F15+'Paramètres'!$D$5,F15+'Paramètres'!$D$5,IF(TODAY()&lt;=F15+'Paramètres'!$E$5,F15+'Paramètres'!$E$5,"")))))</f>
        <v/>
      </c>
      <c r="I15" s="18" t="inlineStr">
        <is>
          <t>Projet</t>
        </is>
      </c>
      <c r="J15" s="5" t="n"/>
      <c r="K15" s="21">
        <f>IF(OR(F15="",J15=""),"",J15-F15)</f>
        <v/>
      </c>
      <c r="L15" s="22">
        <f>IF(OR(A15="",I15=""),"",IF(I15="Projet","À envoyer",IF(OR(I15&lt;&gt;"Envoyé",F15=""),"",IF(TODAY()&gt;G15,"Expirée : reconfirmer les prix",IF(H15="","Relances finies : décider",IF(H15=TODAY(),"Relancer aujourd’hui","En attente"))))))</f>
        <v/>
      </c>
      <c r="M15" s="11" t="inlineStr">
        <is>
          <t>Plan du site attendu</t>
        </is>
      </c>
    </row>
    <row r="16">
      <c r="A16" s="19" t="n"/>
      <c r="B16" s="11" t="n"/>
      <c r="C16" s="11" t="n"/>
      <c r="D16" s="11" t="n"/>
      <c r="E16" s="20" t="n"/>
      <c r="F16" s="5" t="n"/>
      <c r="G16" s="6">
        <f>IF(F16="","",F16+'Paramètres'!$B$4)</f>
        <v/>
      </c>
      <c r="H16" s="6">
        <f>IF(OR(F16="",I16&lt;&gt;"Envoyé"),"",IF(TODAY()&lt;=F16+'Paramètres'!$B$5,F16+'Paramètres'!$B$5,IF(TODAY()&lt;=F16+'Paramètres'!$C$5,F16+'Paramètres'!$C$5,IF(TODAY()&lt;=F16+'Paramètres'!$D$5,F16+'Paramètres'!$D$5,IF(TODAY()&lt;=F16+'Paramètres'!$E$5,F16+'Paramètres'!$E$5,"")))))</f>
        <v/>
      </c>
      <c r="I16" s="18" t="n"/>
      <c r="J16" s="5" t="n"/>
      <c r="K16" s="21">
        <f>IF(OR(F16="",J16=""),"",J16-F16)</f>
        <v/>
      </c>
      <c r="L16" s="22">
        <f>IF(OR(A16="",I16=""),"",IF(I16="Projet","À envoyer",IF(OR(I16&lt;&gt;"Envoyé",F16=""),"",IF(TODAY()&gt;G16,"Expirée : reconfirmer les prix",IF(H16="","Relances finies : décider",IF(H16=TODAY(),"Relancer aujourd’hui","En attente"))))))</f>
        <v/>
      </c>
      <c r="M16" s="11" t="n"/>
    </row>
    <row r="17">
      <c r="A17" s="19" t="n"/>
      <c r="B17" s="11" t="n"/>
      <c r="C17" s="11" t="n"/>
      <c r="D17" s="11" t="n"/>
      <c r="E17" s="20" t="n"/>
      <c r="F17" s="5" t="n"/>
      <c r="G17" s="6">
        <f>IF(F17="","",F17+'Paramètres'!$B$4)</f>
        <v/>
      </c>
      <c r="H17" s="6">
        <f>IF(OR(F17="",I17&lt;&gt;"Envoyé"),"",IF(TODAY()&lt;=F17+'Paramètres'!$B$5,F17+'Paramètres'!$B$5,IF(TODAY()&lt;=F17+'Paramètres'!$C$5,F17+'Paramètres'!$C$5,IF(TODAY()&lt;=F17+'Paramètres'!$D$5,F17+'Paramètres'!$D$5,IF(TODAY()&lt;=F17+'Paramètres'!$E$5,F17+'Paramètres'!$E$5,"")))))</f>
        <v/>
      </c>
      <c r="I17" s="18" t="n"/>
      <c r="J17" s="5" t="n"/>
      <c r="K17" s="21">
        <f>IF(OR(F17="",J17=""),"",J17-F17)</f>
        <v/>
      </c>
      <c r="L17" s="22">
        <f>IF(OR(A17="",I17=""),"",IF(I17="Projet","À envoyer",IF(OR(I17&lt;&gt;"Envoyé",F17=""),"",IF(TODAY()&gt;G17,"Expirée : reconfirmer les prix",IF(H17="","Relances finies : décider",IF(H17=TODAY(),"Relancer aujourd’hui","En attente"))))))</f>
        <v/>
      </c>
      <c r="M17" s="11" t="n"/>
    </row>
    <row r="18">
      <c r="A18" s="19" t="n"/>
      <c r="B18" s="11" t="n"/>
      <c r="C18" s="11" t="n"/>
      <c r="D18" s="11" t="n"/>
      <c r="E18" s="20" t="n"/>
      <c r="F18" s="5" t="n"/>
      <c r="G18" s="6">
        <f>IF(F18="","",F18+'Paramètres'!$B$4)</f>
        <v/>
      </c>
      <c r="H18" s="6">
        <f>IF(OR(F18="",I18&lt;&gt;"Envoyé"),"",IF(TODAY()&lt;=F18+'Paramètres'!$B$5,F18+'Paramètres'!$B$5,IF(TODAY()&lt;=F18+'Paramètres'!$C$5,F18+'Paramètres'!$C$5,IF(TODAY()&lt;=F18+'Paramètres'!$D$5,F18+'Paramètres'!$D$5,IF(TODAY()&lt;=F18+'Paramètres'!$E$5,F18+'Paramètres'!$E$5,"")))))</f>
        <v/>
      </c>
      <c r="I18" s="18" t="n"/>
      <c r="J18" s="5" t="n"/>
      <c r="K18" s="21">
        <f>IF(OR(F18="",J18=""),"",J18-F18)</f>
        <v/>
      </c>
      <c r="L18" s="22">
        <f>IF(OR(A18="",I18=""),"",IF(I18="Projet","À envoyer",IF(OR(I18&lt;&gt;"Envoyé",F18=""),"",IF(TODAY()&gt;G18,"Expirée : reconfirmer les prix",IF(H18="","Relances finies : décider",IF(H18=TODAY(),"Relancer aujourd’hui","En attente"))))))</f>
        <v/>
      </c>
      <c r="M18" s="11" t="n"/>
    </row>
    <row r="19">
      <c r="A19" s="19" t="n"/>
      <c r="B19" s="11" t="n"/>
      <c r="C19" s="11" t="n"/>
      <c r="D19" s="11" t="n"/>
      <c r="E19" s="20" t="n"/>
      <c r="F19" s="5" t="n"/>
      <c r="G19" s="6">
        <f>IF(F19="","",F19+'Paramètres'!$B$4)</f>
        <v/>
      </c>
      <c r="H19" s="6">
        <f>IF(OR(F19="",I19&lt;&gt;"Envoyé"),"",IF(TODAY()&lt;=F19+'Paramètres'!$B$5,F19+'Paramètres'!$B$5,IF(TODAY()&lt;=F19+'Paramètres'!$C$5,F19+'Paramètres'!$C$5,IF(TODAY()&lt;=F19+'Paramètres'!$D$5,F19+'Paramètres'!$D$5,IF(TODAY()&lt;=F19+'Paramètres'!$E$5,F19+'Paramètres'!$E$5,"")))))</f>
        <v/>
      </c>
      <c r="I19" s="18" t="n"/>
      <c r="J19" s="5" t="n"/>
      <c r="K19" s="21">
        <f>IF(OR(F19="",J19=""),"",J19-F19)</f>
        <v/>
      </c>
      <c r="L19" s="22">
        <f>IF(OR(A19="",I19=""),"",IF(I19="Projet","À envoyer",IF(OR(I19&lt;&gt;"Envoyé",F19=""),"",IF(TODAY()&gt;G19,"Expirée : reconfirmer les prix",IF(H19="","Relances finies : décider",IF(H19=TODAY(),"Relancer aujourd’hui","En attente"))))))</f>
        <v/>
      </c>
      <c r="M19" s="11" t="n"/>
    </row>
    <row r="20">
      <c r="A20" s="19" t="n"/>
      <c r="B20" s="11" t="n"/>
      <c r="C20" s="11" t="n"/>
      <c r="D20" s="11" t="n"/>
      <c r="E20" s="20" t="n"/>
      <c r="F20" s="5" t="n"/>
      <c r="G20" s="6">
        <f>IF(F20="","",F20+'Paramètres'!$B$4)</f>
        <v/>
      </c>
      <c r="H20" s="6">
        <f>IF(OR(F20="",I20&lt;&gt;"Envoyé"),"",IF(TODAY()&lt;=F20+'Paramètres'!$B$5,F20+'Paramètres'!$B$5,IF(TODAY()&lt;=F20+'Paramètres'!$C$5,F20+'Paramètres'!$C$5,IF(TODAY()&lt;=F20+'Paramètres'!$D$5,F20+'Paramètres'!$D$5,IF(TODAY()&lt;=F20+'Paramètres'!$E$5,F20+'Paramètres'!$E$5,"")))))</f>
        <v/>
      </c>
      <c r="I20" s="18" t="n"/>
      <c r="J20" s="5" t="n"/>
      <c r="K20" s="21">
        <f>IF(OR(F20="",J20=""),"",J20-F20)</f>
        <v/>
      </c>
      <c r="L20" s="22">
        <f>IF(OR(A20="",I20=""),"",IF(I20="Projet","À envoyer",IF(OR(I20&lt;&gt;"Envoyé",F20=""),"",IF(TODAY()&gt;G20,"Expirée : reconfirmer les prix",IF(H20="","Relances finies : décider",IF(H20=TODAY(),"Relancer aujourd’hui","En attente"))))))</f>
        <v/>
      </c>
      <c r="M20" s="11" t="n"/>
    </row>
    <row r="21">
      <c r="A21" s="19" t="n"/>
      <c r="B21" s="11" t="n"/>
      <c r="C21" s="11" t="n"/>
      <c r="D21" s="11" t="n"/>
      <c r="E21" s="20" t="n"/>
      <c r="F21" s="5" t="n"/>
      <c r="G21" s="6">
        <f>IF(F21="","",F21+'Paramètres'!$B$4)</f>
        <v/>
      </c>
      <c r="H21" s="6">
        <f>IF(OR(F21="",I21&lt;&gt;"Envoyé"),"",IF(TODAY()&lt;=F21+'Paramètres'!$B$5,F21+'Paramètres'!$B$5,IF(TODAY()&lt;=F21+'Paramètres'!$C$5,F21+'Paramètres'!$C$5,IF(TODAY()&lt;=F21+'Paramètres'!$D$5,F21+'Paramètres'!$D$5,IF(TODAY()&lt;=F21+'Paramètres'!$E$5,F21+'Paramètres'!$E$5,"")))))</f>
        <v/>
      </c>
      <c r="I21" s="18" t="n"/>
      <c r="J21" s="5" t="n"/>
      <c r="K21" s="21">
        <f>IF(OR(F21="",J21=""),"",J21-F21)</f>
        <v/>
      </c>
      <c r="L21" s="22">
        <f>IF(OR(A21="",I21=""),"",IF(I21="Projet","À envoyer",IF(OR(I21&lt;&gt;"Envoyé",F21=""),"",IF(TODAY()&gt;G21,"Expirée : reconfirmer les prix",IF(H21="","Relances finies : décider",IF(H21=TODAY(),"Relancer aujourd’hui","En attente"))))))</f>
        <v/>
      </c>
      <c r="M21" s="11" t="n"/>
    </row>
    <row r="22">
      <c r="A22" s="19" t="n"/>
      <c r="B22" s="11" t="n"/>
      <c r="C22" s="11" t="n"/>
      <c r="D22" s="11" t="n"/>
      <c r="E22" s="20" t="n"/>
      <c r="F22" s="5" t="n"/>
      <c r="G22" s="6">
        <f>IF(F22="","",F22+'Paramètres'!$B$4)</f>
        <v/>
      </c>
      <c r="H22" s="6">
        <f>IF(OR(F22="",I22&lt;&gt;"Envoyé"),"",IF(TODAY()&lt;=F22+'Paramètres'!$B$5,F22+'Paramètres'!$B$5,IF(TODAY()&lt;=F22+'Paramètres'!$C$5,F22+'Paramètres'!$C$5,IF(TODAY()&lt;=F22+'Paramètres'!$D$5,F22+'Paramètres'!$D$5,IF(TODAY()&lt;=F22+'Paramètres'!$E$5,F22+'Paramètres'!$E$5,"")))))</f>
        <v/>
      </c>
      <c r="I22" s="18" t="n"/>
      <c r="J22" s="5" t="n"/>
      <c r="K22" s="21">
        <f>IF(OR(F22="",J22=""),"",J22-F22)</f>
        <v/>
      </c>
      <c r="L22" s="22">
        <f>IF(OR(A22="",I22=""),"",IF(I22="Projet","À envoyer",IF(OR(I22&lt;&gt;"Envoyé",F22=""),"",IF(TODAY()&gt;G22,"Expirée : reconfirmer les prix",IF(H22="","Relances finies : décider",IF(H22=TODAY(),"Relancer aujourd’hui","En attente"))))))</f>
        <v/>
      </c>
      <c r="M22" s="11" t="n"/>
    </row>
    <row r="23">
      <c r="A23" s="19" t="n"/>
      <c r="B23" s="11" t="n"/>
      <c r="C23" s="11" t="n"/>
      <c r="D23" s="11" t="n"/>
      <c r="E23" s="20" t="n"/>
      <c r="F23" s="5" t="n"/>
      <c r="G23" s="6">
        <f>IF(F23="","",F23+'Paramètres'!$B$4)</f>
        <v/>
      </c>
      <c r="H23" s="6">
        <f>IF(OR(F23="",I23&lt;&gt;"Envoyé"),"",IF(TODAY()&lt;=F23+'Paramètres'!$B$5,F23+'Paramètres'!$B$5,IF(TODAY()&lt;=F23+'Paramètres'!$C$5,F23+'Paramètres'!$C$5,IF(TODAY()&lt;=F23+'Paramètres'!$D$5,F23+'Paramètres'!$D$5,IF(TODAY()&lt;=F23+'Paramètres'!$E$5,F23+'Paramètres'!$E$5,"")))))</f>
        <v/>
      </c>
      <c r="I23" s="18" t="n"/>
      <c r="J23" s="5" t="n"/>
      <c r="K23" s="21">
        <f>IF(OR(F23="",J23=""),"",J23-F23)</f>
        <v/>
      </c>
      <c r="L23" s="22">
        <f>IF(OR(A23="",I23=""),"",IF(I23="Projet","À envoyer",IF(OR(I23&lt;&gt;"Envoyé",F23=""),"",IF(TODAY()&gt;G23,"Expirée : reconfirmer les prix",IF(H23="","Relances finies : décider",IF(H23=TODAY(),"Relancer aujourd’hui","En attente"))))))</f>
        <v/>
      </c>
      <c r="M23" s="11" t="n"/>
    </row>
    <row r="24">
      <c r="A24" s="19" t="n"/>
      <c r="B24" s="11" t="n"/>
      <c r="C24" s="11" t="n"/>
      <c r="D24" s="11" t="n"/>
      <c r="E24" s="20" t="n"/>
      <c r="F24" s="5" t="n"/>
      <c r="G24" s="6">
        <f>IF(F24="","",F24+'Paramètres'!$B$4)</f>
        <v/>
      </c>
      <c r="H24" s="6">
        <f>IF(OR(F24="",I24&lt;&gt;"Envoyé"),"",IF(TODAY()&lt;=F24+'Paramètres'!$B$5,F24+'Paramètres'!$B$5,IF(TODAY()&lt;=F24+'Paramètres'!$C$5,F24+'Paramètres'!$C$5,IF(TODAY()&lt;=F24+'Paramètres'!$D$5,F24+'Paramètres'!$D$5,IF(TODAY()&lt;=F24+'Paramètres'!$E$5,F24+'Paramètres'!$E$5,"")))))</f>
        <v/>
      </c>
      <c r="I24" s="18" t="n"/>
      <c r="J24" s="5" t="n"/>
      <c r="K24" s="21">
        <f>IF(OR(F24="",J24=""),"",J24-F24)</f>
        <v/>
      </c>
      <c r="L24" s="22">
        <f>IF(OR(A24="",I24=""),"",IF(I24="Projet","À envoyer",IF(OR(I24&lt;&gt;"Envoyé",F24=""),"",IF(TODAY()&gt;G24,"Expirée : reconfirmer les prix",IF(H24="","Relances finies : décider",IF(H24=TODAY(),"Relancer aujourd’hui","En attente"))))))</f>
        <v/>
      </c>
      <c r="M24" s="11" t="n"/>
    </row>
    <row r="25">
      <c r="A25" s="19" t="n"/>
      <c r="B25" s="11" t="n"/>
      <c r="C25" s="11" t="n"/>
      <c r="D25" s="11" t="n"/>
      <c r="E25" s="20" t="n"/>
      <c r="F25" s="5" t="n"/>
      <c r="G25" s="6">
        <f>IF(F25="","",F25+'Paramètres'!$B$4)</f>
        <v/>
      </c>
      <c r="H25" s="6">
        <f>IF(OR(F25="",I25&lt;&gt;"Envoyé"),"",IF(TODAY()&lt;=F25+'Paramètres'!$B$5,F25+'Paramètres'!$B$5,IF(TODAY()&lt;=F25+'Paramètres'!$C$5,F25+'Paramètres'!$C$5,IF(TODAY()&lt;=F25+'Paramètres'!$D$5,F25+'Paramètres'!$D$5,IF(TODAY()&lt;=F25+'Paramètres'!$E$5,F25+'Paramètres'!$E$5,"")))))</f>
        <v/>
      </c>
      <c r="I25" s="18" t="n"/>
      <c r="J25" s="5" t="n"/>
      <c r="K25" s="21">
        <f>IF(OR(F25="",J25=""),"",J25-F25)</f>
        <v/>
      </c>
      <c r="L25" s="22">
        <f>IF(OR(A25="",I25=""),"",IF(I25="Projet","À envoyer",IF(OR(I25&lt;&gt;"Envoyé",F25=""),"",IF(TODAY()&gt;G25,"Expirée : reconfirmer les prix",IF(H25="","Relances finies : décider",IF(H25=TODAY(),"Relancer aujourd’hui","En attente"))))))</f>
        <v/>
      </c>
      <c r="M25" s="11" t="n"/>
    </row>
    <row r="26">
      <c r="A26" s="19" t="n"/>
      <c r="B26" s="11" t="n"/>
      <c r="C26" s="11" t="n"/>
      <c r="D26" s="11" t="n"/>
      <c r="E26" s="20" t="n"/>
      <c r="F26" s="5" t="n"/>
      <c r="G26" s="6">
        <f>IF(F26="","",F26+'Paramètres'!$B$4)</f>
        <v/>
      </c>
      <c r="H26" s="6">
        <f>IF(OR(F26="",I26&lt;&gt;"Envoyé"),"",IF(TODAY()&lt;=F26+'Paramètres'!$B$5,F26+'Paramètres'!$B$5,IF(TODAY()&lt;=F26+'Paramètres'!$C$5,F26+'Paramètres'!$C$5,IF(TODAY()&lt;=F26+'Paramètres'!$D$5,F26+'Paramètres'!$D$5,IF(TODAY()&lt;=F26+'Paramètres'!$E$5,F26+'Paramètres'!$E$5,"")))))</f>
        <v/>
      </c>
      <c r="I26" s="18" t="n"/>
      <c r="J26" s="5" t="n"/>
      <c r="K26" s="21">
        <f>IF(OR(F26="",J26=""),"",J26-F26)</f>
        <v/>
      </c>
      <c r="L26" s="22">
        <f>IF(OR(A26="",I26=""),"",IF(I26="Projet","À envoyer",IF(OR(I26&lt;&gt;"Envoyé",F26=""),"",IF(TODAY()&gt;G26,"Expirée : reconfirmer les prix",IF(H26="","Relances finies : décider",IF(H26=TODAY(),"Relancer aujourd’hui","En attente"))))))</f>
        <v/>
      </c>
      <c r="M26" s="11" t="n"/>
    </row>
    <row r="27">
      <c r="A27" s="19" t="n"/>
      <c r="B27" s="11" t="n"/>
      <c r="C27" s="11" t="n"/>
      <c r="D27" s="11" t="n"/>
      <c r="E27" s="20" t="n"/>
      <c r="F27" s="5" t="n"/>
      <c r="G27" s="6">
        <f>IF(F27="","",F27+'Paramètres'!$B$4)</f>
        <v/>
      </c>
      <c r="H27" s="6">
        <f>IF(OR(F27="",I27&lt;&gt;"Envoyé"),"",IF(TODAY()&lt;=F27+'Paramètres'!$B$5,F27+'Paramètres'!$B$5,IF(TODAY()&lt;=F27+'Paramètres'!$C$5,F27+'Paramètres'!$C$5,IF(TODAY()&lt;=F27+'Paramètres'!$D$5,F27+'Paramètres'!$D$5,IF(TODAY()&lt;=F27+'Paramètres'!$E$5,F27+'Paramètres'!$E$5,"")))))</f>
        <v/>
      </c>
      <c r="I27" s="18" t="n"/>
      <c r="J27" s="5" t="n"/>
      <c r="K27" s="21">
        <f>IF(OR(F27="",J27=""),"",J27-F27)</f>
        <v/>
      </c>
      <c r="L27" s="22">
        <f>IF(OR(A27="",I27=""),"",IF(I27="Projet","À envoyer",IF(OR(I27&lt;&gt;"Envoyé",F27=""),"",IF(TODAY()&gt;G27,"Expirée : reconfirmer les prix",IF(H27="","Relances finies : décider",IF(H27=TODAY(),"Relancer aujourd’hui","En attente"))))))</f>
        <v/>
      </c>
      <c r="M27" s="11" t="n"/>
    </row>
    <row r="28">
      <c r="A28" s="19" t="n"/>
      <c r="B28" s="11" t="n"/>
      <c r="C28" s="11" t="n"/>
      <c r="D28" s="11" t="n"/>
      <c r="E28" s="20" t="n"/>
      <c r="F28" s="5" t="n"/>
      <c r="G28" s="6">
        <f>IF(F28="","",F28+'Paramètres'!$B$4)</f>
        <v/>
      </c>
      <c r="H28" s="6">
        <f>IF(OR(F28="",I28&lt;&gt;"Envoyé"),"",IF(TODAY()&lt;=F28+'Paramètres'!$B$5,F28+'Paramètres'!$B$5,IF(TODAY()&lt;=F28+'Paramètres'!$C$5,F28+'Paramètres'!$C$5,IF(TODAY()&lt;=F28+'Paramètres'!$D$5,F28+'Paramètres'!$D$5,IF(TODAY()&lt;=F28+'Paramètres'!$E$5,F28+'Paramètres'!$E$5,"")))))</f>
        <v/>
      </c>
      <c r="I28" s="18" t="n"/>
      <c r="J28" s="5" t="n"/>
      <c r="K28" s="21">
        <f>IF(OR(F28="",J28=""),"",J28-F28)</f>
        <v/>
      </c>
      <c r="L28" s="22">
        <f>IF(OR(A28="",I28=""),"",IF(I28="Projet","À envoyer",IF(OR(I28&lt;&gt;"Envoyé",F28=""),"",IF(TODAY()&gt;G28,"Expirée : reconfirmer les prix",IF(H28="","Relances finies : décider",IF(H28=TODAY(),"Relancer aujourd’hui","En attente"))))))</f>
        <v/>
      </c>
      <c r="M28" s="11" t="n"/>
    </row>
    <row r="29">
      <c r="A29" s="19" t="n"/>
      <c r="B29" s="11" t="n"/>
      <c r="C29" s="11" t="n"/>
      <c r="D29" s="11" t="n"/>
      <c r="E29" s="20" t="n"/>
      <c r="F29" s="5" t="n"/>
      <c r="G29" s="6">
        <f>IF(F29="","",F29+'Paramètres'!$B$4)</f>
        <v/>
      </c>
      <c r="H29" s="6">
        <f>IF(OR(F29="",I29&lt;&gt;"Envoyé"),"",IF(TODAY()&lt;=F29+'Paramètres'!$B$5,F29+'Paramètres'!$B$5,IF(TODAY()&lt;=F29+'Paramètres'!$C$5,F29+'Paramètres'!$C$5,IF(TODAY()&lt;=F29+'Paramètres'!$D$5,F29+'Paramètres'!$D$5,IF(TODAY()&lt;=F29+'Paramètres'!$E$5,F29+'Paramètres'!$E$5,"")))))</f>
        <v/>
      </c>
      <c r="I29" s="18" t="n"/>
      <c r="J29" s="5" t="n"/>
      <c r="K29" s="21">
        <f>IF(OR(F29="",J29=""),"",J29-F29)</f>
        <v/>
      </c>
      <c r="L29" s="22">
        <f>IF(OR(A29="",I29=""),"",IF(I29="Projet","À envoyer",IF(OR(I29&lt;&gt;"Envoyé",F29=""),"",IF(TODAY()&gt;G29,"Expirée : reconfirmer les prix",IF(H29="","Relances finies : décider",IF(H29=TODAY(),"Relancer aujourd’hui","En attente"))))))</f>
        <v/>
      </c>
      <c r="M29" s="11" t="n"/>
    </row>
    <row r="30">
      <c r="A30" s="19" t="n"/>
      <c r="B30" s="11" t="n"/>
      <c r="C30" s="11" t="n"/>
      <c r="D30" s="11" t="n"/>
      <c r="E30" s="20" t="n"/>
      <c r="F30" s="5" t="n"/>
      <c r="G30" s="6">
        <f>IF(F30="","",F30+'Paramètres'!$B$4)</f>
        <v/>
      </c>
      <c r="H30" s="6">
        <f>IF(OR(F30="",I30&lt;&gt;"Envoyé"),"",IF(TODAY()&lt;=F30+'Paramètres'!$B$5,F30+'Paramètres'!$B$5,IF(TODAY()&lt;=F30+'Paramètres'!$C$5,F30+'Paramètres'!$C$5,IF(TODAY()&lt;=F30+'Paramètres'!$D$5,F30+'Paramètres'!$D$5,IF(TODAY()&lt;=F30+'Paramètres'!$E$5,F30+'Paramètres'!$E$5,"")))))</f>
        <v/>
      </c>
      <c r="I30" s="18" t="n"/>
      <c r="J30" s="5" t="n"/>
      <c r="K30" s="21">
        <f>IF(OR(F30="",J30=""),"",J30-F30)</f>
        <v/>
      </c>
      <c r="L30" s="22">
        <f>IF(OR(A30="",I30=""),"",IF(I30="Projet","À envoyer",IF(OR(I30&lt;&gt;"Envoyé",F30=""),"",IF(TODAY()&gt;G30,"Expirée : reconfirmer les prix",IF(H30="","Relances finies : décider",IF(H30=TODAY(),"Relancer aujourd’hui","En attente"))))))</f>
        <v/>
      </c>
      <c r="M30" s="11" t="n"/>
    </row>
    <row r="31">
      <c r="A31" s="19" t="n"/>
      <c r="B31" s="11" t="n"/>
      <c r="C31" s="11" t="n"/>
      <c r="D31" s="11" t="n"/>
      <c r="E31" s="20" t="n"/>
      <c r="F31" s="5" t="n"/>
      <c r="G31" s="6">
        <f>IF(F31="","",F31+'Paramètres'!$B$4)</f>
        <v/>
      </c>
      <c r="H31" s="6">
        <f>IF(OR(F31="",I31&lt;&gt;"Envoyé"),"",IF(TODAY()&lt;=F31+'Paramètres'!$B$5,F31+'Paramètres'!$B$5,IF(TODAY()&lt;=F31+'Paramètres'!$C$5,F31+'Paramètres'!$C$5,IF(TODAY()&lt;=F31+'Paramètres'!$D$5,F31+'Paramètres'!$D$5,IF(TODAY()&lt;=F31+'Paramètres'!$E$5,F31+'Paramètres'!$E$5,"")))))</f>
        <v/>
      </c>
      <c r="I31" s="18" t="n"/>
      <c r="J31" s="5" t="n"/>
      <c r="K31" s="21">
        <f>IF(OR(F31="",J31=""),"",J31-F31)</f>
        <v/>
      </c>
      <c r="L31" s="22">
        <f>IF(OR(A31="",I31=""),"",IF(I31="Projet","À envoyer",IF(OR(I31&lt;&gt;"Envoyé",F31=""),"",IF(TODAY()&gt;G31,"Expirée : reconfirmer les prix",IF(H31="","Relances finies : décider",IF(H31=TODAY(),"Relancer aujourd’hui","En attente"))))))</f>
        <v/>
      </c>
      <c r="M31" s="11" t="n"/>
    </row>
    <row r="32">
      <c r="A32" s="19" t="n"/>
      <c r="B32" s="11" t="n"/>
      <c r="C32" s="11" t="n"/>
      <c r="D32" s="11" t="n"/>
      <c r="E32" s="20" t="n"/>
      <c r="F32" s="5" t="n"/>
      <c r="G32" s="6">
        <f>IF(F32="","",F32+'Paramètres'!$B$4)</f>
        <v/>
      </c>
      <c r="H32" s="6">
        <f>IF(OR(F32="",I32&lt;&gt;"Envoyé"),"",IF(TODAY()&lt;=F32+'Paramètres'!$B$5,F32+'Paramètres'!$B$5,IF(TODAY()&lt;=F32+'Paramètres'!$C$5,F32+'Paramètres'!$C$5,IF(TODAY()&lt;=F32+'Paramètres'!$D$5,F32+'Paramètres'!$D$5,IF(TODAY()&lt;=F32+'Paramètres'!$E$5,F32+'Paramètres'!$E$5,"")))))</f>
        <v/>
      </c>
      <c r="I32" s="18" t="n"/>
      <c r="J32" s="5" t="n"/>
      <c r="K32" s="21">
        <f>IF(OR(F32="",J32=""),"",J32-F32)</f>
        <v/>
      </c>
      <c r="L32" s="22">
        <f>IF(OR(A32="",I32=""),"",IF(I32="Projet","À envoyer",IF(OR(I32&lt;&gt;"Envoyé",F32=""),"",IF(TODAY()&gt;G32,"Expirée : reconfirmer les prix",IF(H32="","Relances finies : décider",IF(H32=TODAY(),"Relancer aujourd’hui","En attente"))))))</f>
        <v/>
      </c>
      <c r="M32" s="11" t="n"/>
    </row>
    <row r="33">
      <c r="A33" s="19" t="n"/>
      <c r="B33" s="11" t="n"/>
      <c r="C33" s="11" t="n"/>
      <c r="D33" s="11" t="n"/>
      <c r="E33" s="20" t="n"/>
      <c r="F33" s="5" t="n"/>
      <c r="G33" s="6">
        <f>IF(F33="","",F33+'Paramètres'!$B$4)</f>
        <v/>
      </c>
      <c r="H33" s="6">
        <f>IF(OR(F33="",I33&lt;&gt;"Envoyé"),"",IF(TODAY()&lt;=F33+'Paramètres'!$B$5,F33+'Paramètres'!$B$5,IF(TODAY()&lt;=F33+'Paramètres'!$C$5,F33+'Paramètres'!$C$5,IF(TODAY()&lt;=F33+'Paramètres'!$D$5,F33+'Paramètres'!$D$5,IF(TODAY()&lt;=F33+'Paramètres'!$E$5,F33+'Paramètres'!$E$5,"")))))</f>
        <v/>
      </c>
      <c r="I33" s="18" t="n"/>
      <c r="J33" s="5" t="n"/>
      <c r="K33" s="21">
        <f>IF(OR(F33="",J33=""),"",J33-F33)</f>
        <v/>
      </c>
      <c r="L33" s="22">
        <f>IF(OR(A33="",I33=""),"",IF(I33="Projet","À envoyer",IF(OR(I33&lt;&gt;"Envoyé",F33=""),"",IF(TODAY()&gt;G33,"Expirée : reconfirmer les prix",IF(H33="","Relances finies : décider",IF(H33=TODAY(),"Relancer aujourd’hui","En attente"))))))</f>
        <v/>
      </c>
      <c r="M33" s="11" t="n"/>
    </row>
    <row r="34">
      <c r="A34" s="19" t="n"/>
      <c r="B34" s="11" t="n"/>
      <c r="C34" s="11" t="n"/>
      <c r="D34" s="11" t="n"/>
      <c r="E34" s="20" t="n"/>
      <c r="F34" s="5" t="n"/>
      <c r="G34" s="6">
        <f>IF(F34="","",F34+'Paramètres'!$B$4)</f>
        <v/>
      </c>
      <c r="H34" s="6">
        <f>IF(OR(F34="",I34&lt;&gt;"Envoyé"),"",IF(TODAY()&lt;=F34+'Paramètres'!$B$5,F34+'Paramètres'!$B$5,IF(TODAY()&lt;=F34+'Paramètres'!$C$5,F34+'Paramètres'!$C$5,IF(TODAY()&lt;=F34+'Paramètres'!$D$5,F34+'Paramètres'!$D$5,IF(TODAY()&lt;=F34+'Paramètres'!$E$5,F34+'Paramètres'!$E$5,"")))))</f>
        <v/>
      </c>
      <c r="I34" s="18" t="n"/>
      <c r="J34" s="5" t="n"/>
      <c r="K34" s="21">
        <f>IF(OR(F34="",J34=""),"",J34-F34)</f>
        <v/>
      </c>
      <c r="L34" s="22">
        <f>IF(OR(A34="",I34=""),"",IF(I34="Projet","À envoyer",IF(OR(I34&lt;&gt;"Envoyé",F34=""),"",IF(TODAY()&gt;G34,"Expirée : reconfirmer les prix",IF(H34="","Relances finies : décider",IF(H34=TODAY(),"Relancer aujourd’hui","En attente"))))))</f>
        <v/>
      </c>
      <c r="M34" s="11" t="n"/>
    </row>
    <row r="35">
      <c r="A35" s="19" t="n"/>
      <c r="B35" s="11" t="n"/>
      <c r="C35" s="11" t="n"/>
      <c r="D35" s="11" t="n"/>
      <c r="E35" s="20" t="n"/>
      <c r="F35" s="5" t="n"/>
      <c r="G35" s="6">
        <f>IF(F35="","",F35+'Paramètres'!$B$4)</f>
        <v/>
      </c>
      <c r="H35" s="6">
        <f>IF(OR(F35="",I35&lt;&gt;"Envoyé"),"",IF(TODAY()&lt;=F35+'Paramètres'!$B$5,F35+'Paramètres'!$B$5,IF(TODAY()&lt;=F35+'Paramètres'!$C$5,F35+'Paramètres'!$C$5,IF(TODAY()&lt;=F35+'Paramètres'!$D$5,F35+'Paramètres'!$D$5,IF(TODAY()&lt;=F35+'Paramètres'!$E$5,F35+'Paramètres'!$E$5,"")))))</f>
        <v/>
      </c>
      <c r="I35" s="18" t="n"/>
      <c r="J35" s="5" t="n"/>
      <c r="K35" s="21">
        <f>IF(OR(F35="",J35=""),"",J35-F35)</f>
        <v/>
      </c>
      <c r="L35" s="22">
        <f>IF(OR(A35="",I35=""),"",IF(I35="Projet","À envoyer",IF(OR(I35&lt;&gt;"Envoyé",F35=""),"",IF(TODAY()&gt;G35,"Expirée : reconfirmer les prix",IF(H35="","Relances finies : décider",IF(H35=TODAY(),"Relancer aujourd’hui","En attente"))))))</f>
        <v/>
      </c>
      <c r="M35" s="11" t="n"/>
    </row>
    <row r="36">
      <c r="A36" s="19" t="n"/>
      <c r="B36" s="11" t="n"/>
      <c r="C36" s="11" t="n"/>
      <c r="D36" s="11" t="n"/>
      <c r="E36" s="20" t="n"/>
      <c r="F36" s="5" t="n"/>
      <c r="G36" s="6">
        <f>IF(F36="","",F36+'Paramètres'!$B$4)</f>
        <v/>
      </c>
      <c r="H36" s="6">
        <f>IF(OR(F36="",I36&lt;&gt;"Envoyé"),"",IF(TODAY()&lt;=F36+'Paramètres'!$B$5,F36+'Paramètres'!$B$5,IF(TODAY()&lt;=F36+'Paramètres'!$C$5,F36+'Paramètres'!$C$5,IF(TODAY()&lt;=F36+'Paramètres'!$D$5,F36+'Paramètres'!$D$5,IF(TODAY()&lt;=F36+'Paramètres'!$E$5,F36+'Paramètres'!$E$5,"")))))</f>
        <v/>
      </c>
      <c r="I36" s="18" t="n"/>
      <c r="J36" s="5" t="n"/>
      <c r="K36" s="21">
        <f>IF(OR(F36="",J36=""),"",J36-F36)</f>
        <v/>
      </c>
      <c r="L36" s="22">
        <f>IF(OR(A36="",I36=""),"",IF(I36="Projet","À envoyer",IF(OR(I36&lt;&gt;"Envoyé",F36=""),"",IF(TODAY()&gt;G36,"Expirée : reconfirmer les prix",IF(H36="","Relances finies : décider",IF(H36=TODAY(),"Relancer aujourd’hui","En attente"))))))</f>
        <v/>
      </c>
      <c r="M36" s="11" t="n"/>
    </row>
    <row r="37">
      <c r="A37" s="19" t="n"/>
      <c r="B37" s="11" t="n"/>
      <c r="C37" s="11" t="n"/>
      <c r="D37" s="11" t="n"/>
      <c r="E37" s="20" t="n"/>
      <c r="F37" s="5" t="n"/>
      <c r="G37" s="6">
        <f>IF(F37="","",F37+'Paramètres'!$B$4)</f>
        <v/>
      </c>
      <c r="H37" s="6">
        <f>IF(OR(F37="",I37&lt;&gt;"Envoyé"),"",IF(TODAY()&lt;=F37+'Paramètres'!$B$5,F37+'Paramètres'!$B$5,IF(TODAY()&lt;=F37+'Paramètres'!$C$5,F37+'Paramètres'!$C$5,IF(TODAY()&lt;=F37+'Paramètres'!$D$5,F37+'Paramètres'!$D$5,IF(TODAY()&lt;=F37+'Paramètres'!$E$5,F37+'Paramètres'!$E$5,"")))))</f>
        <v/>
      </c>
      <c r="I37" s="18" t="n"/>
      <c r="J37" s="5" t="n"/>
      <c r="K37" s="21">
        <f>IF(OR(F37="",J37=""),"",J37-F37)</f>
        <v/>
      </c>
      <c r="L37" s="22">
        <f>IF(OR(A37="",I37=""),"",IF(I37="Projet","À envoyer",IF(OR(I37&lt;&gt;"Envoyé",F37=""),"",IF(TODAY()&gt;G37,"Expirée : reconfirmer les prix",IF(H37="","Relances finies : décider",IF(H37=TODAY(),"Relancer aujourd’hui","En attente"))))))</f>
        <v/>
      </c>
      <c r="M37" s="11" t="n"/>
    </row>
    <row r="38">
      <c r="A38" s="19" t="n"/>
      <c r="B38" s="11" t="n"/>
      <c r="C38" s="11" t="n"/>
      <c r="D38" s="11" t="n"/>
      <c r="E38" s="20" t="n"/>
      <c r="F38" s="5" t="n"/>
      <c r="G38" s="6">
        <f>IF(F38="","",F38+'Paramètres'!$B$4)</f>
        <v/>
      </c>
      <c r="H38" s="6">
        <f>IF(OR(F38="",I38&lt;&gt;"Envoyé"),"",IF(TODAY()&lt;=F38+'Paramètres'!$B$5,F38+'Paramètres'!$B$5,IF(TODAY()&lt;=F38+'Paramètres'!$C$5,F38+'Paramètres'!$C$5,IF(TODAY()&lt;=F38+'Paramètres'!$D$5,F38+'Paramètres'!$D$5,IF(TODAY()&lt;=F38+'Paramètres'!$E$5,F38+'Paramètres'!$E$5,"")))))</f>
        <v/>
      </c>
      <c r="I38" s="18" t="n"/>
      <c r="J38" s="5" t="n"/>
      <c r="K38" s="21">
        <f>IF(OR(F38="",J38=""),"",J38-F38)</f>
        <v/>
      </c>
      <c r="L38" s="22">
        <f>IF(OR(A38="",I38=""),"",IF(I38="Projet","À envoyer",IF(OR(I38&lt;&gt;"Envoyé",F38=""),"",IF(TODAY()&gt;G38,"Expirée : reconfirmer les prix",IF(H38="","Relances finies : décider",IF(H38=TODAY(),"Relancer aujourd’hui","En attente"))))))</f>
        <v/>
      </c>
      <c r="M38" s="11" t="n"/>
    </row>
    <row r="39">
      <c r="A39" s="19" t="n"/>
      <c r="B39" s="11" t="n"/>
      <c r="C39" s="11" t="n"/>
      <c r="D39" s="11" t="n"/>
      <c r="E39" s="20" t="n"/>
      <c r="F39" s="5" t="n"/>
      <c r="G39" s="6">
        <f>IF(F39="","",F39+'Paramètres'!$B$4)</f>
        <v/>
      </c>
      <c r="H39" s="6">
        <f>IF(OR(F39="",I39&lt;&gt;"Envoyé"),"",IF(TODAY()&lt;=F39+'Paramètres'!$B$5,F39+'Paramètres'!$B$5,IF(TODAY()&lt;=F39+'Paramètres'!$C$5,F39+'Paramètres'!$C$5,IF(TODAY()&lt;=F39+'Paramètres'!$D$5,F39+'Paramètres'!$D$5,IF(TODAY()&lt;=F39+'Paramètres'!$E$5,F39+'Paramètres'!$E$5,"")))))</f>
        <v/>
      </c>
      <c r="I39" s="18" t="n"/>
      <c r="J39" s="5" t="n"/>
      <c r="K39" s="21">
        <f>IF(OR(F39="",J39=""),"",J39-F39)</f>
        <v/>
      </c>
      <c r="L39" s="22">
        <f>IF(OR(A39="",I39=""),"",IF(I39="Projet","À envoyer",IF(OR(I39&lt;&gt;"Envoyé",F39=""),"",IF(TODAY()&gt;G39,"Expirée : reconfirmer les prix",IF(H39="","Relances finies : décider",IF(H39=TODAY(),"Relancer aujourd’hui","En attente"))))))</f>
        <v/>
      </c>
      <c r="M39" s="11" t="n"/>
    </row>
    <row r="40">
      <c r="A40" s="19" t="n"/>
      <c r="B40" s="11" t="n"/>
      <c r="C40" s="11" t="n"/>
      <c r="D40" s="11" t="n"/>
      <c r="E40" s="20" t="n"/>
      <c r="F40" s="5" t="n"/>
      <c r="G40" s="6">
        <f>IF(F40="","",F40+'Paramètres'!$B$4)</f>
        <v/>
      </c>
      <c r="H40" s="6">
        <f>IF(OR(F40="",I40&lt;&gt;"Envoyé"),"",IF(TODAY()&lt;=F40+'Paramètres'!$B$5,F40+'Paramètres'!$B$5,IF(TODAY()&lt;=F40+'Paramètres'!$C$5,F40+'Paramètres'!$C$5,IF(TODAY()&lt;=F40+'Paramètres'!$D$5,F40+'Paramètres'!$D$5,IF(TODAY()&lt;=F40+'Paramètres'!$E$5,F40+'Paramètres'!$E$5,"")))))</f>
        <v/>
      </c>
      <c r="I40" s="18" t="n"/>
      <c r="J40" s="5" t="n"/>
      <c r="K40" s="21">
        <f>IF(OR(F40="",J40=""),"",J40-F40)</f>
        <v/>
      </c>
      <c r="L40" s="22">
        <f>IF(OR(A40="",I40=""),"",IF(I40="Projet","À envoyer",IF(OR(I40&lt;&gt;"Envoyé",F40=""),"",IF(TODAY()&gt;G40,"Expirée : reconfirmer les prix",IF(H40="","Relances finies : décider",IF(H40=TODAY(),"Relancer aujourd’hui","En attente"))))))</f>
        <v/>
      </c>
      <c r="M40" s="11" t="n"/>
    </row>
    <row r="41">
      <c r="A41" s="19" t="n"/>
      <c r="B41" s="11" t="n"/>
      <c r="C41" s="11" t="n"/>
      <c r="D41" s="11" t="n"/>
      <c r="E41" s="20" t="n"/>
      <c r="F41" s="5" t="n"/>
      <c r="G41" s="6">
        <f>IF(F41="","",F41+'Paramètres'!$B$4)</f>
        <v/>
      </c>
      <c r="H41" s="6">
        <f>IF(OR(F41="",I41&lt;&gt;"Envoyé"),"",IF(TODAY()&lt;=F41+'Paramètres'!$B$5,F41+'Paramètres'!$B$5,IF(TODAY()&lt;=F41+'Paramètres'!$C$5,F41+'Paramètres'!$C$5,IF(TODAY()&lt;=F41+'Paramètres'!$D$5,F41+'Paramètres'!$D$5,IF(TODAY()&lt;=F41+'Paramètres'!$E$5,F41+'Paramètres'!$E$5,"")))))</f>
        <v/>
      </c>
      <c r="I41" s="18" t="n"/>
      <c r="J41" s="5" t="n"/>
      <c r="K41" s="21">
        <f>IF(OR(F41="",J41=""),"",J41-F41)</f>
        <v/>
      </c>
      <c r="L41" s="22">
        <f>IF(OR(A41="",I41=""),"",IF(I41="Projet","À envoyer",IF(OR(I41&lt;&gt;"Envoyé",F41=""),"",IF(TODAY()&gt;G41,"Expirée : reconfirmer les prix",IF(H41="","Relances finies : décider",IF(H41=TODAY(),"Relancer aujourd’hui","En attente"))))))</f>
        <v/>
      </c>
      <c r="M41" s="11" t="n"/>
    </row>
    <row r="42">
      <c r="A42" s="19" t="n"/>
      <c r="B42" s="11" t="n"/>
      <c r="C42" s="11" t="n"/>
      <c r="D42" s="11" t="n"/>
      <c r="E42" s="20" t="n"/>
      <c r="F42" s="5" t="n"/>
      <c r="G42" s="6">
        <f>IF(F42="","",F42+'Paramètres'!$B$4)</f>
        <v/>
      </c>
      <c r="H42" s="6">
        <f>IF(OR(F42="",I42&lt;&gt;"Envoyé"),"",IF(TODAY()&lt;=F42+'Paramètres'!$B$5,F42+'Paramètres'!$B$5,IF(TODAY()&lt;=F42+'Paramètres'!$C$5,F42+'Paramètres'!$C$5,IF(TODAY()&lt;=F42+'Paramètres'!$D$5,F42+'Paramètres'!$D$5,IF(TODAY()&lt;=F42+'Paramètres'!$E$5,F42+'Paramètres'!$E$5,"")))))</f>
        <v/>
      </c>
      <c r="I42" s="18" t="n"/>
      <c r="J42" s="5" t="n"/>
      <c r="K42" s="21">
        <f>IF(OR(F42="",J42=""),"",J42-F42)</f>
        <v/>
      </c>
      <c r="L42" s="22">
        <f>IF(OR(A42="",I42=""),"",IF(I42="Projet","À envoyer",IF(OR(I42&lt;&gt;"Envoyé",F42=""),"",IF(TODAY()&gt;G42,"Expirée : reconfirmer les prix",IF(H42="","Relances finies : décider",IF(H42=TODAY(),"Relancer aujourd’hui","En attente"))))))</f>
        <v/>
      </c>
      <c r="M42" s="11" t="n"/>
    </row>
    <row r="43">
      <c r="A43" s="19" t="n"/>
      <c r="B43" s="11" t="n"/>
      <c r="C43" s="11" t="n"/>
      <c r="D43" s="11" t="n"/>
      <c r="E43" s="20" t="n"/>
      <c r="F43" s="5" t="n"/>
      <c r="G43" s="6">
        <f>IF(F43="","",F43+'Paramètres'!$B$4)</f>
        <v/>
      </c>
      <c r="H43" s="6">
        <f>IF(OR(F43="",I43&lt;&gt;"Envoyé"),"",IF(TODAY()&lt;=F43+'Paramètres'!$B$5,F43+'Paramètres'!$B$5,IF(TODAY()&lt;=F43+'Paramètres'!$C$5,F43+'Paramètres'!$C$5,IF(TODAY()&lt;=F43+'Paramètres'!$D$5,F43+'Paramètres'!$D$5,IF(TODAY()&lt;=F43+'Paramètres'!$E$5,F43+'Paramètres'!$E$5,"")))))</f>
        <v/>
      </c>
      <c r="I43" s="18" t="n"/>
      <c r="J43" s="5" t="n"/>
      <c r="K43" s="21">
        <f>IF(OR(F43="",J43=""),"",J43-F43)</f>
        <v/>
      </c>
      <c r="L43" s="22">
        <f>IF(OR(A43="",I43=""),"",IF(I43="Projet","À envoyer",IF(OR(I43&lt;&gt;"Envoyé",F43=""),"",IF(TODAY()&gt;G43,"Expirée : reconfirmer les prix",IF(H43="","Relances finies : décider",IF(H43=TODAY(),"Relancer aujourd’hui","En attente"))))))</f>
        <v/>
      </c>
      <c r="M43" s="11" t="n"/>
    </row>
    <row r="44">
      <c r="A44" s="19" t="n"/>
      <c r="B44" s="11" t="n"/>
      <c r="C44" s="11" t="n"/>
      <c r="D44" s="11" t="n"/>
      <c r="E44" s="20" t="n"/>
      <c r="F44" s="5" t="n"/>
      <c r="G44" s="6">
        <f>IF(F44="","",F44+'Paramètres'!$B$4)</f>
        <v/>
      </c>
      <c r="H44" s="6">
        <f>IF(OR(F44="",I44&lt;&gt;"Envoyé"),"",IF(TODAY()&lt;=F44+'Paramètres'!$B$5,F44+'Paramètres'!$B$5,IF(TODAY()&lt;=F44+'Paramètres'!$C$5,F44+'Paramètres'!$C$5,IF(TODAY()&lt;=F44+'Paramètres'!$D$5,F44+'Paramètres'!$D$5,IF(TODAY()&lt;=F44+'Paramètres'!$E$5,F44+'Paramètres'!$E$5,"")))))</f>
        <v/>
      </c>
      <c r="I44" s="18" t="n"/>
      <c r="J44" s="5" t="n"/>
      <c r="K44" s="21">
        <f>IF(OR(F44="",J44=""),"",J44-F44)</f>
        <v/>
      </c>
      <c r="L44" s="22">
        <f>IF(OR(A44="",I44=""),"",IF(I44="Projet","À envoyer",IF(OR(I44&lt;&gt;"Envoyé",F44=""),"",IF(TODAY()&gt;G44,"Expirée : reconfirmer les prix",IF(H44="","Relances finies : décider",IF(H44=TODAY(),"Relancer aujourd’hui","En attente"))))))</f>
        <v/>
      </c>
      <c r="M44" s="11" t="n"/>
    </row>
    <row r="45">
      <c r="A45" s="19" t="n"/>
      <c r="B45" s="11" t="n"/>
      <c r="C45" s="11" t="n"/>
      <c r="D45" s="11" t="n"/>
      <c r="E45" s="20" t="n"/>
      <c r="F45" s="5" t="n"/>
      <c r="G45" s="6">
        <f>IF(F45="","",F45+'Paramètres'!$B$4)</f>
        <v/>
      </c>
      <c r="H45" s="6">
        <f>IF(OR(F45="",I45&lt;&gt;"Envoyé"),"",IF(TODAY()&lt;=F45+'Paramètres'!$B$5,F45+'Paramètres'!$B$5,IF(TODAY()&lt;=F45+'Paramètres'!$C$5,F45+'Paramètres'!$C$5,IF(TODAY()&lt;=F45+'Paramètres'!$D$5,F45+'Paramètres'!$D$5,IF(TODAY()&lt;=F45+'Paramètres'!$E$5,F45+'Paramètres'!$E$5,"")))))</f>
        <v/>
      </c>
      <c r="I45" s="18" t="n"/>
      <c r="J45" s="5" t="n"/>
      <c r="K45" s="21">
        <f>IF(OR(F45="",J45=""),"",J45-F45)</f>
        <v/>
      </c>
      <c r="L45" s="22">
        <f>IF(OR(A45="",I45=""),"",IF(I45="Projet","À envoyer",IF(OR(I45&lt;&gt;"Envoyé",F45=""),"",IF(TODAY()&gt;G45,"Expirée : reconfirmer les prix",IF(H45="","Relances finies : décider",IF(H45=TODAY(),"Relancer aujourd’hui","En attente"))))))</f>
        <v/>
      </c>
      <c r="M45" s="11" t="n"/>
    </row>
    <row r="46">
      <c r="A46" s="19" t="n"/>
      <c r="B46" s="11" t="n"/>
      <c r="C46" s="11" t="n"/>
      <c r="D46" s="11" t="n"/>
      <c r="E46" s="20" t="n"/>
      <c r="F46" s="5" t="n"/>
      <c r="G46" s="6">
        <f>IF(F46="","",F46+'Paramètres'!$B$4)</f>
        <v/>
      </c>
      <c r="H46" s="6">
        <f>IF(OR(F46="",I46&lt;&gt;"Envoyé"),"",IF(TODAY()&lt;=F46+'Paramètres'!$B$5,F46+'Paramètres'!$B$5,IF(TODAY()&lt;=F46+'Paramètres'!$C$5,F46+'Paramètres'!$C$5,IF(TODAY()&lt;=F46+'Paramètres'!$D$5,F46+'Paramètres'!$D$5,IF(TODAY()&lt;=F46+'Paramètres'!$E$5,F46+'Paramètres'!$E$5,"")))))</f>
        <v/>
      </c>
      <c r="I46" s="18" t="n"/>
      <c r="J46" s="5" t="n"/>
      <c r="K46" s="21">
        <f>IF(OR(F46="",J46=""),"",J46-F46)</f>
        <v/>
      </c>
      <c r="L46" s="22">
        <f>IF(OR(A46="",I46=""),"",IF(I46="Projet","À envoyer",IF(OR(I46&lt;&gt;"Envoyé",F46=""),"",IF(TODAY()&gt;G46,"Expirée : reconfirmer les prix",IF(H46="","Relances finies : décider",IF(H46=TODAY(),"Relancer aujourd’hui","En attente"))))))</f>
        <v/>
      </c>
      <c r="M46" s="11" t="n"/>
    </row>
    <row r="47">
      <c r="A47" s="19" t="n"/>
      <c r="B47" s="11" t="n"/>
      <c r="C47" s="11" t="n"/>
      <c r="D47" s="11" t="n"/>
      <c r="E47" s="20" t="n"/>
      <c r="F47" s="5" t="n"/>
      <c r="G47" s="6">
        <f>IF(F47="","",F47+'Paramètres'!$B$4)</f>
        <v/>
      </c>
      <c r="H47" s="6">
        <f>IF(OR(F47="",I47&lt;&gt;"Envoyé"),"",IF(TODAY()&lt;=F47+'Paramètres'!$B$5,F47+'Paramètres'!$B$5,IF(TODAY()&lt;=F47+'Paramètres'!$C$5,F47+'Paramètres'!$C$5,IF(TODAY()&lt;=F47+'Paramètres'!$D$5,F47+'Paramètres'!$D$5,IF(TODAY()&lt;=F47+'Paramètres'!$E$5,F47+'Paramètres'!$E$5,"")))))</f>
        <v/>
      </c>
      <c r="I47" s="18" t="n"/>
      <c r="J47" s="5" t="n"/>
      <c r="K47" s="21">
        <f>IF(OR(F47="",J47=""),"",J47-F47)</f>
        <v/>
      </c>
      <c r="L47" s="22">
        <f>IF(OR(A47="",I47=""),"",IF(I47="Projet","À envoyer",IF(OR(I47&lt;&gt;"Envoyé",F47=""),"",IF(TODAY()&gt;G47,"Expirée : reconfirmer les prix",IF(H47="","Relances finies : décider",IF(H47=TODAY(),"Relancer aujourd’hui","En attente"))))))</f>
        <v/>
      </c>
      <c r="M47" s="11" t="n"/>
    </row>
    <row r="48">
      <c r="A48" s="19" t="n"/>
      <c r="B48" s="11" t="n"/>
      <c r="C48" s="11" t="n"/>
      <c r="D48" s="11" t="n"/>
      <c r="E48" s="20" t="n"/>
      <c r="F48" s="5" t="n"/>
      <c r="G48" s="6">
        <f>IF(F48="","",F48+'Paramètres'!$B$4)</f>
        <v/>
      </c>
      <c r="H48" s="6">
        <f>IF(OR(F48="",I48&lt;&gt;"Envoyé"),"",IF(TODAY()&lt;=F48+'Paramètres'!$B$5,F48+'Paramètres'!$B$5,IF(TODAY()&lt;=F48+'Paramètres'!$C$5,F48+'Paramètres'!$C$5,IF(TODAY()&lt;=F48+'Paramètres'!$D$5,F48+'Paramètres'!$D$5,IF(TODAY()&lt;=F48+'Paramètres'!$E$5,F48+'Paramètres'!$E$5,"")))))</f>
        <v/>
      </c>
      <c r="I48" s="18" t="n"/>
      <c r="J48" s="5" t="n"/>
      <c r="K48" s="21">
        <f>IF(OR(F48="",J48=""),"",J48-F48)</f>
        <v/>
      </c>
      <c r="L48" s="22">
        <f>IF(OR(A48="",I48=""),"",IF(I48="Projet","À envoyer",IF(OR(I48&lt;&gt;"Envoyé",F48=""),"",IF(TODAY()&gt;G48,"Expirée : reconfirmer les prix",IF(H48="","Relances finies : décider",IF(H48=TODAY(),"Relancer aujourd’hui","En attente"))))))</f>
        <v/>
      </c>
      <c r="M48" s="11" t="n"/>
    </row>
    <row r="49">
      <c r="A49" s="19" t="n"/>
      <c r="B49" s="11" t="n"/>
      <c r="C49" s="11" t="n"/>
      <c r="D49" s="11" t="n"/>
      <c r="E49" s="20" t="n"/>
      <c r="F49" s="5" t="n"/>
      <c r="G49" s="6">
        <f>IF(F49="","",F49+'Paramètres'!$B$4)</f>
        <v/>
      </c>
      <c r="H49" s="6">
        <f>IF(OR(F49="",I49&lt;&gt;"Envoyé"),"",IF(TODAY()&lt;=F49+'Paramètres'!$B$5,F49+'Paramètres'!$B$5,IF(TODAY()&lt;=F49+'Paramètres'!$C$5,F49+'Paramètres'!$C$5,IF(TODAY()&lt;=F49+'Paramètres'!$D$5,F49+'Paramètres'!$D$5,IF(TODAY()&lt;=F49+'Paramètres'!$E$5,F49+'Paramètres'!$E$5,"")))))</f>
        <v/>
      </c>
      <c r="I49" s="18" t="n"/>
      <c r="J49" s="5" t="n"/>
      <c r="K49" s="21">
        <f>IF(OR(F49="",J49=""),"",J49-F49)</f>
        <v/>
      </c>
      <c r="L49" s="22">
        <f>IF(OR(A49="",I49=""),"",IF(I49="Projet","À envoyer",IF(OR(I49&lt;&gt;"Envoyé",F49=""),"",IF(TODAY()&gt;G49,"Expirée : reconfirmer les prix",IF(H49="","Relances finies : décider",IF(H49=TODAY(),"Relancer aujourd’hui","En attente"))))))</f>
        <v/>
      </c>
      <c r="M49" s="11" t="n"/>
    </row>
    <row r="50">
      <c r="A50" s="19" t="n"/>
      <c r="B50" s="11" t="n"/>
      <c r="C50" s="11" t="n"/>
      <c r="D50" s="11" t="n"/>
      <c r="E50" s="20" t="n"/>
      <c r="F50" s="5" t="n"/>
      <c r="G50" s="6">
        <f>IF(F50="","",F50+'Paramètres'!$B$4)</f>
        <v/>
      </c>
      <c r="H50" s="6">
        <f>IF(OR(F50="",I50&lt;&gt;"Envoyé"),"",IF(TODAY()&lt;=F50+'Paramètres'!$B$5,F50+'Paramètres'!$B$5,IF(TODAY()&lt;=F50+'Paramètres'!$C$5,F50+'Paramètres'!$C$5,IF(TODAY()&lt;=F50+'Paramètres'!$D$5,F50+'Paramètres'!$D$5,IF(TODAY()&lt;=F50+'Paramètres'!$E$5,F50+'Paramètres'!$E$5,"")))))</f>
        <v/>
      </c>
      <c r="I50" s="18" t="n"/>
      <c r="J50" s="5" t="n"/>
      <c r="K50" s="21">
        <f>IF(OR(F50="",J50=""),"",J50-F50)</f>
        <v/>
      </c>
      <c r="L50" s="22">
        <f>IF(OR(A50="",I50=""),"",IF(I50="Projet","À envoyer",IF(OR(I50&lt;&gt;"Envoyé",F50=""),"",IF(TODAY()&gt;G50,"Expirée : reconfirmer les prix",IF(H50="","Relances finies : décider",IF(H50=TODAY(),"Relancer aujourd’hui","En attente"))))))</f>
        <v/>
      </c>
      <c r="M50" s="11" t="n"/>
    </row>
    <row r="51">
      <c r="A51" s="19" t="n"/>
      <c r="B51" s="11" t="n"/>
      <c r="C51" s="11" t="n"/>
      <c r="D51" s="11" t="n"/>
      <c r="E51" s="20" t="n"/>
      <c r="F51" s="5" t="n"/>
      <c r="G51" s="6">
        <f>IF(F51="","",F51+'Paramètres'!$B$4)</f>
        <v/>
      </c>
      <c r="H51" s="6">
        <f>IF(OR(F51="",I51&lt;&gt;"Envoyé"),"",IF(TODAY()&lt;=F51+'Paramètres'!$B$5,F51+'Paramètres'!$B$5,IF(TODAY()&lt;=F51+'Paramètres'!$C$5,F51+'Paramètres'!$C$5,IF(TODAY()&lt;=F51+'Paramètres'!$D$5,F51+'Paramètres'!$D$5,IF(TODAY()&lt;=F51+'Paramètres'!$E$5,F51+'Paramètres'!$E$5,"")))))</f>
        <v/>
      </c>
      <c r="I51" s="18" t="n"/>
      <c r="J51" s="5" t="n"/>
      <c r="K51" s="21">
        <f>IF(OR(F51="",J51=""),"",J51-F51)</f>
        <v/>
      </c>
      <c r="L51" s="22">
        <f>IF(OR(A51="",I51=""),"",IF(I51="Projet","À envoyer",IF(OR(I51&lt;&gt;"Envoyé",F51=""),"",IF(TODAY()&gt;G51,"Expirée : reconfirmer les prix",IF(H51="","Relances finies : décider",IF(H51=TODAY(),"Relancer aujourd’hui","En attente"))))))</f>
        <v/>
      </c>
      <c r="M51" s="11" t="n"/>
    </row>
    <row r="52">
      <c r="A52" s="19" t="n"/>
      <c r="B52" s="11" t="n"/>
      <c r="C52" s="11" t="n"/>
      <c r="D52" s="11" t="n"/>
      <c r="E52" s="20" t="n"/>
      <c r="F52" s="5" t="n"/>
      <c r="G52" s="6">
        <f>IF(F52="","",F52+'Paramètres'!$B$4)</f>
        <v/>
      </c>
      <c r="H52" s="6">
        <f>IF(OR(F52="",I52&lt;&gt;"Envoyé"),"",IF(TODAY()&lt;=F52+'Paramètres'!$B$5,F52+'Paramètres'!$B$5,IF(TODAY()&lt;=F52+'Paramètres'!$C$5,F52+'Paramètres'!$C$5,IF(TODAY()&lt;=F52+'Paramètres'!$D$5,F52+'Paramètres'!$D$5,IF(TODAY()&lt;=F52+'Paramètres'!$E$5,F52+'Paramètres'!$E$5,"")))))</f>
        <v/>
      </c>
      <c r="I52" s="18" t="n"/>
      <c r="J52" s="5" t="n"/>
      <c r="K52" s="21">
        <f>IF(OR(F52="",J52=""),"",J52-F52)</f>
        <v/>
      </c>
      <c r="L52" s="22">
        <f>IF(OR(A52="",I52=""),"",IF(I52="Projet","À envoyer",IF(OR(I52&lt;&gt;"Envoyé",F52=""),"",IF(TODAY()&gt;G52,"Expirée : reconfirmer les prix",IF(H52="","Relances finies : décider",IF(H52=TODAY(),"Relancer aujourd’hui","En attente"))))))</f>
        <v/>
      </c>
      <c r="M52" s="11" t="n"/>
    </row>
    <row r="53">
      <c r="A53" s="19" t="n"/>
      <c r="B53" s="11" t="n"/>
      <c r="C53" s="11" t="n"/>
      <c r="D53" s="11" t="n"/>
      <c r="E53" s="20" t="n"/>
      <c r="F53" s="5" t="n"/>
      <c r="G53" s="6">
        <f>IF(F53="","",F53+'Paramètres'!$B$4)</f>
        <v/>
      </c>
      <c r="H53" s="6">
        <f>IF(OR(F53="",I53&lt;&gt;"Envoyé"),"",IF(TODAY()&lt;=F53+'Paramètres'!$B$5,F53+'Paramètres'!$B$5,IF(TODAY()&lt;=F53+'Paramètres'!$C$5,F53+'Paramètres'!$C$5,IF(TODAY()&lt;=F53+'Paramètres'!$D$5,F53+'Paramètres'!$D$5,IF(TODAY()&lt;=F53+'Paramètres'!$E$5,F53+'Paramètres'!$E$5,"")))))</f>
        <v/>
      </c>
      <c r="I53" s="18" t="n"/>
      <c r="J53" s="5" t="n"/>
      <c r="K53" s="21">
        <f>IF(OR(F53="",J53=""),"",J53-F53)</f>
        <v/>
      </c>
      <c r="L53" s="22">
        <f>IF(OR(A53="",I53=""),"",IF(I53="Projet","À envoyer",IF(OR(I53&lt;&gt;"Envoyé",F53=""),"",IF(TODAY()&gt;G53,"Expirée : reconfirmer les prix",IF(H53="","Relances finies : décider",IF(H53=TODAY(),"Relancer aujourd’hui","En attente"))))))</f>
        <v/>
      </c>
      <c r="M53" s="11" t="n"/>
    </row>
    <row r="54">
      <c r="A54" s="19" t="n"/>
      <c r="B54" s="11" t="n"/>
      <c r="C54" s="11" t="n"/>
      <c r="D54" s="11" t="n"/>
      <c r="E54" s="20" t="n"/>
      <c r="F54" s="5" t="n"/>
      <c r="G54" s="6">
        <f>IF(F54="","",F54+'Paramètres'!$B$4)</f>
        <v/>
      </c>
      <c r="H54" s="6">
        <f>IF(OR(F54="",I54&lt;&gt;"Envoyé"),"",IF(TODAY()&lt;=F54+'Paramètres'!$B$5,F54+'Paramètres'!$B$5,IF(TODAY()&lt;=F54+'Paramètres'!$C$5,F54+'Paramètres'!$C$5,IF(TODAY()&lt;=F54+'Paramètres'!$D$5,F54+'Paramètres'!$D$5,IF(TODAY()&lt;=F54+'Paramètres'!$E$5,F54+'Paramètres'!$E$5,"")))))</f>
        <v/>
      </c>
      <c r="I54" s="18" t="n"/>
      <c r="J54" s="5" t="n"/>
      <c r="K54" s="21">
        <f>IF(OR(F54="",J54=""),"",J54-F54)</f>
        <v/>
      </c>
      <c r="L54" s="22">
        <f>IF(OR(A54="",I54=""),"",IF(I54="Projet","À envoyer",IF(OR(I54&lt;&gt;"Envoyé",F54=""),"",IF(TODAY()&gt;G54,"Expirée : reconfirmer les prix",IF(H54="","Relances finies : décider",IF(H54=TODAY(),"Relancer aujourd’hui","En attente"))))))</f>
        <v/>
      </c>
      <c r="M54" s="11" t="n"/>
    </row>
    <row r="55">
      <c r="A55" s="19" t="n"/>
      <c r="B55" s="11" t="n"/>
      <c r="C55" s="11" t="n"/>
      <c r="D55" s="11" t="n"/>
      <c r="E55" s="20" t="n"/>
      <c r="F55" s="5" t="n"/>
      <c r="G55" s="6">
        <f>IF(F55="","",F55+'Paramètres'!$B$4)</f>
        <v/>
      </c>
      <c r="H55" s="6">
        <f>IF(OR(F55="",I55&lt;&gt;"Envoyé"),"",IF(TODAY()&lt;=F55+'Paramètres'!$B$5,F55+'Paramètres'!$B$5,IF(TODAY()&lt;=F55+'Paramètres'!$C$5,F55+'Paramètres'!$C$5,IF(TODAY()&lt;=F55+'Paramètres'!$D$5,F55+'Paramètres'!$D$5,IF(TODAY()&lt;=F55+'Paramètres'!$E$5,F55+'Paramètres'!$E$5,"")))))</f>
        <v/>
      </c>
      <c r="I55" s="18" t="n"/>
      <c r="J55" s="5" t="n"/>
      <c r="K55" s="21">
        <f>IF(OR(F55="",J55=""),"",J55-F55)</f>
        <v/>
      </c>
      <c r="L55" s="22">
        <f>IF(OR(A55="",I55=""),"",IF(I55="Projet","À envoyer",IF(OR(I55&lt;&gt;"Envoyé",F55=""),"",IF(TODAY()&gt;G55,"Expirée : reconfirmer les prix",IF(H55="","Relances finies : décider",IF(H55=TODAY(),"Relancer aujourd’hui","En attente"))))))</f>
        <v/>
      </c>
      <c r="M55" s="11" t="n"/>
    </row>
    <row r="56">
      <c r="A56" s="19" t="n"/>
      <c r="B56" s="11" t="n"/>
      <c r="C56" s="11" t="n"/>
      <c r="D56" s="11" t="n"/>
      <c r="E56" s="20" t="n"/>
      <c r="F56" s="5" t="n"/>
      <c r="G56" s="6">
        <f>IF(F56="","",F56+'Paramètres'!$B$4)</f>
        <v/>
      </c>
      <c r="H56" s="6">
        <f>IF(OR(F56="",I56&lt;&gt;"Envoyé"),"",IF(TODAY()&lt;=F56+'Paramètres'!$B$5,F56+'Paramètres'!$B$5,IF(TODAY()&lt;=F56+'Paramètres'!$C$5,F56+'Paramètres'!$C$5,IF(TODAY()&lt;=F56+'Paramètres'!$D$5,F56+'Paramètres'!$D$5,IF(TODAY()&lt;=F56+'Paramètres'!$E$5,F56+'Paramètres'!$E$5,"")))))</f>
        <v/>
      </c>
      <c r="I56" s="18" t="n"/>
      <c r="J56" s="5" t="n"/>
      <c r="K56" s="21">
        <f>IF(OR(F56="",J56=""),"",J56-F56)</f>
        <v/>
      </c>
      <c r="L56" s="22">
        <f>IF(OR(A56="",I56=""),"",IF(I56="Projet","À envoyer",IF(OR(I56&lt;&gt;"Envoyé",F56=""),"",IF(TODAY()&gt;G56,"Expirée : reconfirmer les prix",IF(H56="","Relances finies : décider",IF(H56=TODAY(),"Relancer aujourd’hui","En attente"))))))</f>
        <v/>
      </c>
      <c r="M56" s="11" t="n"/>
    </row>
    <row r="57">
      <c r="A57" s="19" t="n"/>
      <c r="B57" s="11" t="n"/>
      <c r="C57" s="11" t="n"/>
      <c r="D57" s="11" t="n"/>
      <c r="E57" s="20" t="n"/>
      <c r="F57" s="5" t="n"/>
      <c r="G57" s="6">
        <f>IF(F57="","",F57+'Paramètres'!$B$4)</f>
        <v/>
      </c>
      <c r="H57" s="6">
        <f>IF(OR(F57="",I57&lt;&gt;"Envoyé"),"",IF(TODAY()&lt;=F57+'Paramètres'!$B$5,F57+'Paramètres'!$B$5,IF(TODAY()&lt;=F57+'Paramètres'!$C$5,F57+'Paramètres'!$C$5,IF(TODAY()&lt;=F57+'Paramètres'!$D$5,F57+'Paramètres'!$D$5,IF(TODAY()&lt;=F57+'Paramètres'!$E$5,F57+'Paramètres'!$E$5,"")))))</f>
        <v/>
      </c>
      <c r="I57" s="18" t="n"/>
      <c r="J57" s="5" t="n"/>
      <c r="K57" s="21">
        <f>IF(OR(F57="",J57=""),"",J57-F57)</f>
        <v/>
      </c>
      <c r="L57" s="22">
        <f>IF(OR(A57="",I57=""),"",IF(I57="Projet","À envoyer",IF(OR(I57&lt;&gt;"Envoyé",F57=""),"",IF(TODAY()&gt;G57,"Expirée : reconfirmer les prix",IF(H57="","Relances finies : décider",IF(H57=TODAY(),"Relancer aujourd’hui","En attente"))))))</f>
        <v/>
      </c>
      <c r="M57" s="11" t="n"/>
    </row>
    <row r="58">
      <c r="A58" s="19" t="n"/>
      <c r="B58" s="11" t="n"/>
      <c r="C58" s="11" t="n"/>
      <c r="D58" s="11" t="n"/>
      <c r="E58" s="20" t="n"/>
      <c r="F58" s="5" t="n"/>
      <c r="G58" s="6">
        <f>IF(F58="","",F58+'Paramètres'!$B$4)</f>
        <v/>
      </c>
      <c r="H58" s="6">
        <f>IF(OR(F58="",I58&lt;&gt;"Envoyé"),"",IF(TODAY()&lt;=F58+'Paramètres'!$B$5,F58+'Paramètres'!$B$5,IF(TODAY()&lt;=F58+'Paramètres'!$C$5,F58+'Paramètres'!$C$5,IF(TODAY()&lt;=F58+'Paramètres'!$D$5,F58+'Paramètres'!$D$5,IF(TODAY()&lt;=F58+'Paramètres'!$E$5,F58+'Paramètres'!$E$5,"")))))</f>
        <v/>
      </c>
      <c r="I58" s="18" t="n"/>
      <c r="J58" s="5" t="n"/>
      <c r="K58" s="21">
        <f>IF(OR(F58="",J58=""),"",J58-F58)</f>
        <v/>
      </c>
      <c r="L58" s="22">
        <f>IF(OR(A58="",I58=""),"",IF(I58="Projet","À envoyer",IF(OR(I58&lt;&gt;"Envoyé",F58=""),"",IF(TODAY()&gt;G58,"Expirée : reconfirmer les prix",IF(H58="","Relances finies : décider",IF(H58=TODAY(),"Relancer aujourd’hui","En attente"))))))</f>
        <v/>
      </c>
      <c r="M58" s="11" t="n"/>
    </row>
    <row r="59">
      <c r="A59" s="19" t="n"/>
      <c r="B59" s="11" t="n"/>
      <c r="C59" s="11" t="n"/>
      <c r="D59" s="11" t="n"/>
      <c r="E59" s="20" t="n"/>
      <c r="F59" s="5" t="n"/>
      <c r="G59" s="6">
        <f>IF(F59="","",F59+'Paramètres'!$B$4)</f>
        <v/>
      </c>
      <c r="H59" s="6">
        <f>IF(OR(F59="",I59&lt;&gt;"Envoyé"),"",IF(TODAY()&lt;=F59+'Paramètres'!$B$5,F59+'Paramètres'!$B$5,IF(TODAY()&lt;=F59+'Paramètres'!$C$5,F59+'Paramètres'!$C$5,IF(TODAY()&lt;=F59+'Paramètres'!$D$5,F59+'Paramètres'!$D$5,IF(TODAY()&lt;=F59+'Paramètres'!$E$5,F59+'Paramètres'!$E$5,"")))))</f>
        <v/>
      </c>
      <c r="I59" s="18" t="n"/>
      <c r="J59" s="5" t="n"/>
      <c r="K59" s="21">
        <f>IF(OR(F59="",J59=""),"",J59-F59)</f>
        <v/>
      </c>
      <c r="L59" s="22">
        <f>IF(OR(A59="",I59=""),"",IF(I59="Projet","À envoyer",IF(OR(I59&lt;&gt;"Envoyé",F59=""),"",IF(TODAY()&gt;G59,"Expirée : reconfirmer les prix",IF(H59="","Relances finies : décider",IF(H59=TODAY(),"Relancer aujourd’hui","En attente"))))))</f>
        <v/>
      </c>
      <c r="M59" s="11" t="n"/>
    </row>
    <row r="60">
      <c r="A60" s="19" t="n"/>
      <c r="B60" s="11" t="n"/>
      <c r="C60" s="11" t="n"/>
      <c r="D60" s="11" t="n"/>
      <c r="E60" s="20" t="n"/>
      <c r="F60" s="5" t="n"/>
      <c r="G60" s="6">
        <f>IF(F60="","",F60+'Paramètres'!$B$4)</f>
        <v/>
      </c>
      <c r="H60" s="6">
        <f>IF(OR(F60="",I60&lt;&gt;"Envoyé"),"",IF(TODAY()&lt;=F60+'Paramètres'!$B$5,F60+'Paramètres'!$B$5,IF(TODAY()&lt;=F60+'Paramètres'!$C$5,F60+'Paramètres'!$C$5,IF(TODAY()&lt;=F60+'Paramètres'!$D$5,F60+'Paramètres'!$D$5,IF(TODAY()&lt;=F60+'Paramètres'!$E$5,F60+'Paramètres'!$E$5,"")))))</f>
        <v/>
      </c>
      <c r="I60" s="18" t="n"/>
      <c r="J60" s="5" t="n"/>
      <c r="K60" s="21">
        <f>IF(OR(F60="",J60=""),"",J60-F60)</f>
        <v/>
      </c>
      <c r="L60" s="22">
        <f>IF(OR(A60="",I60=""),"",IF(I60="Projet","À envoyer",IF(OR(I60&lt;&gt;"Envoyé",F60=""),"",IF(TODAY()&gt;G60,"Expirée : reconfirmer les prix",IF(H60="","Relances finies : décider",IF(H60=TODAY(),"Relancer aujourd’hui","En attente"))))))</f>
        <v/>
      </c>
      <c r="M60" s="11" t="n"/>
    </row>
    <row r="61">
      <c r="A61" s="19" t="n"/>
      <c r="B61" s="11" t="n"/>
      <c r="C61" s="11" t="n"/>
      <c r="D61" s="11" t="n"/>
      <c r="E61" s="20" t="n"/>
      <c r="F61" s="5" t="n"/>
      <c r="G61" s="6">
        <f>IF(F61="","",F61+'Paramètres'!$B$4)</f>
        <v/>
      </c>
      <c r="H61" s="6">
        <f>IF(OR(F61="",I61&lt;&gt;"Envoyé"),"",IF(TODAY()&lt;=F61+'Paramètres'!$B$5,F61+'Paramètres'!$B$5,IF(TODAY()&lt;=F61+'Paramètres'!$C$5,F61+'Paramètres'!$C$5,IF(TODAY()&lt;=F61+'Paramètres'!$D$5,F61+'Paramètres'!$D$5,IF(TODAY()&lt;=F61+'Paramètres'!$E$5,F61+'Paramètres'!$E$5,"")))))</f>
        <v/>
      </c>
      <c r="I61" s="18" t="n"/>
      <c r="J61" s="5" t="n"/>
      <c r="K61" s="21">
        <f>IF(OR(F61="",J61=""),"",J61-F61)</f>
        <v/>
      </c>
      <c r="L61" s="22">
        <f>IF(OR(A61="",I61=""),"",IF(I61="Projet","À envoyer",IF(OR(I61&lt;&gt;"Envoyé",F61=""),"",IF(TODAY()&gt;G61,"Expirée : reconfirmer les prix",IF(H61="","Relances finies : décider",IF(H61=TODAY(),"Relancer aujourd’hui","En attente"))))))</f>
        <v/>
      </c>
      <c r="M61" s="11" t="n"/>
    </row>
    <row r="62">
      <c r="A62" s="19" t="n"/>
      <c r="B62" s="11" t="n"/>
      <c r="C62" s="11" t="n"/>
      <c r="D62" s="11" t="n"/>
      <c r="E62" s="20" t="n"/>
      <c r="F62" s="5" t="n"/>
      <c r="G62" s="6">
        <f>IF(F62="","",F62+'Paramètres'!$B$4)</f>
        <v/>
      </c>
      <c r="H62" s="6">
        <f>IF(OR(F62="",I62&lt;&gt;"Envoyé"),"",IF(TODAY()&lt;=F62+'Paramètres'!$B$5,F62+'Paramètres'!$B$5,IF(TODAY()&lt;=F62+'Paramètres'!$C$5,F62+'Paramètres'!$C$5,IF(TODAY()&lt;=F62+'Paramètres'!$D$5,F62+'Paramètres'!$D$5,IF(TODAY()&lt;=F62+'Paramètres'!$E$5,F62+'Paramètres'!$E$5,"")))))</f>
        <v/>
      </c>
      <c r="I62" s="18" t="n"/>
      <c r="J62" s="5" t="n"/>
      <c r="K62" s="21">
        <f>IF(OR(F62="",J62=""),"",J62-F62)</f>
        <v/>
      </c>
      <c r="L62" s="22">
        <f>IF(OR(A62="",I62=""),"",IF(I62="Projet","À envoyer",IF(OR(I62&lt;&gt;"Envoyé",F62=""),"",IF(TODAY()&gt;G62,"Expirée : reconfirmer les prix",IF(H62="","Relances finies : décider",IF(H62=TODAY(),"Relancer aujourd’hui","En attente"))))))</f>
        <v/>
      </c>
      <c r="M62" s="11" t="n"/>
    </row>
    <row r="63">
      <c r="A63" s="19" t="n"/>
      <c r="B63" s="11" t="n"/>
      <c r="C63" s="11" t="n"/>
      <c r="D63" s="11" t="n"/>
      <c r="E63" s="20" t="n"/>
      <c r="F63" s="5" t="n"/>
      <c r="G63" s="6">
        <f>IF(F63="","",F63+'Paramètres'!$B$4)</f>
        <v/>
      </c>
      <c r="H63" s="6">
        <f>IF(OR(F63="",I63&lt;&gt;"Envoyé"),"",IF(TODAY()&lt;=F63+'Paramètres'!$B$5,F63+'Paramètres'!$B$5,IF(TODAY()&lt;=F63+'Paramètres'!$C$5,F63+'Paramètres'!$C$5,IF(TODAY()&lt;=F63+'Paramètres'!$D$5,F63+'Paramètres'!$D$5,IF(TODAY()&lt;=F63+'Paramètres'!$E$5,F63+'Paramètres'!$E$5,"")))))</f>
        <v/>
      </c>
      <c r="I63" s="18" t="n"/>
      <c r="J63" s="5" t="n"/>
      <c r="K63" s="21">
        <f>IF(OR(F63="",J63=""),"",J63-F63)</f>
        <v/>
      </c>
      <c r="L63" s="22">
        <f>IF(OR(A63="",I63=""),"",IF(I63="Projet","À envoyer",IF(OR(I63&lt;&gt;"Envoyé",F63=""),"",IF(TODAY()&gt;G63,"Expirée : reconfirmer les prix",IF(H63="","Relances finies : décider",IF(H63=TODAY(),"Relancer aujourd’hui","En attente"))))))</f>
        <v/>
      </c>
      <c r="M63" s="11" t="n"/>
    </row>
    <row r="64">
      <c r="A64" s="19" t="n"/>
      <c r="B64" s="11" t="n"/>
      <c r="C64" s="11" t="n"/>
      <c r="D64" s="11" t="n"/>
      <c r="E64" s="20" t="n"/>
      <c r="F64" s="5" t="n"/>
      <c r="G64" s="6">
        <f>IF(F64="","",F64+'Paramètres'!$B$4)</f>
        <v/>
      </c>
      <c r="H64" s="6">
        <f>IF(OR(F64="",I64&lt;&gt;"Envoyé"),"",IF(TODAY()&lt;=F64+'Paramètres'!$B$5,F64+'Paramètres'!$B$5,IF(TODAY()&lt;=F64+'Paramètres'!$C$5,F64+'Paramètres'!$C$5,IF(TODAY()&lt;=F64+'Paramètres'!$D$5,F64+'Paramètres'!$D$5,IF(TODAY()&lt;=F64+'Paramètres'!$E$5,F64+'Paramètres'!$E$5,"")))))</f>
        <v/>
      </c>
      <c r="I64" s="18" t="n"/>
      <c r="J64" s="5" t="n"/>
      <c r="K64" s="21">
        <f>IF(OR(F64="",J64=""),"",J64-F64)</f>
        <v/>
      </c>
      <c r="L64" s="22">
        <f>IF(OR(A64="",I64=""),"",IF(I64="Projet","À envoyer",IF(OR(I64&lt;&gt;"Envoyé",F64=""),"",IF(TODAY()&gt;G64,"Expirée : reconfirmer les prix",IF(H64="","Relances finies : décider",IF(H64=TODAY(),"Relancer aujourd’hui","En attente"))))))</f>
        <v/>
      </c>
      <c r="M64" s="11" t="n"/>
    </row>
    <row r="65">
      <c r="A65" s="19" t="n"/>
      <c r="B65" s="11" t="n"/>
      <c r="C65" s="11" t="n"/>
      <c r="D65" s="11" t="n"/>
      <c r="E65" s="20" t="n"/>
      <c r="F65" s="5" t="n"/>
      <c r="G65" s="6">
        <f>IF(F65="","",F65+'Paramètres'!$B$4)</f>
        <v/>
      </c>
      <c r="H65" s="6">
        <f>IF(OR(F65="",I65&lt;&gt;"Envoyé"),"",IF(TODAY()&lt;=F65+'Paramètres'!$B$5,F65+'Paramètres'!$B$5,IF(TODAY()&lt;=F65+'Paramètres'!$C$5,F65+'Paramètres'!$C$5,IF(TODAY()&lt;=F65+'Paramètres'!$D$5,F65+'Paramètres'!$D$5,IF(TODAY()&lt;=F65+'Paramètres'!$E$5,F65+'Paramètres'!$E$5,"")))))</f>
        <v/>
      </c>
      <c r="I65" s="18" t="n"/>
      <c r="J65" s="5" t="n"/>
      <c r="K65" s="21">
        <f>IF(OR(F65="",J65=""),"",J65-F65)</f>
        <v/>
      </c>
      <c r="L65" s="22">
        <f>IF(OR(A65="",I65=""),"",IF(I65="Projet","À envoyer",IF(OR(I65&lt;&gt;"Envoyé",F65=""),"",IF(TODAY()&gt;G65,"Expirée : reconfirmer les prix",IF(H65="","Relances finies : décider",IF(H65=TODAY(),"Relancer aujourd’hui","En attente"))))))</f>
        <v/>
      </c>
      <c r="M65" s="11" t="n"/>
    </row>
    <row r="66">
      <c r="A66" s="19" t="n"/>
      <c r="B66" s="11" t="n"/>
      <c r="C66" s="11" t="n"/>
      <c r="D66" s="11" t="n"/>
      <c r="E66" s="20" t="n"/>
      <c r="F66" s="5" t="n"/>
      <c r="G66" s="6">
        <f>IF(F66="","",F66+'Paramètres'!$B$4)</f>
        <v/>
      </c>
      <c r="H66" s="6">
        <f>IF(OR(F66="",I66&lt;&gt;"Envoyé"),"",IF(TODAY()&lt;=F66+'Paramètres'!$B$5,F66+'Paramètres'!$B$5,IF(TODAY()&lt;=F66+'Paramètres'!$C$5,F66+'Paramètres'!$C$5,IF(TODAY()&lt;=F66+'Paramètres'!$D$5,F66+'Paramètres'!$D$5,IF(TODAY()&lt;=F66+'Paramètres'!$E$5,F66+'Paramètres'!$E$5,"")))))</f>
        <v/>
      </c>
      <c r="I66" s="18" t="n"/>
      <c r="J66" s="5" t="n"/>
      <c r="K66" s="21">
        <f>IF(OR(F66="",J66=""),"",J66-F66)</f>
        <v/>
      </c>
      <c r="L66" s="22">
        <f>IF(OR(A66="",I66=""),"",IF(I66="Projet","À envoyer",IF(OR(I66&lt;&gt;"Envoyé",F66=""),"",IF(TODAY()&gt;G66,"Expirée : reconfirmer les prix",IF(H66="","Relances finies : décider",IF(H66=TODAY(),"Relancer aujourd’hui","En attente"))))))</f>
        <v/>
      </c>
      <c r="M66" s="11" t="n"/>
    </row>
    <row r="67">
      <c r="A67" s="19" t="n"/>
      <c r="B67" s="11" t="n"/>
      <c r="C67" s="11" t="n"/>
      <c r="D67" s="11" t="n"/>
      <c r="E67" s="20" t="n"/>
      <c r="F67" s="5" t="n"/>
      <c r="G67" s="6">
        <f>IF(F67="","",F67+'Paramètres'!$B$4)</f>
        <v/>
      </c>
      <c r="H67" s="6">
        <f>IF(OR(F67="",I67&lt;&gt;"Envoyé"),"",IF(TODAY()&lt;=F67+'Paramètres'!$B$5,F67+'Paramètres'!$B$5,IF(TODAY()&lt;=F67+'Paramètres'!$C$5,F67+'Paramètres'!$C$5,IF(TODAY()&lt;=F67+'Paramètres'!$D$5,F67+'Paramètres'!$D$5,IF(TODAY()&lt;=F67+'Paramètres'!$E$5,F67+'Paramètres'!$E$5,"")))))</f>
        <v/>
      </c>
      <c r="I67" s="18" t="n"/>
      <c r="J67" s="5" t="n"/>
      <c r="K67" s="21">
        <f>IF(OR(F67="",J67=""),"",J67-F67)</f>
        <v/>
      </c>
      <c r="L67" s="22">
        <f>IF(OR(A67="",I67=""),"",IF(I67="Projet","À envoyer",IF(OR(I67&lt;&gt;"Envoyé",F67=""),"",IF(TODAY()&gt;G67,"Expirée : reconfirmer les prix",IF(H67="","Relances finies : décider",IF(H67=TODAY(),"Relancer aujourd’hui","En attente"))))))</f>
        <v/>
      </c>
      <c r="M67" s="11" t="n"/>
    </row>
    <row r="68">
      <c r="A68" s="19" t="n"/>
      <c r="B68" s="11" t="n"/>
      <c r="C68" s="11" t="n"/>
      <c r="D68" s="11" t="n"/>
      <c r="E68" s="20" t="n"/>
      <c r="F68" s="5" t="n"/>
      <c r="G68" s="6">
        <f>IF(F68="","",F68+'Paramètres'!$B$4)</f>
        <v/>
      </c>
      <c r="H68" s="6">
        <f>IF(OR(F68="",I68&lt;&gt;"Envoyé"),"",IF(TODAY()&lt;=F68+'Paramètres'!$B$5,F68+'Paramètres'!$B$5,IF(TODAY()&lt;=F68+'Paramètres'!$C$5,F68+'Paramètres'!$C$5,IF(TODAY()&lt;=F68+'Paramètres'!$D$5,F68+'Paramètres'!$D$5,IF(TODAY()&lt;=F68+'Paramètres'!$E$5,F68+'Paramètres'!$E$5,"")))))</f>
        <v/>
      </c>
      <c r="I68" s="18" t="n"/>
      <c r="J68" s="5" t="n"/>
      <c r="K68" s="21">
        <f>IF(OR(F68="",J68=""),"",J68-F68)</f>
        <v/>
      </c>
      <c r="L68" s="22">
        <f>IF(OR(A68="",I68=""),"",IF(I68="Projet","À envoyer",IF(OR(I68&lt;&gt;"Envoyé",F68=""),"",IF(TODAY()&gt;G68,"Expirée : reconfirmer les prix",IF(H68="","Relances finies : décider",IF(H68=TODAY(),"Relancer aujourd’hui","En attente"))))))</f>
        <v/>
      </c>
      <c r="M68" s="11" t="n"/>
    </row>
    <row r="69">
      <c r="A69" s="19" t="n"/>
      <c r="B69" s="11" t="n"/>
      <c r="C69" s="11" t="n"/>
      <c r="D69" s="11" t="n"/>
      <c r="E69" s="20" t="n"/>
      <c r="F69" s="5" t="n"/>
      <c r="G69" s="6">
        <f>IF(F69="","",F69+'Paramètres'!$B$4)</f>
        <v/>
      </c>
      <c r="H69" s="6">
        <f>IF(OR(F69="",I69&lt;&gt;"Envoyé"),"",IF(TODAY()&lt;=F69+'Paramètres'!$B$5,F69+'Paramètres'!$B$5,IF(TODAY()&lt;=F69+'Paramètres'!$C$5,F69+'Paramètres'!$C$5,IF(TODAY()&lt;=F69+'Paramètres'!$D$5,F69+'Paramètres'!$D$5,IF(TODAY()&lt;=F69+'Paramètres'!$E$5,F69+'Paramètres'!$E$5,"")))))</f>
        <v/>
      </c>
      <c r="I69" s="18" t="n"/>
      <c r="J69" s="5" t="n"/>
      <c r="K69" s="21">
        <f>IF(OR(F69="",J69=""),"",J69-F69)</f>
        <v/>
      </c>
      <c r="L69" s="22">
        <f>IF(OR(A69="",I69=""),"",IF(I69="Projet","À envoyer",IF(OR(I69&lt;&gt;"Envoyé",F69=""),"",IF(TODAY()&gt;G69,"Expirée : reconfirmer les prix",IF(H69="","Relances finies : décider",IF(H69=TODAY(),"Relancer aujourd’hui","En attente"))))))</f>
        <v/>
      </c>
      <c r="M69" s="11" t="n"/>
    </row>
    <row r="70">
      <c r="A70" s="19" t="n"/>
      <c r="B70" s="11" t="n"/>
      <c r="C70" s="11" t="n"/>
      <c r="D70" s="11" t="n"/>
      <c r="E70" s="20" t="n"/>
      <c r="F70" s="5" t="n"/>
      <c r="G70" s="6">
        <f>IF(F70="","",F70+'Paramètres'!$B$4)</f>
        <v/>
      </c>
      <c r="H70" s="6">
        <f>IF(OR(F70="",I70&lt;&gt;"Envoyé"),"",IF(TODAY()&lt;=F70+'Paramètres'!$B$5,F70+'Paramètres'!$B$5,IF(TODAY()&lt;=F70+'Paramètres'!$C$5,F70+'Paramètres'!$C$5,IF(TODAY()&lt;=F70+'Paramètres'!$D$5,F70+'Paramètres'!$D$5,IF(TODAY()&lt;=F70+'Paramètres'!$E$5,F70+'Paramètres'!$E$5,"")))))</f>
        <v/>
      </c>
      <c r="I70" s="18" t="n"/>
      <c r="J70" s="5" t="n"/>
      <c r="K70" s="21">
        <f>IF(OR(F70="",J70=""),"",J70-F70)</f>
        <v/>
      </c>
      <c r="L70" s="22">
        <f>IF(OR(A70="",I70=""),"",IF(I70="Projet","À envoyer",IF(OR(I70&lt;&gt;"Envoyé",F70=""),"",IF(TODAY()&gt;G70,"Expirée : reconfirmer les prix",IF(H70="","Relances finies : décider",IF(H70=TODAY(),"Relancer aujourd’hui","En attente"))))))</f>
        <v/>
      </c>
      <c r="M70" s="11" t="n"/>
    </row>
    <row r="71">
      <c r="A71" s="19" t="n"/>
      <c r="B71" s="11" t="n"/>
      <c r="C71" s="11" t="n"/>
      <c r="D71" s="11" t="n"/>
      <c r="E71" s="20" t="n"/>
      <c r="F71" s="5" t="n"/>
      <c r="G71" s="6">
        <f>IF(F71="","",F71+'Paramètres'!$B$4)</f>
        <v/>
      </c>
      <c r="H71" s="6">
        <f>IF(OR(F71="",I71&lt;&gt;"Envoyé"),"",IF(TODAY()&lt;=F71+'Paramètres'!$B$5,F71+'Paramètres'!$B$5,IF(TODAY()&lt;=F71+'Paramètres'!$C$5,F71+'Paramètres'!$C$5,IF(TODAY()&lt;=F71+'Paramètres'!$D$5,F71+'Paramètres'!$D$5,IF(TODAY()&lt;=F71+'Paramètres'!$E$5,F71+'Paramètres'!$E$5,"")))))</f>
        <v/>
      </c>
      <c r="I71" s="18" t="n"/>
      <c r="J71" s="5" t="n"/>
      <c r="K71" s="21">
        <f>IF(OR(F71="",J71=""),"",J71-F71)</f>
        <v/>
      </c>
      <c r="L71" s="22">
        <f>IF(OR(A71="",I71=""),"",IF(I71="Projet","À envoyer",IF(OR(I71&lt;&gt;"Envoyé",F71=""),"",IF(TODAY()&gt;G71,"Expirée : reconfirmer les prix",IF(H71="","Relances finies : décider",IF(H71=TODAY(),"Relancer aujourd’hui","En attente"))))))</f>
        <v/>
      </c>
      <c r="M71" s="11" t="n"/>
    </row>
    <row r="72">
      <c r="A72" s="19" t="n"/>
      <c r="B72" s="11" t="n"/>
      <c r="C72" s="11" t="n"/>
      <c r="D72" s="11" t="n"/>
      <c r="E72" s="20" t="n"/>
      <c r="F72" s="5" t="n"/>
      <c r="G72" s="6">
        <f>IF(F72="","",F72+'Paramètres'!$B$4)</f>
        <v/>
      </c>
      <c r="H72" s="6">
        <f>IF(OR(F72="",I72&lt;&gt;"Envoyé"),"",IF(TODAY()&lt;=F72+'Paramètres'!$B$5,F72+'Paramètres'!$B$5,IF(TODAY()&lt;=F72+'Paramètres'!$C$5,F72+'Paramètres'!$C$5,IF(TODAY()&lt;=F72+'Paramètres'!$D$5,F72+'Paramètres'!$D$5,IF(TODAY()&lt;=F72+'Paramètres'!$E$5,F72+'Paramètres'!$E$5,"")))))</f>
        <v/>
      </c>
      <c r="I72" s="18" t="n"/>
      <c r="J72" s="5" t="n"/>
      <c r="K72" s="21">
        <f>IF(OR(F72="",J72=""),"",J72-F72)</f>
        <v/>
      </c>
      <c r="L72" s="22">
        <f>IF(OR(A72="",I72=""),"",IF(I72="Projet","À envoyer",IF(OR(I72&lt;&gt;"Envoyé",F72=""),"",IF(TODAY()&gt;G72,"Expirée : reconfirmer les prix",IF(H72="","Relances finies : décider",IF(H72=TODAY(),"Relancer aujourd’hui","En attente"))))))</f>
        <v/>
      </c>
      <c r="M72" s="11" t="n"/>
    </row>
    <row r="73">
      <c r="A73" s="19" t="n"/>
      <c r="B73" s="11" t="n"/>
      <c r="C73" s="11" t="n"/>
      <c r="D73" s="11" t="n"/>
      <c r="E73" s="20" t="n"/>
      <c r="F73" s="5" t="n"/>
      <c r="G73" s="6">
        <f>IF(F73="","",F73+'Paramètres'!$B$4)</f>
        <v/>
      </c>
      <c r="H73" s="6">
        <f>IF(OR(F73="",I73&lt;&gt;"Envoyé"),"",IF(TODAY()&lt;=F73+'Paramètres'!$B$5,F73+'Paramètres'!$B$5,IF(TODAY()&lt;=F73+'Paramètres'!$C$5,F73+'Paramètres'!$C$5,IF(TODAY()&lt;=F73+'Paramètres'!$D$5,F73+'Paramètres'!$D$5,IF(TODAY()&lt;=F73+'Paramètres'!$E$5,F73+'Paramètres'!$E$5,"")))))</f>
        <v/>
      </c>
      <c r="I73" s="18" t="n"/>
      <c r="J73" s="5" t="n"/>
      <c r="K73" s="21">
        <f>IF(OR(F73="",J73=""),"",J73-F73)</f>
        <v/>
      </c>
      <c r="L73" s="22">
        <f>IF(OR(A73="",I73=""),"",IF(I73="Projet","À envoyer",IF(OR(I73&lt;&gt;"Envoyé",F73=""),"",IF(TODAY()&gt;G73,"Expirée : reconfirmer les prix",IF(H73="","Relances finies : décider",IF(H73=TODAY(),"Relancer aujourd’hui","En attente"))))))</f>
        <v/>
      </c>
      <c r="M73" s="11" t="n"/>
    </row>
    <row r="74">
      <c r="A74" s="19" t="n"/>
      <c r="B74" s="11" t="n"/>
      <c r="C74" s="11" t="n"/>
      <c r="D74" s="11" t="n"/>
      <c r="E74" s="20" t="n"/>
      <c r="F74" s="5" t="n"/>
      <c r="G74" s="6">
        <f>IF(F74="","",F74+'Paramètres'!$B$4)</f>
        <v/>
      </c>
      <c r="H74" s="6">
        <f>IF(OR(F74="",I74&lt;&gt;"Envoyé"),"",IF(TODAY()&lt;=F74+'Paramètres'!$B$5,F74+'Paramètres'!$B$5,IF(TODAY()&lt;=F74+'Paramètres'!$C$5,F74+'Paramètres'!$C$5,IF(TODAY()&lt;=F74+'Paramètres'!$D$5,F74+'Paramètres'!$D$5,IF(TODAY()&lt;=F74+'Paramètres'!$E$5,F74+'Paramètres'!$E$5,"")))))</f>
        <v/>
      </c>
      <c r="I74" s="18" t="n"/>
      <c r="J74" s="5" t="n"/>
      <c r="K74" s="21">
        <f>IF(OR(F74="",J74=""),"",J74-F74)</f>
        <v/>
      </c>
      <c r="L74" s="22">
        <f>IF(OR(A74="",I74=""),"",IF(I74="Projet","À envoyer",IF(OR(I74&lt;&gt;"Envoyé",F74=""),"",IF(TODAY()&gt;G74,"Expirée : reconfirmer les prix",IF(H74="","Relances finies : décider",IF(H74=TODAY(),"Relancer aujourd’hui","En attente"))))))</f>
        <v/>
      </c>
      <c r="M74" s="11" t="n"/>
    </row>
    <row r="75">
      <c r="A75" s="19" t="n"/>
      <c r="B75" s="11" t="n"/>
      <c r="C75" s="11" t="n"/>
      <c r="D75" s="11" t="n"/>
      <c r="E75" s="20" t="n"/>
      <c r="F75" s="5" t="n"/>
      <c r="G75" s="6">
        <f>IF(F75="","",F75+'Paramètres'!$B$4)</f>
        <v/>
      </c>
      <c r="H75" s="6">
        <f>IF(OR(F75="",I75&lt;&gt;"Envoyé"),"",IF(TODAY()&lt;=F75+'Paramètres'!$B$5,F75+'Paramètres'!$B$5,IF(TODAY()&lt;=F75+'Paramètres'!$C$5,F75+'Paramètres'!$C$5,IF(TODAY()&lt;=F75+'Paramètres'!$D$5,F75+'Paramètres'!$D$5,IF(TODAY()&lt;=F75+'Paramètres'!$E$5,F75+'Paramètres'!$E$5,"")))))</f>
        <v/>
      </c>
      <c r="I75" s="18" t="n"/>
      <c r="J75" s="5" t="n"/>
      <c r="K75" s="21">
        <f>IF(OR(F75="",J75=""),"",J75-F75)</f>
        <v/>
      </c>
      <c r="L75" s="22">
        <f>IF(OR(A75="",I75=""),"",IF(I75="Projet","À envoyer",IF(OR(I75&lt;&gt;"Envoyé",F75=""),"",IF(TODAY()&gt;G75,"Expirée : reconfirmer les prix",IF(H75="","Relances finies : décider",IF(H75=TODAY(),"Relancer aujourd’hui","En attente"))))))</f>
        <v/>
      </c>
      <c r="M75" s="11" t="n"/>
    </row>
    <row r="76">
      <c r="A76" s="19" t="n"/>
      <c r="B76" s="11" t="n"/>
      <c r="C76" s="11" t="n"/>
      <c r="D76" s="11" t="n"/>
      <c r="E76" s="20" t="n"/>
      <c r="F76" s="5" t="n"/>
      <c r="G76" s="6">
        <f>IF(F76="","",F76+'Paramètres'!$B$4)</f>
        <v/>
      </c>
      <c r="H76" s="6">
        <f>IF(OR(F76="",I76&lt;&gt;"Envoyé"),"",IF(TODAY()&lt;=F76+'Paramètres'!$B$5,F76+'Paramètres'!$B$5,IF(TODAY()&lt;=F76+'Paramètres'!$C$5,F76+'Paramètres'!$C$5,IF(TODAY()&lt;=F76+'Paramètres'!$D$5,F76+'Paramètres'!$D$5,IF(TODAY()&lt;=F76+'Paramètres'!$E$5,F76+'Paramètres'!$E$5,"")))))</f>
        <v/>
      </c>
      <c r="I76" s="18" t="n"/>
      <c r="J76" s="5" t="n"/>
      <c r="K76" s="21">
        <f>IF(OR(F76="",J76=""),"",J76-F76)</f>
        <v/>
      </c>
      <c r="L76" s="22">
        <f>IF(OR(A76="",I76=""),"",IF(I76="Projet","À envoyer",IF(OR(I76&lt;&gt;"Envoyé",F76=""),"",IF(TODAY()&gt;G76,"Expirée : reconfirmer les prix",IF(H76="","Relances finies : décider",IF(H76=TODAY(),"Relancer aujourd’hui","En attente"))))))</f>
        <v/>
      </c>
      <c r="M76" s="11" t="n"/>
    </row>
    <row r="77">
      <c r="A77" s="19" t="n"/>
      <c r="B77" s="11" t="n"/>
      <c r="C77" s="11" t="n"/>
      <c r="D77" s="11" t="n"/>
      <c r="E77" s="20" t="n"/>
      <c r="F77" s="5" t="n"/>
      <c r="G77" s="6">
        <f>IF(F77="","",F77+'Paramètres'!$B$4)</f>
        <v/>
      </c>
      <c r="H77" s="6">
        <f>IF(OR(F77="",I77&lt;&gt;"Envoyé"),"",IF(TODAY()&lt;=F77+'Paramètres'!$B$5,F77+'Paramètres'!$B$5,IF(TODAY()&lt;=F77+'Paramètres'!$C$5,F77+'Paramètres'!$C$5,IF(TODAY()&lt;=F77+'Paramètres'!$D$5,F77+'Paramètres'!$D$5,IF(TODAY()&lt;=F77+'Paramètres'!$E$5,F77+'Paramètres'!$E$5,"")))))</f>
        <v/>
      </c>
      <c r="I77" s="18" t="n"/>
      <c r="J77" s="5" t="n"/>
      <c r="K77" s="21">
        <f>IF(OR(F77="",J77=""),"",J77-F77)</f>
        <v/>
      </c>
      <c r="L77" s="22">
        <f>IF(OR(A77="",I77=""),"",IF(I77="Projet","À envoyer",IF(OR(I77&lt;&gt;"Envoyé",F77=""),"",IF(TODAY()&gt;G77,"Expirée : reconfirmer les prix",IF(H77="","Relances finies : décider",IF(H77=TODAY(),"Relancer aujourd’hui","En attente"))))))</f>
        <v/>
      </c>
      <c r="M77" s="11" t="n"/>
    </row>
    <row r="78">
      <c r="A78" s="19" t="n"/>
      <c r="B78" s="11" t="n"/>
      <c r="C78" s="11" t="n"/>
      <c r="D78" s="11" t="n"/>
      <c r="E78" s="20" t="n"/>
      <c r="F78" s="5" t="n"/>
      <c r="G78" s="6">
        <f>IF(F78="","",F78+'Paramètres'!$B$4)</f>
        <v/>
      </c>
      <c r="H78" s="6">
        <f>IF(OR(F78="",I78&lt;&gt;"Envoyé"),"",IF(TODAY()&lt;=F78+'Paramètres'!$B$5,F78+'Paramètres'!$B$5,IF(TODAY()&lt;=F78+'Paramètres'!$C$5,F78+'Paramètres'!$C$5,IF(TODAY()&lt;=F78+'Paramètres'!$D$5,F78+'Paramètres'!$D$5,IF(TODAY()&lt;=F78+'Paramètres'!$E$5,F78+'Paramètres'!$E$5,"")))))</f>
        <v/>
      </c>
      <c r="I78" s="18" t="n"/>
      <c r="J78" s="5" t="n"/>
      <c r="K78" s="21">
        <f>IF(OR(F78="",J78=""),"",J78-F78)</f>
        <v/>
      </c>
      <c r="L78" s="22">
        <f>IF(OR(A78="",I78=""),"",IF(I78="Projet","À envoyer",IF(OR(I78&lt;&gt;"Envoyé",F78=""),"",IF(TODAY()&gt;G78,"Expirée : reconfirmer les prix",IF(H78="","Relances finies : décider",IF(H78=TODAY(),"Relancer aujourd’hui","En attente"))))))</f>
        <v/>
      </c>
      <c r="M78" s="11" t="n"/>
    </row>
    <row r="79">
      <c r="A79" s="19" t="n"/>
      <c r="B79" s="11" t="n"/>
      <c r="C79" s="11" t="n"/>
      <c r="D79" s="11" t="n"/>
      <c r="E79" s="20" t="n"/>
      <c r="F79" s="5" t="n"/>
      <c r="G79" s="6">
        <f>IF(F79="","",F79+'Paramètres'!$B$4)</f>
        <v/>
      </c>
      <c r="H79" s="6">
        <f>IF(OR(F79="",I79&lt;&gt;"Envoyé"),"",IF(TODAY()&lt;=F79+'Paramètres'!$B$5,F79+'Paramètres'!$B$5,IF(TODAY()&lt;=F79+'Paramètres'!$C$5,F79+'Paramètres'!$C$5,IF(TODAY()&lt;=F79+'Paramètres'!$D$5,F79+'Paramètres'!$D$5,IF(TODAY()&lt;=F79+'Paramètres'!$E$5,F79+'Paramètres'!$E$5,"")))))</f>
        <v/>
      </c>
      <c r="I79" s="18" t="n"/>
      <c r="J79" s="5" t="n"/>
      <c r="K79" s="21">
        <f>IF(OR(F79="",J79=""),"",J79-F79)</f>
        <v/>
      </c>
      <c r="L79" s="22">
        <f>IF(OR(A79="",I79=""),"",IF(I79="Projet","À envoyer",IF(OR(I79&lt;&gt;"Envoyé",F79=""),"",IF(TODAY()&gt;G79,"Expirée : reconfirmer les prix",IF(H79="","Relances finies : décider",IF(H79=TODAY(),"Relancer aujourd’hui","En attente"))))))</f>
        <v/>
      </c>
      <c r="M79" s="11" t="n"/>
    </row>
    <row r="80">
      <c r="A80" s="19" t="n"/>
      <c r="B80" s="11" t="n"/>
      <c r="C80" s="11" t="n"/>
      <c r="D80" s="11" t="n"/>
      <c r="E80" s="20" t="n"/>
      <c r="F80" s="5" t="n"/>
      <c r="G80" s="6">
        <f>IF(F80="","",F80+'Paramètres'!$B$4)</f>
        <v/>
      </c>
      <c r="H80" s="6">
        <f>IF(OR(F80="",I80&lt;&gt;"Envoyé"),"",IF(TODAY()&lt;=F80+'Paramètres'!$B$5,F80+'Paramètres'!$B$5,IF(TODAY()&lt;=F80+'Paramètres'!$C$5,F80+'Paramètres'!$C$5,IF(TODAY()&lt;=F80+'Paramètres'!$D$5,F80+'Paramètres'!$D$5,IF(TODAY()&lt;=F80+'Paramètres'!$E$5,F80+'Paramètres'!$E$5,"")))))</f>
        <v/>
      </c>
      <c r="I80" s="18" t="n"/>
      <c r="J80" s="5" t="n"/>
      <c r="K80" s="21">
        <f>IF(OR(F80="",J80=""),"",J80-F80)</f>
        <v/>
      </c>
      <c r="L80" s="22">
        <f>IF(OR(A80="",I80=""),"",IF(I80="Projet","À envoyer",IF(OR(I80&lt;&gt;"Envoyé",F80=""),"",IF(TODAY()&gt;G80,"Expirée : reconfirmer les prix",IF(H80="","Relances finies : décider",IF(H80=TODAY(),"Relancer aujourd’hui","En attente"))))))</f>
        <v/>
      </c>
      <c r="M80" s="11" t="n"/>
    </row>
    <row r="81">
      <c r="A81" s="19" t="n"/>
      <c r="B81" s="11" t="n"/>
      <c r="C81" s="11" t="n"/>
      <c r="D81" s="11" t="n"/>
      <c r="E81" s="20" t="n"/>
      <c r="F81" s="5" t="n"/>
      <c r="G81" s="6">
        <f>IF(F81="","",F81+'Paramètres'!$B$4)</f>
        <v/>
      </c>
      <c r="H81" s="6">
        <f>IF(OR(F81="",I81&lt;&gt;"Envoyé"),"",IF(TODAY()&lt;=F81+'Paramètres'!$B$5,F81+'Paramètres'!$B$5,IF(TODAY()&lt;=F81+'Paramètres'!$C$5,F81+'Paramètres'!$C$5,IF(TODAY()&lt;=F81+'Paramètres'!$D$5,F81+'Paramètres'!$D$5,IF(TODAY()&lt;=F81+'Paramètres'!$E$5,F81+'Paramètres'!$E$5,"")))))</f>
        <v/>
      </c>
      <c r="I81" s="18" t="n"/>
      <c r="J81" s="5" t="n"/>
      <c r="K81" s="21">
        <f>IF(OR(F81="",J81=""),"",J81-F81)</f>
        <v/>
      </c>
      <c r="L81" s="22">
        <f>IF(OR(A81="",I81=""),"",IF(I81="Projet","À envoyer",IF(OR(I81&lt;&gt;"Envoyé",F81=""),"",IF(TODAY()&gt;G81,"Expirée : reconfirmer les prix",IF(H81="","Relances finies : décider",IF(H81=TODAY(),"Relancer aujourd’hui","En attente"))))))</f>
        <v/>
      </c>
      <c r="M81" s="11" t="n"/>
    </row>
    <row r="82">
      <c r="A82" s="19" t="n"/>
      <c r="B82" s="11" t="n"/>
      <c r="C82" s="11" t="n"/>
      <c r="D82" s="11" t="n"/>
      <c r="E82" s="20" t="n"/>
      <c r="F82" s="5" t="n"/>
      <c r="G82" s="6">
        <f>IF(F82="","",F82+'Paramètres'!$B$4)</f>
        <v/>
      </c>
      <c r="H82" s="6">
        <f>IF(OR(F82="",I82&lt;&gt;"Envoyé"),"",IF(TODAY()&lt;=F82+'Paramètres'!$B$5,F82+'Paramètres'!$B$5,IF(TODAY()&lt;=F82+'Paramètres'!$C$5,F82+'Paramètres'!$C$5,IF(TODAY()&lt;=F82+'Paramètres'!$D$5,F82+'Paramètres'!$D$5,IF(TODAY()&lt;=F82+'Paramètres'!$E$5,F82+'Paramètres'!$E$5,"")))))</f>
        <v/>
      </c>
      <c r="I82" s="18" t="n"/>
      <c r="J82" s="5" t="n"/>
      <c r="K82" s="21">
        <f>IF(OR(F82="",J82=""),"",J82-F82)</f>
        <v/>
      </c>
      <c r="L82" s="22">
        <f>IF(OR(A82="",I82=""),"",IF(I82="Projet","À envoyer",IF(OR(I82&lt;&gt;"Envoyé",F82=""),"",IF(TODAY()&gt;G82,"Expirée : reconfirmer les prix",IF(H82="","Relances finies : décider",IF(H82=TODAY(),"Relancer aujourd’hui","En attente"))))))</f>
        <v/>
      </c>
      <c r="M82" s="11" t="n"/>
    </row>
    <row r="83">
      <c r="A83" s="19" t="n"/>
      <c r="B83" s="11" t="n"/>
      <c r="C83" s="11" t="n"/>
      <c r="D83" s="11" t="n"/>
      <c r="E83" s="20" t="n"/>
      <c r="F83" s="5" t="n"/>
      <c r="G83" s="6">
        <f>IF(F83="","",F83+'Paramètres'!$B$4)</f>
        <v/>
      </c>
      <c r="H83" s="6">
        <f>IF(OR(F83="",I83&lt;&gt;"Envoyé"),"",IF(TODAY()&lt;=F83+'Paramètres'!$B$5,F83+'Paramètres'!$B$5,IF(TODAY()&lt;=F83+'Paramètres'!$C$5,F83+'Paramètres'!$C$5,IF(TODAY()&lt;=F83+'Paramètres'!$D$5,F83+'Paramètres'!$D$5,IF(TODAY()&lt;=F83+'Paramètres'!$E$5,F83+'Paramètres'!$E$5,"")))))</f>
        <v/>
      </c>
      <c r="I83" s="18" t="n"/>
      <c r="J83" s="5" t="n"/>
      <c r="K83" s="21">
        <f>IF(OR(F83="",J83=""),"",J83-F83)</f>
        <v/>
      </c>
      <c r="L83" s="22">
        <f>IF(OR(A83="",I83=""),"",IF(I83="Projet","À envoyer",IF(OR(I83&lt;&gt;"Envoyé",F83=""),"",IF(TODAY()&gt;G83,"Expirée : reconfirmer les prix",IF(H83="","Relances finies : décider",IF(H83=TODAY(),"Relancer aujourd’hui","En attente"))))))</f>
        <v/>
      </c>
      <c r="M83" s="11" t="n"/>
    </row>
    <row r="84">
      <c r="A84" s="19" t="n"/>
      <c r="B84" s="11" t="n"/>
      <c r="C84" s="11" t="n"/>
      <c r="D84" s="11" t="n"/>
      <c r="E84" s="20" t="n"/>
      <c r="F84" s="5" t="n"/>
      <c r="G84" s="6">
        <f>IF(F84="","",F84+'Paramètres'!$B$4)</f>
        <v/>
      </c>
      <c r="H84" s="6">
        <f>IF(OR(F84="",I84&lt;&gt;"Envoyé"),"",IF(TODAY()&lt;=F84+'Paramètres'!$B$5,F84+'Paramètres'!$B$5,IF(TODAY()&lt;=F84+'Paramètres'!$C$5,F84+'Paramètres'!$C$5,IF(TODAY()&lt;=F84+'Paramètres'!$D$5,F84+'Paramètres'!$D$5,IF(TODAY()&lt;=F84+'Paramètres'!$E$5,F84+'Paramètres'!$E$5,"")))))</f>
        <v/>
      </c>
      <c r="I84" s="18" t="n"/>
      <c r="J84" s="5" t="n"/>
      <c r="K84" s="21">
        <f>IF(OR(F84="",J84=""),"",J84-F84)</f>
        <v/>
      </c>
      <c r="L84" s="22">
        <f>IF(OR(A84="",I84=""),"",IF(I84="Projet","À envoyer",IF(OR(I84&lt;&gt;"Envoyé",F84=""),"",IF(TODAY()&gt;G84,"Expirée : reconfirmer les prix",IF(H84="","Relances finies : décider",IF(H84=TODAY(),"Relancer aujourd’hui","En attente"))))))</f>
        <v/>
      </c>
      <c r="M84" s="11" t="n"/>
    </row>
    <row r="85">
      <c r="A85" s="19" t="n"/>
      <c r="B85" s="11" t="n"/>
      <c r="C85" s="11" t="n"/>
      <c r="D85" s="11" t="n"/>
      <c r="E85" s="20" t="n"/>
      <c r="F85" s="5" t="n"/>
      <c r="G85" s="6">
        <f>IF(F85="","",F85+'Paramètres'!$B$4)</f>
        <v/>
      </c>
      <c r="H85" s="6">
        <f>IF(OR(F85="",I85&lt;&gt;"Envoyé"),"",IF(TODAY()&lt;=F85+'Paramètres'!$B$5,F85+'Paramètres'!$B$5,IF(TODAY()&lt;=F85+'Paramètres'!$C$5,F85+'Paramètres'!$C$5,IF(TODAY()&lt;=F85+'Paramètres'!$D$5,F85+'Paramètres'!$D$5,IF(TODAY()&lt;=F85+'Paramètres'!$E$5,F85+'Paramètres'!$E$5,"")))))</f>
        <v/>
      </c>
      <c r="I85" s="18" t="n"/>
      <c r="J85" s="5" t="n"/>
      <c r="K85" s="21">
        <f>IF(OR(F85="",J85=""),"",J85-F85)</f>
        <v/>
      </c>
      <c r="L85" s="22">
        <f>IF(OR(A85="",I85=""),"",IF(I85="Projet","À envoyer",IF(OR(I85&lt;&gt;"Envoyé",F85=""),"",IF(TODAY()&gt;G85,"Expirée : reconfirmer les prix",IF(H85="","Relances finies : décider",IF(H85=TODAY(),"Relancer aujourd’hui","En attente"))))))</f>
        <v/>
      </c>
      <c r="M85" s="11" t="n"/>
    </row>
    <row r="86">
      <c r="A86" s="19" t="n"/>
      <c r="B86" s="11" t="n"/>
      <c r="C86" s="11" t="n"/>
      <c r="D86" s="11" t="n"/>
      <c r="E86" s="20" t="n"/>
      <c r="F86" s="5" t="n"/>
      <c r="G86" s="6">
        <f>IF(F86="","",F86+'Paramètres'!$B$4)</f>
        <v/>
      </c>
      <c r="H86" s="6">
        <f>IF(OR(F86="",I86&lt;&gt;"Envoyé"),"",IF(TODAY()&lt;=F86+'Paramètres'!$B$5,F86+'Paramètres'!$B$5,IF(TODAY()&lt;=F86+'Paramètres'!$C$5,F86+'Paramètres'!$C$5,IF(TODAY()&lt;=F86+'Paramètres'!$D$5,F86+'Paramètres'!$D$5,IF(TODAY()&lt;=F86+'Paramètres'!$E$5,F86+'Paramètres'!$E$5,"")))))</f>
        <v/>
      </c>
      <c r="I86" s="18" t="n"/>
      <c r="J86" s="5" t="n"/>
      <c r="K86" s="21">
        <f>IF(OR(F86="",J86=""),"",J86-F86)</f>
        <v/>
      </c>
      <c r="L86" s="22">
        <f>IF(OR(A86="",I86=""),"",IF(I86="Projet","À envoyer",IF(OR(I86&lt;&gt;"Envoyé",F86=""),"",IF(TODAY()&gt;G86,"Expirée : reconfirmer les prix",IF(H86="","Relances finies : décider",IF(H86=TODAY(),"Relancer aujourd’hui","En attente"))))))</f>
        <v/>
      </c>
      <c r="M86" s="11" t="n"/>
    </row>
    <row r="87">
      <c r="A87" s="19" t="n"/>
      <c r="B87" s="11" t="n"/>
      <c r="C87" s="11" t="n"/>
      <c r="D87" s="11" t="n"/>
      <c r="E87" s="20" t="n"/>
      <c r="F87" s="5" t="n"/>
      <c r="G87" s="6">
        <f>IF(F87="","",F87+'Paramètres'!$B$4)</f>
        <v/>
      </c>
      <c r="H87" s="6">
        <f>IF(OR(F87="",I87&lt;&gt;"Envoyé"),"",IF(TODAY()&lt;=F87+'Paramètres'!$B$5,F87+'Paramètres'!$B$5,IF(TODAY()&lt;=F87+'Paramètres'!$C$5,F87+'Paramètres'!$C$5,IF(TODAY()&lt;=F87+'Paramètres'!$D$5,F87+'Paramètres'!$D$5,IF(TODAY()&lt;=F87+'Paramètres'!$E$5,F87+'Paramètres'!$E$5,"")))))</f>
        <v/>
      </c>
      <c r="I87" s="18" t="n"/>
      <c r="J87" s="5" t="n"/>
      <c r="K87" s="21">
        <f>IF(OR(F87="",J87=""),"",J87-F87)</f>
        <v/>
      </c>
      <c r="L87" s="22">
        <f>IF(OR(A87="",I87=""),"",IF(I87="Projet","À envoyer",IF(OR(I87&lt;&gt;"Envoyé",F87=""),"",IF(TODAY()&gt;G87,"Expirée : reconfirmer les prix",IF(H87="","Relances finies : décider",IF(H87=TODAY(),"Relancer aujourd’hui","En attente"))))))</f>
        <v/>
      </c>
      <c r="M87" s="11" t="n"/>
    </row>
    <row r="88">
      <c r="A88" s="19" t="n"/>
      <c r="B88" s="11" t="n"/>
      <c r="C88" s="11" t="n"/>
      <c r="D88" s="11" t="n"/>
      <c r="E88" s="20" t="n"/>
      <c r="F88" s="5" t="n"/>
      <c r="G88" s="6">
        <f>IF(F88="","",F88+'Paramètres'!$B$4)</f>
        <v/>
      </c>
      <c r="H88" s="6">
        <f>IF(OR(F88="",I88&lt;&gt;"Envoyé"),"",IF(TODAY()&lt;=F88+'Paramètres'!$B$5,F88+'Paramètres'!$B$5,IF(TODAY()&lt;=F88+'Paramètres'!$C$5,F88+'Paramètres'!$C$5,IF(TODAY()&lt;=F88+'Paramètres'!$D$5,F88+'Paramètres'!$D$5,IF(TODAY()&lt;=F88+'Paramètres'!$E$5,F88+'Paramètres'!$E$5,"")))))</f>
        <v/>
      </c>
      <c r="I88" s="18" t="n"/>
      <c r="J88" s="5" t="n"/>
      <c r="K88" s="21">
        <f>IF(OR(F88="",J88=""),"",J88-F88)</f>
        <v/>
      </c>
      <c r="L88" s="22">
        <f>IF(OR(A88="",I88=""),"",IF(I88="Projet","À envoyer",IF(OR(I88&lt;&gt;"Envoyé",F88=""),"",IF(TODAY()&gt;G88,"Expirée : reconfirmer les prix",IF(H88="","Relances finies : décider",IF(H88=TODAY(),"Relancer aujourd’hui","En attente"))))))</f>
        <v/>
      </c>
      <c r="M88" s="11" t="n"/>
    </row>
    <row r="89">
      <c r="A89" s="19" t="n"/>
      <c r="B89" s="11" t="n"/>
      <c r="C89" s="11" t="n"/>
      <c r="D89" s="11" t="n"/>
      <c r="E89" s="20" t="n"/>
      <c r="F89" s="5" t="n"/>
      <c r="G89" s="6">
        <f>IF(F89="","",F89+'Paramètres'!$B$4)</f>
        <v/>
      </c>
      <c r="H89" s="6">
        <f>IF(OR(F89="",I89&lt;&gt;"Envoyé"),"",IF(TODAY()&lt;=F89+'Paramètres'!$B$5,F89+'Paramètres'!$B$5,IF(TODAY()&lt;=F89+'Paramètres'!$C$5,F89+'Paramètres'!$C$5,IF(TODAY()&lt;=F89+'Paramètres'!$D$5,F89+'Paramètres'!$D$5,IF(TODAY()&lt;=F89+'Paramètres'!$E$5,F89+'Paramètres'!$E$5,"")))))</f>
        <v/>
      </c>
      <c r="I89" s="18" t="n"/>
      <c r="J89" s="5" t="n"/>
      <c r="K89" s="21">
        <f>IF(OR(F89="",J89=""),"",J89-F89)</f>
        <v/>
      </c>
      <c r="L89" s="22">
        <f>IF(OR(A89="",I89=""),"",IF(I89="Projet","À envoyer",IF(OR(I89&lt;&gt;"Envoyé",F89=""),"",IF(TODAY()&gt;G89,"Expirée : reconfirmer les prix",IF(H89="","Relances finies : décider",IF(H89=TODAY(),"Relancer aujourd’hui","En attente"))))))</f>
        <v/>
      </c>
      <c r="M89" s="11" t="n"/>
    </row>
    <row r="90">
      <c r="A90" s="19" t="n"/>
      <c r="B90" s="11" t="n"/>
      <c r="C90" s="11" t="n"/>
      <c r="D90" s="11" t="n"/>
      <c r="E90" s="20" t="n"/>
      <c r="F90" s="5" t="n"/>
      <c r="G90" s="6">
        <f>IF(F90="","",F90+'Paramètres'!$B$4)</f>
        <v/>
      </c>
      <c r="H90" s="6">
        <f>IF(OR(F90="",I90&lt;&gt;"Envoyé"),"",IF(TODAY()&lt;=F90+'Paramètres'!$B$5,F90+'Paramètres'!$B$5,IF(TODAY()&lt;=F90+'Paramètres'!$C$5,F90+'Paramètres'!$C$5,IF(TODAY()&lt;=F90+'Paramètres'!$D$5,F90+'Paramètres'!$D$5,IF(TODAY()&lt;=F90+'Paramètres'!$E$5,F90+'Paramètres'!$E$5,"")))))</f>
        <v/>
      </c>
      <c r="I90" s="18" t="n"/>
      <c r="J90" s="5" t="n"/>
      <c r="K90" s="21">
        <f>IF(OR(F90="",J90=""),"",J90-F90)</f>
        <v/>
      </c>
      <c r="L90" s="22">
        <f>IF(OR(A90="",I90=""),"",IF(I90="Projet","À envoyer",IF(OR(I90&lt;&gt;"Envoyé",F90=""),"",IF(TODAY()&gt;G90,"Expirée : reconfirmer les prix",IF(H90="","Relances finies : décider",IF(H90=TODAY(),"Relancer aujourd’hui","En attente"))))))</f>
        <v/>
      </c>
      <c r="M90" s="11" t="n"/>
    </row>
    <row r="91">
      <c r="A91" s="19" t="n"/>
      <c r="B91" s="11" t="n"/>
      <c r="C91" s="11" t="n"/>
      <c r="D91" s="11" t="n"/>
      <c r="E91" s="20" t="n"/>
      <c r="F91" s="5" t="n"/>
      <c r="G91" s="6">
        <f>IF(F91="","",F91+'Paramètres'!$B$4)</f>
        <v/>
      </c>
      <c r="H91" s="6">
        <f>IF(OR(F91="",I91&lt;&gt;"Envoyé"),"",IF(TODAY()&lt;=F91+'Paramètres'!$B$5,F91+'Paramètres'!$B$5,IF(TODAY()&lt;=F91+'Paramètres'!$C$5,F91+'Paramètres'!$C$5,IF(TODAY()&lt;=F91+'Paramètres'!$D$5,F91+'Paramètres'!$D$5,IF(TODAY()&lt;=F91+'Paramètres'!$E$5,F91+'Paramètres'!$E$5,"")))))</f>
        <v/>
      </c>
      <c r="I91" s="18" t="n"/>
      <c r="J91" s="5" t="n"/>
      <c r="K91" s="21">
        <f>IF(OR(F91="",J91=""),"",J91-F91)</f>
        <v/>
      </c>
      <c r="L91" s="22">
        <f>IF(OR(A91="",I91=""),"",IF(I91="Projet","À envoyer",IF(OR(I91&lt;&gt;"Envoyé",F91=""),"",IF(TODAY()&gt;G91,"Expirée : reconfirmer les prix",IF(H91="","Relances finies : décider",IF(H91=TODAY(),"Relancer aujourd’hui","En attente"))))))</f>
        <v/>
      </c>
      <c r="M91" s="11" t="n"/>
    </row>
    <row r="92">
      <c r="A92" s="19" t="n"/>
      <c r="B92" s="11" t="n"/>
      <c r="C92" s="11" t="n"/>
      <c r="D92" s="11" t="n"/>
      <c r="E92" s="20" t="n"/>
      <c r="F92" s="5" t="n"/>
      <c r="G92" s="6">
        <f>IF(F92="","",F92+'Paramètres'!$B$4)</f>
        <v/>
      </c>
      <c r="H92" s="6">
        <f>IF(OR(F92="",I92&lt;&gt;"Envoyé"),"",IF(TODAY()&lt;=F92+'Paramètres'!$B$5,F92+'Paramètres'!$B$5,IF(TODAY()&lt;=F92+'Paramètres'!$C$5,F92+'Paramètres'!$C$5,IF(TODAY()&lt;=F92+'Paramètres'!$D$5,F92+'Paramètres'!$D$5,IF(TODAY()&lt;=F92+'Paramètres'!$E$5,F92+'Paramètres'!$E$5,"")))))</f>
        <v/>
      </c>
      <c r="I92" s="18" t="n"/>
      <c r="J92" s="5" t="n"/>
      <c r="K92" s="21">
        <f>IF(OR(F92="",J92=""),"",J92-F92)</f>
        <v/>
      </c>
      <c r="L92" s="22">
        <f>IF(OR(A92="",I92=""),"",IF(I92="Projet","À envoyer",IF(OR(I92&lt;&gt;"Envoyé",F92=""),"",IF(TODAY()&gt;G92,"Expirée : reconfirmer les prix",IF(H92="","Relances finies : décider",IF(H92=TODAY(),"Relancer aujourd’hui","En attente"))))))</f>
        <v/>
      </c>
      <c r="M92" s="11" t="n"/>
    </row>
    <row r="93">
      <c r="A93" s="19" t="n"/>
      <c r="B93" s="11" t="n"/>
      <c r="C93" s="11" t="n"/>
      <c r="D93" s="11" t="n"/>
      <c r="E93" s="20" t="n"/>
      <c r="F93" s="5" t="n"/>
      <c r="G93" s="6">
        <f>IF(F93="","",F93+'Paramètres'!$B$4)</f>
        <v/>
      </c>
      <c r="H93" s="6">
        <f>IF(OR(F93="",I93&lt;&gt;"Envoyé"),"",IF(TODAY()&lt;=F93+'Paramètres'!$B$5,F93+'Paramètres'!$B$5,IF(TODAY()&lt;=F93+'Paramètres'!$C$5,F93+'Paramètres'!$C$5,IF(TODAY()&lt;=F93+'Paramètres'!$D$5,F93+'Paramètres'!$D$5,IF(TODAY()&lt;=F93+'Paramètres'!$E$5,F93+'Paramètres'!$E$5,"")))))</f>
        <v/>
      </c>
      <c r="I93" s="18" t="n"/>
      <c r="J93" s="5" t="n"/>
      <c r="K93" s="21">
        <f>IF(OR(F93="",J93=""),"",J93-F93)</f>
        <v/>
      </c>
      <c r="L93" s="22">
        <f>IF(OR(A93="",I93=""),"",IF(I93="Projet","À envoyer",IF(OR(I93&lt;&gt;"Envoyé",F93=""),"",IF(TODAY()&gt;G93,"Expirée : reconfirmer les prix",IF(H93="","Relances finies : décider",IF(H93=TODAY(),"Relancer aujourd’hui","En attente"))))))</f>
        <v/>
      </c>
      <c r="M93" s="11" t="n"/>
    </row>
    <row r="94">
      <c r="A94" s="19" t="n"/>
      <c r="B94" s="11" t="n"/>
      <c r="C94" s="11" t="n"/>
      <c r="D94" s="11" t="n"/>
      <c r="E94" s="20" t="n"/>
      <c r="F94" s="5" t="n"/>
      <c r="G94" s="6">
        <f>IF(F94="","",F94+'Paramètres'!$B$4)</f>
        <v/>
      </c>
      <c r="H94" s="6">
        <f>IF(OR(F94="",I94&lt;&gt;"Envoyé"),"",IF(TODAY()&lt;=F94+'Paramètres'!$B$5,F94+'Paramètres'!$B$5,IF(TODAY()&lt;=F94+'Paramètres'!$C$5,F94+'Paramètres'!$C$5,IF(TODAY()&lt;=F94+'Paramètres'!$D$5,F94+'Paramètres'!$D$5,IF(TODAY()&lt;=F94+'Paramètres'!$E$5,F94+'Paramètres'!$E$5,"")))))</f>
        <v/>
      </c>
      <c r="I94" s="18" t="n"/>
      <c r="J94" s="5" t="n"/>
      <c r="K94" s="21">
        <f>IF(OR(F94="",J94=""),"",J94-F94)</f>
        <v/>
      </c>
      <c r="L94" s="22">
        <f>IF(OR(A94="",I94=""),"",IF(I94="Projet","À envoyer",IF(OR(I94&lt;&gt;"Envoyé",F94=""),"",IF(TODAY()&gt;G94,"Expirée : reconfirmer les prix",IF(H94="","Relances finies : décider",IF(H94=TODAY(),"Relancer aujourd’hui","En attente"))))))</f>
        <v/>
      </c>
      <c r="M94" s="11" t="n"/>
    </row>
    <row r="95">
      <c r="A95" s="19" t="n"/>
      <c r="B95" s="11" t="n"/>
      <c r="C95" s="11" t="n"/>
      <c r="D95" s="11" t="n"/>
      <c r="E95" s="20" t="n"/>
      <c r="F95" s="5" t="n"/>
      <c r="G95" s="6">
        <f>IF(F95="","",F95+'Paramètres'!$B$4)</f>
        <v/>
      </c>
      <c r="H95" s="6">
        <f>IF(OR(F95="",I95&lt;&gt;"Envoyé"),"",IF(TODAY()&lt;=F95+'Paramètres'!$B$5,F95+'Paramètres'!$B$5,IF(TODAY()&lt;=F95+'Paramètres'!$C$5,F95+'Paramètres'!$C$5,IF(TODAY()&lt;=F95+'Paramètres'!$D$5,F95+'Paramètres'!$D$5,IF(TODAY()&lt;=F95+'Paramètres'!$E$5,F95+'Paramètres'!$E$5,"")))))</f>
        <v/>
      </c>
      <c r="I95" s="18" t="n"/>
      <c r="J95" s="5" t="n"/>
      <c r="K95" s="21">
        <f>IF(OR(F95="",J95=""),"",J95-F95)</f>
        <v/>
      </c>
      <c r="L95" s="22">
        <f>IF(OR(A95="",I95=""),"",IF(I95="Projet","À envoyer",IF(OR(I95&lt;&gt;"Envoyé",F95=""),"",IF(TODAY()&gt;G95,"Expirée : reconfirmer les prix",IF(H95="","Relances finies : décider",IF(H95=TODAY(),"Relancer aujourd’hui","En attente"))))))</f>
        <v/>
      </c>
      <c r="M95" s="11" t="n"/>
    </row>
    <row r="96">
      <c r="A96" s="19" t="n"/>
      <c r="B96" s="11" t="n"/>
      <c r="C96" s="11" t="n"/>
      <c r="D96" s="11" t="n"/>
      <c r="E96" s="20" t="n"/>
      <c r="F96" s="5" t="n"/>
      <c r="G96" s="6">
        <f>IF(F96="","",F96+'Paramètres'!$B$4)</f>
        <v/>
      </c>
      <c r="H96" s="6">
        <f>IF(OR(F96="",I96&lt;&gt;"Envoyé"),"",IF(TODAY()&lt;=F96+'Paramètres'!$B$5,F96+'Paramètres'!$B$5,IF(TODAY()&lt;=F96+'Paramètres'!$C$5,F96+'Paramètres'!$C$5,IF(TODAY()&lt;=F96+'Paramètres'!$D$5,F96+'Paramètres'!$D$5,IF(TODAY()&lt;=F96+'Paramètres'!$E$5,F96+'Paramètres'!$E$5,"")))))</f>
        <v/>
      </c>
      <c r="I96" s="18" t="n"/>
      <c r="J96" s="5" t="n"/>
      <c r="K96" s="21">
        <f>IF(OR(F96="",J96=""),"",J96-F96)</f>
        <v/>
      </c>
      <c r="L96" s="22">
        <f>IF(OR(A96="",I96=""),"",IF(I96="Projet","À envoyer",IF(OR(I96&lt;&gt;"Envoyé",F96=""),"",IF(TODAY()&gt;G96,"Expirée : reconfirmer les prix",IF(H96="","Relances finies : décider",IF(H96=TODAY(),"Relancer aujourd’hui","En attente"))))))</f>
        <v/>
      </c>
      <c r="M96" s="11" t="n"/>
    </row>
    <row r="97">
      <c r="A97" s="19" t="n"/>
      <c r="B97" s="11" t="n"/>
      <c r="C97" s="11" t="n"/>
      <c r="D97" s="11" t="n"/>
      <c r="E97" s="20" t="n"/>
      <c r="F97" s="5" t="n"/>
      <c r="G97" s="6">
        <f>IF(F97="","",F97+'Paramètres'!$B$4)</f>
        <v/>
      </c>
      <c r="H97" s="6">
        <f>IF(OR(F97="",I97&lt;&gt;"Envoyé"),"",IF(TODAY()&lt;=F97+'Paramètres'!$B$5,F97+'Paramètres'!$B$5,IF(TODAY()&lt;=F97+'Paramètres'!$C$5,F97+'Paramètres'!$C$5,IF(TODAY()&lt;=F97+'Paramètres'!$D$5,F97+'Paramètres'!$D$5,IF(TODAY()&lt;=F97+'Paramètres'!$E$5,F97+'Paramètres'!$E$5,"")))))</f>
        <v/>
      </c>
      <c r="I97" s="18" t="n"/>
      <c r="J97" s="5" t="n"/>
      <c r="K97" s="21">
        <f>IF(OR(F97="",J97=""),"",J97-F97)</f>
        <v/>
      </c>
      <c r="L97" s="22">
        <f>IF(OR(A97="",I97=""),"",IF(I97="Projet","À envoyer",IF(OR(I97&lt;&gt;"Envoyé",F97=""),"",IF(TODAY()&gt;G97,"Expirée : reconfirmer les prix",IF(H97="","Relances finies : décider",IF(H97=TODAY(),"Relancer aujourd’hui","En attente"))))))</f>
        <v/>
      </c>
      <c r="M97" s="11" t="n"/>
    </row>
    <row r="98">
      <c r="A98" s="19" t="n"/>
      <c r="B98" s="11" t="n"/>
      <c r="C98" s="11" t="n"/>
      <c r="D98" s="11" t="n"/>
      <c r="E98" s="20" t="n"/>
      <c r="F98" s="5" t="n"/>
      <c r="G98" s="6">
        <f>IF(F98="","",F98+'Paramètres'!$B$4)</f>
        <v/>
      </c>
      <c r="H98" s="6">
        <f>IF(OR(F98="",I98&lt;&gt;"Envoyé"),"",IF(TODAY()&lt;=F98+'Paramètres'!$B$5,F98+'Paramètres'!$B$5,IF(TODAY()&lt;=F98+'Paramètres'!$C$5,F98+'Paramètres'!$C$5,IF(TODAY()&lt;=F98+'Paramètres'!$D$5,F98+'Paramètres'!$D$5,IF(TODAY()&lt;=F98+'Paramètres'!$E$5,F98+'Paramètres'!$E$5,"")))))</f>
        <v/>
      </c>
      <c r="I98" s="18" t="n"/>
      <c r="J98" s="5" t="n"/>
      <c r="K98" s="21">
        <f>IF(OR(F98="",J98=""),"",J98-F98)</f>
        <v/>
      </c>
      <c r="L98" s="22">
        <f>IF(OR(A98="",I98=""),"",IF(I98="Projet","À envoyer",IF(OR(I98&lt;&gt;"Envoyé",F98=""),"",IF(TODAY()&gt;G98,"Expirée : reconfirmer les prix",IF(H98="","Relances finies : décider",IF(H98=TODAY(),"Relancer aujourd’hui","En attente"))))))</f>
        <v/>
      </c>
      <c r="M98" s="11" t="n"/>
    </row>
    <row r="99">
      <c r="A99" s="19" t="n"/>
      <c r="B99" s="11" t="n"/>
      <c r="C99" s="11" t="n"/>
      <c r="D99" s="11" t="n"/>
      <c r="E99" s="20" t="n"/>
      <c r="F99" s="5" t="n"/>
      <c r="G99" s="6">
        <f>IF(F99="","",F99+'Paramètres'!$B$4)</f>
        <v/>
      </c>
      <c r="H99" s="6">
        <f>IF(OR(F99="",I99&lt;&gt;"Envoyé"),"",IF(TODAY()&lt;=F99+'Paramètres'!$B$5,F99+'Paramètres'!$B$5,IF(TODAY()&lt;=F99+'Paramètres'!$C$5,F99+'Paramètres'!$C$5,IF(TODAY()&lt;=F99+'Paramètres'!$D$5,F99+'Paramètres'!$D$5,IF(TODAY()&lt;=F99+'Paramètres'!$E$5,F99+'Paramètres'!$E$5,"")))))</f>
        <v/>
      </c>
      <c r="I99" s="18" t="n"/>
      <c r="J99" s="5" t="n"/>
      <c r="K99" s="21">
        <f>IF(OR(F99="",J99=""),"",J99-F99)</f>
        <v/>
      </c>
      <c r="L99" s="22">
        <f>IF(OR(A99="",I99=""),"",IF(I99="Projet","À envoyer",IF(OR(I99&lt;&gt;"Envoyé",F99=""),"",IF(TODAY()&gt;G99,"Expirée : reconfirmer les prix",IF(H99="","Relances finies : décider",IF(H99=TODAY(),"Relancer aujourd’hui","En attente"))))))</f>
        <v/>
      </c>
      <c r="M99" s="11" t="n"/>
    </row>
    <row r="100">
      <c r="A100" s="19" t="n"/>
      <c r="B100" s="11" t="n"/>
      <c r="C100" s="11" t="n"/>
      <c r="D100" s="11" t="n"/>
      <c r="E100" s="20" t="n"/>
      <c r="F100" s="5" t="n"/>
      <c r="G100" s="6">
        <f>IF(F100="","",F100+'Paramètres'!$B$4)</f>
        <v/>
      </c>
      <c r="H100" s="6">
        <f>IF(OR(F100="",I100&lt;&gt;"Envoyé"),"",IF(TODAY()&lt;=F100+'Paramètres'!$B$5,F100+'Paramètres'!$B$5,IF(TODAY()&lt;=F100+'Paramètres'!$C$5,F100+'Paramètres'!$C$5,IF(TODAY()&lt;=F100+'Paramètres'!$D$5,F100+'Paramètres'!$D$5,IF(TODAY()&lt;=F100+'Paramètres'!$E$5,F100+'Paramètres'!$E$5,"")))))</f>
        <v/>
      </c>
      <c r="I100" s="18" t="n"/>
      <c r="J100" s="5" t="n"/>
      <c r="K100" s="21">
        <f>IF(OR(F100="",J100=""),"",J100-F100)</f>
        <v/>
      </c>
      <c r="L100" s="22">
        <f>IF(OR(A100="",I100=""),"",IF(I100="Projet","À envoyer",IF(OR(I100&lt;&gt;"Envoyé",F100=""),"",IF(TODAY()&gt;G100,"Expirée : reconfirmer les prix",IF(H100="","Relances finies : décider",IF(H100=TODAY(),"Relancer aujourd’hui","En attente"))))))</f>
        <v/>
      </c>
      <c r="M100" s="11" t="n"/>
    </row>
    <row r="101">
      <c r="A101" s="19" t="n"/>
      <c r="B101" s="11" t="n"/>
      <c r="C101" s="11" t="n"/>
      <c r="D101" s="11" t="n"/>
      <c r="E101" s="20" t="n"/>
      <c r="F101" s="5" t="n"/>
      <c r="G101" s="6">
        <f>IF(F101="","",F101+'Paramètres'!$B$4)</f>
        <v/>
      </c>
      <c r="H101" s="6">
        <f>IF(OR(F101="",I101&lt;&gt;"Envoyé"),"",IF(TODAY()&lt;=F101+'Paramètres'!$B$5,F101+'Paramètres'!$B$5,IF(TODAY()&lt;=F101+'Paramètres'!$C$5,F101+'Paramètres'!$C$5,IF(TODAY()&lt;=F101+'Paramètres'!$D$5,F101+'Paramètres'!$D$5,IF(TODAY()&lt;=F101+'Paramètres'!$E$5,F101+'Paramètres'!$E$5,"")))))</f>
        <v/>
      </c>
      <c r="I101" s="18" t="n"/>
      <c r="J101" s="5" t="n"/>
      <c r="K101" s="21">
        <f>IF(OR(F101="",J101=""),"",J101-F101)</f>
        <v/>
      </c>
      <c r="L101" s="22">
        <f>IF(OR(A101="",I101=""),"",IF(I101="Projet","À envoyer",IF(OR(I101&lt;&gt;"Envoyé",F101=""),"",IF(TODAY()&gt;G101,"Expirée : reconfirmer les prix",IF(H101="","Relances finies : décider",IF(H101=TODAY(),"Relancer aujourd’hui","En attente"))))))</f>
        <v/>
      </c>
      <c r="M101" s="11" t="n"/>
    </row>
    <row r="102">
      <c r="A102" s="19" t="n"/>
      <c r="B102" s="11" t="n"/>
      <c r="C102" s="11" t="n"/>
      <c r="D102" s="11" t="n"/>
      <c r="E102" s="20" t="n"/>
      <c r="F102" s="5" t="n"/>
      <c r="G102" s="6">
        <f>IF(F102="","",F102+'Paramètres'!$B$4)</f>
        <v/>
      </c>
      <c r="H102" s="6">
        <f>IF(OR(F102="",I102&lt;&gt;"Envoyé"),"",IF(TODAY()&lt;=F102+'Paramètres'!$B$5,F102+'Paramètres'!$B$5,IF(TODAY()&lt;=F102+'Paramètres'!$C$5,F102+'Paramètres'!$C$5,IF(TODAY()&lt;=F102+'Paramètres'!$D$5,F102+'Paramètres'!$D$5,IF(TODAY()&lt;=F102+'Paramètres'!$E$5,F102+'Paramètres'!$E$5,"")))))</f>
        <v/>
      </c>
      <c r="I102" s="18" t="n"/>
      <c r="J102" s="5" t="n"/>
      <c r="K102" s="21">
        <f>IF(OR(F102="",J102=""),"",J102-F102)</f>
        <v/>
      </c>
      <c r="L102" s="22">
        <f>IF(OR(A102="",I102=""),"",IF(I102="Projet","À envoyer",IF(OR(I102&lt;&gt;"Envoyé",F102=""),"",IF(TODAY()&gt;G102,"Expirée : reconfirmer les prix",IF(H102="","Relances finies : décider",IF(H102=TODAY(),"Relancer aujourd’hui","En attente"))))))</f>
        <v/>
      </c>
      <c r="M102" s="11" t="n"/>
    </row>
    <row r="103">
      <c r="A103" s="19" t="n"/>
      <c r="B103" s="11" t="n"/>
      <c r="C103" s="11" t="n"/>
      <c r="D103" s="11" t="n"/>
      <c r="E103" s="20" t="n"/>
      <c r="F103" s="5" t="n"/>
      <c r="G103" s="6">
        <f>IF(F103="","",F103+'Paramètres'!$B$4)</f>
        <v/>
      </c>
      <c r="H103" s="6">
        <f>IF(OR(F103="",I103&lt;&gt;"Envoyé"),"",IF(TODAY()&lt;=F103+'Paramètres'!$B$5,F103+'Paramètres'!$B$5,IF(TODAY()&lt;=F103+'Paramètres'!$C$5,F103+'Paramètres'!$C$5,IF(TODAY()&lt;=F103+'Paramètres'!$D$5,F103+'Paramètres'!$D$5,IF(TODAY()&lt;=F103+'Paramètres'!$E$5,F103+'Paramètres'!$E$5,"")))))</f>
        <v/>
      </c>
      <c r="I103" s="18" t="n"/>
      <c r="J103" s="5" t="n"/>
      <c r="K103" s="21">
        <f>IF(OR(F103="",J103=""),"",J103-F103)</f>
        <v/>
      </c>
      <c r="L103" s="22">
        <f>IF(OR(A103="",I103=""),"",IF(I103="Projet","À envoyer",IF(OR(I103&lt;&gt;"Envoyé",F103=""),"",IF(TODAY()&gt;G103,"Expirée : reconfirmer les prix",IF(H103="","Relances finies : décider",IF(H103=TODAY(),"Relancer aujourd’hui","En attente"))))))</f>
        <v/>
      </c>
      <c r="M103" s="11" t="n"/>
    </row>
    <row r="104">
      <c r="A104" s="19" t="n"/>
      <c r="B104" s="11" t="n"/>
      <c r="C104" s="11" t="n"/>
      <c r="D104" s="11" t="n"/>
      <c r="E104" s="20" t="n"/>
      <c r="F104" s="5" t="n"/>
      <c r="G104" s="6">
        <f>IF(F104="","",F104+'Paramètres'!$B$4)</f>
        <v/>
      </c>
      <c r="H104" s="6">
        <f>IF(OR(F104="",I104&lt;&gt;"Envoyé"),"",IF(TODAY()&lt;=F104+'Paramètres'!$B$5,F104+'Paramètres'!$B$5,IF(TODAY()&lt;=F104+'Paramètres'!$C$5,F104+'Paramètres'!$C$5,IF(TODAY()&lt;=F104+'Paramètres'!$D$5,F104+'Paramètres'!$D$5,IF(TODAY()&lt;=F104+'Paramètres'!$E$5,F104+'Paramètres'!$E$5,"")))))</f>
        <v/>
      </c>
      <c r="I104" s="18" t="n"/>
      <c r="J104" s="5" t="n"/>
      <c r="K104" s="21">
        <f>IF(OR(F104="",J104=""),"",J104-F104)</f>
        <v/>
      </c>
      <c r="L104" s="22">
        <f>IF(OR(A104="",I104=""),"",IF(I104="Projet","À envoyer",IF(OR(I104&lt;&gt;"Envoyé",F104=""),"",IF(TODAY()&gt;G104,"Expirée : reconfirmer les prix",IF(H104="","Relances finies : décider",IF(H104=TODAY(),"Relancer aujourd’hui","En attente"))))))</f>
        <v/>
      </c>
      <c r="M104" s="11" t="n"/>
    </row>
    <row r="105">
      <c r="A105" s="19" t="n"/>
      <c r="B105" s="11" t="n"/>
      <c r="C105" s="11" t="n"/>
      <c r="D105" s="11" t="n"/>
      <c r="E105" s="20" t="n"/>
      <c r="F105" s="5" t="n"/>
      <c r="G105" s="6">
        <f>IF(F105="","",F105+'Paramètres'!$B$4)</f>
        <v/>
      </c>
      <c r="H105" s="6">
        <f>IF(OR(F105="",I105&lt;&gt;"Envoyé"),"",IF(TODAY()&lt;=F105+'Paramètres'!$B$5,F105+'Paramètres'!$B$5,IF(TODAY()&lt;=F105+'Paramètres'!$C$5,F105+'Paramètres'!$C$5,IF(TODAY()&lt;=F105+'Paramètres'!$D$5,F105+'Paramètres'!$D$5,IF(TODAY()&lt;=F105+'Paramètres'!$E$5,F105+'Paramètres'!$E$5,"")))))</f>
        <v/>
      </c>
      <c r="I105" s="18" t="n"/>
      <c r="J105" s="5" t="n"/>
      <c r="K105" s="21">
        <f>IF(OR(F105="",J105=""),"",J105-F105)</f>
        <v/>
      </c>
      <c r="L105" s="22">
        <f>IF(OR(A105="",I105=""),"",IF(I105="Projet","À envoyer",IF(OR(I105&lt;&gt;"Envoyé",F105=""),"",IF(TODAY()&gt;G105,"Expirée : reconfirmer les prix",IF(H105="","Relances finies : décider",IF(H105=TODAY(),"Relancer aujourd’hui","En attente"))))))</f>
        <v/>
      </c>
      <c r="M105" s="11" t="n"/>
    </row>
    <row r="106">
      <c r="A106" s="19" t="n"/>
      <c r="B106" s="11" t="n"/>
      <c r="C106" s="11" t="n"/>
      <c r="D106" s="11" t="n"/>
      <c r="E106" s="20" t="n"/>
      <c r="F106" s="5" t="n"/>
      <c r="G106" s="6">
        <f>IF(F106="","",F106+'Paramètres'!$B$4)</f>
        <v/>
      </c>
      <c r="H106" s="6">
        <f>IF(OR(F106="",I106&lt;&gt;"Envoyé"),"",IF(TODAY()&lt;=F106+'Paramètres'!$B$5,F106+'Paramètres'!$B$5,IF(TODAY()&lt;=F106+'Paramètres'!$C$5,F106+'Paramètres'!$C$5,IF(TODAY()&lt;=F106+'Paramètres'!$D$5,F106+'Paramètres'!$D$5,IF(TODAY()&lt;=F106+'Paramètres'!$E$5,F106+'Paramètres'!$E$5,"")))))</f>
        <v/>
      </c>
      <c r="I106" s="18" t="n"/>
      <c r="J106" s="5" t="n"/>
      <c r="K106" s="21">
        <f>IF(OR(F106="",J106=""),"",J106-F106)</f>
        <v/>
      </c>
      <c r="L106" s="22">
        <f>IF(OR(A106="",I106=""),"",IF(I106="Projet","À envoyer",IF(OR(I106&lt;&gt;"Envoyé",F106=""),"",IF(TODAY()&gt;G106,"Expirée : reconfirmer les prix",IF(H106="","Relances finies : décider",IF(H106=TODAY(),"Relancer aujourd’hui","En attente"))))))</f>
        <v/>
      </c>
      <c r="M106" s="11" t="n"/>
    </row>
    <row r="107">
      <c r="A107" s="19" t="n"/>
      <c r="B107" s="11" t="n"/>
      <c r="C107" s="11" t="n"/>
      <c r="D107" s="11" t="n"/>
      <c r="E107" s="20" t="n"/>
      <c r="F107" s="5" t="n"/>
      <c r="G107" s="6">
        <f>IF(F107="","",F107+'Paramètres'!$B$4)</f>
        <v/>
      </c>
      <c r="H107" s="6">
        <f>IF(OR(F107="",I107&lt;&gt;"Envoyé"),"",IF(TODAY()&lt;=F107+'Paramètres'!$B$5,F107+'Paramètres'!$B$5,IF(TODAY()&lt;=F107+'Paramètres'!$C$5,F107+'Paramètres'!$C$5,IF(TODAY()&lt;=F107+'Paramètres'!$D$5,F107+'Paramètres'!$D$5,IF(TODAY()&lt;=F107+'Paramètres'!$E$5,F107+'Paramètres'!$E$5,"")))))</f>
        <v/>
      </c>
      <c r="I107" s="18" t="n"/>
      <c r="J107" s="5" t="n"/>
      <c r="K107" s="21">
        <f>IF(OR(F107="",J107=""),"",J107-F107)</f>
        <v/>
      </c>
      <c r="L107" s="22">
        <f>IF(OR(A107="",I107=""),"",IF(I107="Projet","À envoyer",IF(OR(I107&lt;&gt;"Envoyé",F107=""),"",IF(TODAY()&gt;G107,"Expirée : reconfirmer les prix",IF(H107="","Relances finies : décider",IF(H107=TODAY(),"Relancer aujourd’hui","En attente"))))))</f>
        <v/>
      </c>
      <c r="M107" s="11" t="n"/>
    </row>
    <row r="108">
      <c r="A108" s="19" t="n"/>
      <c r="B108" s="11" t="n"/>
      <c r="C108" s="11" t="n"/>
      <c r="D108" s="11" t="n"/>
      <c r="E108" s="20" t="n"/>
      <c r="F108" s="5" t="n"/>
      <c r="G108" s="6">
        <f>IF(F108="","",F108+'Paramètres'!$B$4)</f>
        <v/>
      </c>
      <c r="H108" s="6">
        <f>IF(OR(F108="",I108&lt;&gt;"Envoyé"),"",IF(TODAY()&lt;=F108+'Paramètres'!$B$5,F108+'Paramètres'!$B$5,IF(TODAY()&lt;=F108+'Paramètres'!$C$5,F108+'Paramètres'!$C$5,IF(TODAY()&lt;=F108+'Paramètres'!$D$5,F108+'Paramètres'!$D$5,IF(TODAY()&lt;=F108+'Paramètres'!$E$5,F108+'Paramètres'!$E$5,"")))))</f>
        <v/>
      </c>
      <c r="I108" s="18" t="n"/>
      <c r="J108" s="5" t="n"/>
      <c r="K108" s="21">
        <f>IF(OR(F108="",J108=""),"",J108-F108)</f>
        <v/>
      </c>
      <c r="L108" s="22">
        <f>IF(OR(A108="",I108=""),"",IF(I108="Projet","À envoyer",IF(OR(I108&lt;&gt;"Envoyé",F108=""),"",IF(TODAY()&gt;G108,"Expirée : reconfirmer les prix",IF(H108="","Relances finies : décider",IF(H108=TODAY(),"Relancer aujourd’hui","En attente"))))))</f>
        <v/>
      </c>
      <c r="M108" s="11" t="n"/>
    </row>
    <row r="109">
      <c r="A109" s="19" t="n"/>
      <c r="B109" s="11" t="n"/>
      <c r="C109" s="11" t="n"/>
      <c r="D109" s="11" t="n"/>
      <c r="E109" s="20" t="n"/>
      <c r="F109" s="5" t="n"/>
      <c r="G109" s="6">
        <f>IF(F109="","",F109+'Paramètres'!$B$4)</f>
        <v/>
      </c>
      <c r="H109" s="6">
        <f>IF(OR(F109="",I109&lt;&gt;"Envoyé"),"",IF(TODAY()&lt;=F109+'Paramètres'!$B$5,F109+'Paramètres'!$B$5,IF(TODAY()&lt;=F109+'Paramètres'!$C$5,F109+'Paramètres'!$C$5,IF(TODAY()&lt;=F109+'Paramètres'!$D$5,F109+'Paramètres'!$D$5,IF(TODAY()&lt;=F109+'Paramètres'!$E$5,F109+'Paramètres'!$E$5,"")))))</f>
        <v/>
      </c>
      <c r="I109" s="18" t="n"/>
      <c r="J109" s="5" t="n"/>
      <c r="K109" s="21">
        <f>IF(OR(F109="",J109=""),"",J109-F109)</f>
        <v/>
      </c>
      <c r="L109" s="22">
        <f>IF(OR(A109="",I109=""),"",IF(I109="Projet","À envoyer",IF(OR(I109&lt;&gt;"Envoyé",F109=""),"",IF(TODAY()&gt;G109,"Expirée : reconfirmer les prix",IF(H109="","Relances finies : décider",IF(H109=TODAY(),"Relancer aujourd’hui","En attente"))))))</f>
        <v/>
      </c>
      <c r="M109" s="11" t="n"/>
    </row>
    <row r="110">
      <c r="A110" s="19" t="n"/>
      <c r="B110" s="11" t="n"/>
      <c r="C110" s="11" t="n"/>
      <c r="D110" s="11" t="n"/>
      <c r="E110" s="20" t="n"/>
      <c r="F110" s="5" t="n"/>
      <c r="G110" s="6">
        <f>IF(F110="","",F110+'Paramètres'!$B$4)</f>
        <v/>
      </c>
      <c r="H110" s="6">
        <f>IF(OR(F110="",I110&lt;&gt;"Envoyé"),"",IF(TODAY()&lt;=F110+'Paramètres'!$B$5,F110+'Paramètres'!$B$5,IF(TODAY()&lt;=F110+'Paramètres'!$C$5,F110+'Paramètres'!$C$5,IF(TODAY()&lt;=F110+'Paramètres'!$D$5,F110+'Paramètres'!$D$5,IF(TODAY()&lt;=F110+'Paramètres'!$E$5,F110+'Paramètres'!$E$5,"")))))</f>
        <v/>
      </c>
      <c r="I110" s="18" t="n"/>
      <c r="J110" s="5" t="n"/>
      <c r="K110" s="21">
        <f>IF(OR(F110="",J110=""),"",J110-F110)</f>
        <v/>
      </c>
      <c r="L110" s="22">
        <f>IF(OR(A110="",I110=""),"",IF(I110="Projet","À envoyer",IF(OR(I110&lt;&gt;"Envoyé",F110=""),"",IF(TODAY()&gt;G110,"Expirée : reconfirmer les prix",IF(H110="","Relances finies : décider",IF(H110=TODAY(),"Relancer aujourd’hui","En attente"))))))</f>
        <v/>
      </c>
      <c r="M110" s="11" t="n"/>
    </row>
    <row r="111">
      <c r="A111" s="19" t="n"/>
      <c r="B111" s="11" t="n"/>
      <c r="C111" s="11" t="n"/>
      <c r="D111" s="11" t="n"/>
      <c r="E111" s="20" t="n"/>
      <c r="F111" s="5" t="n"/>
      <c r="G111" s="6">
        <f>IF(F111="","",F111+'Paramètres'!$B$4)</f>
        <v/>
      </c>
      <c r="H111" s="6">
        <f>IF(OR(F111="",I111&lt;&gt;"Envoyé"),"",IF(TODAY()&lt;=F111+'Paramètres'!$B$5,F111+'Paramètres'!$B$5,IF(TODAY()&lt;=F111+'Paramètres'!$C$5,F111+'Paramètres'!$C$5,IF(TODAY()&lt;=F111+'Paramètres'!$D$5,F111+'Paramètres'!$D$5,IF(TODAY()&lt;=F111+'Paramètres'!$E$5,F111+'Paramètres'!$E$5,"")))))</f>
        <v/>
      </c>
      <c r="I111" s="18" t="n"/>
      <c r="J111" s="5" t="n"/>
      <c r="K111" s="21">
        <f>IF(OR(F111="",J111=""),"",J111-F111)</f>
        <v/>
      </c>
      <c r="L111" s="22">
        <f>IF(OR(A111="",I111=""),"",IF(I111="Projet","À envoyer",IF(OR(I111&lt;&gt;"Envoyé",F111=""),"",IF(TODAY()&gt;G111,"Expirée : reconfirmer les prix",IF(H111="","Relances finies : décider",IF(H111=TODAY(),"Relancer aujourd’hui","En attente"))))))</f>
        <v/>
      </c>
      <c r="M111" s="11" t="n"/>
    </row>
    <row r="112">
      <c r="A112" s="19" t="n"/>
      <c r="B112" s="11" t="n"/>
      <c r="C112" s="11" t="n"/>
      <c r="D112" s="11" t="n"/>
      <c r="E112" s="20" t="n"/>
      <c r="F112" s="5" t="n"/>
      <c r="G112" s="6">
        <f>IF(F112="","",F112+'Paramètres'!$B$4)</f>
        <v/>
      </c>
      <c r="H112" s="6">
        <f>IF(OR(F112="",I112&lt;&gt;"Envoyé"),"",IF(TODAY()&lt;=F112+'Paramètres'!$B$5,F112+'Paramètres'!$B$5,IF(TODAY()&lt;=F112+'Paramètres'!$C$5,F112+'Paramètres'!$C$5,IF(TODAY()&lt;=F112+'Paramètres'!$D$5,F112+'Paramètres'!$D$5,IF(TODAY()&lt;=F112+'Paramètres'!$E$5,F112+'Paramètres'!$E$5,"")))))</f>
        <v/>
      </c>
      <c r="I112" s="18" t="n"/>
      <c r="J112" s="5" t="n"/>
      <c r="K112" s="21">
        <f>IF(OR(F112="",J112=""),"",J112-F112)</f>
        <v/>
      </c>
      <c r="L112" s="22">
        <f>IF(OR(A112="",I112=""),"",IF(I112="Projet","À envoyer",IF(OR(I112&lt;&gt;"Envoyé",F112=""),"",IF(TODAY()&gt;G112,"Expirée : reconfirmer les prix",IF(H112="","Relances finies : décider",IF(H112=TODAY(),"Relancer aujourd’hui","En attente"))))))</f>
        <v/>
      </c>
      <c r="M112" s="11" t="n"/>
    </row>
    <row r="113">
      <c r="A113" s="19" t="n"/>
      <c r="B113" s="11" t="n"/>
      <c r="C113" s="11" t="n"/>
      <c r="D113" s="11" t="n"/>
      <c r="E113" s="20" t="n"/>
      <c r="F113" s="5" t="n"/>
      <c r="G113" s="6">
        <f>IF(F113="","",F113+'Paramètres'!$B$4)</f>
        <v/>
      </c>
      <c r="H113" s="6">
        <f>IF(OR(F113="",I113&lt;&gt;"Envoyé"),"",IF(TODAY()&lt;=F113+'Paramètres'!$B$5,F113+'Paramètres'!$B$5,IF(TODAY()&lt;=F113+'Paramètres'!$C$5,F113+'Paramètres'!$C$5,IF(TODAY()&lt;=F113+'Paramètres'!$D$5,F113+'Paramètres'!$D$5,IF(TODAY()&lt;=F113+'Paramètres'!$E$5,F113+'Paramètres'!$E$5,"")))))</f>
        <v/>
      </c>
      <c r="I113" s="18" t="n"/>
      <c r="J113" s="5" t="n"/>
      <c r="K113" s="21">
        <f>IF(OR(F113="",J113=""),"",J113-F113)</f>
        <v/>
      </c>
      <c r="L113" s="22">
        <f>IF(OR(A113="",I113=""),"",IF(I113="Projet","À envoyer",IF(OR(I113&lt;&gt;"Envoyé",F113=""),"",IF(TODAY()&gt;G113,"Expirée : reconfirmer les prix",IF(H113="","Relances finies : décider",IF(H113=TODAY(),"Relancer aujourd’hui","En attente"))))))</f>
        <v/>
      </c>
      <c r="M113" s="11" t="n"/>
    </row>
    <row r="114">
      <c r="A114" s="19" t="n"/>
      <c r="B114" s="11" t="n"/>
      <c r="C114" s="11" t="n"/>
      <c r="D114" s="11" t="n"/>
      <c r="E114" s="20" t="n"/>
      <c r="F114" s="5" t="n"/>
      <c r="G114" s="6">
        <f>IF(F114="","",F114+'Paramètres'!$B$4)</f>
        <v/>
      </c>
      <c r="H114" s="6">
        <f>IF(OR(F114="",I114&lt;&gt;"Envoyé"),"",IF(TODAY()&lt;=F114+'Paramètres'!$B$5,F114+'Paramètres'!$B$5,IF(TODAY()&lt;=F114+'Paramètres'!$C$5,F114+'Paramètres'!$C$5,IF(TODAY()&lt;=F114+'Paramètres'!$D$5,F114+'Paramètres'!$D$5,IF(TODAY()&lt;=F114+'Paramètres'!$E$5,F114+'Paramètres'!$E$5,"")))))</f>
        <v/>
      </c>
      <c r="I114" s="18" t="n"/>
      <c r="J114" s="5" t="n"/>
      <c r="K114" s="21">
        <f>IF(OR(F114="",J114=""),"",J114-F114)</f>
        <v/>
      </c>
      <c r="L114" s="22">
        <f>IF(OR(A114="",I114=""),"",IF(I114="Projet","À envoyer",IF(OR(I114&lt;&gt;"Envoyé",F114=""),"",IF(TODAY()&gt;G114,"Expirée : reconfirmer les prix",IF(H114="","Relances finies : décider",IF(H114=TODAY(),"Relancer aujourd’hui","En attente"))))))</f>
        <v/>
      </c>
      <c r="M114" s="11" t="n"/>
    </row>
    <row r="115">
      <c r="A115" s="19" t="n"/>
      <c r="B115" s="11" t="n"/>
      <c r="C115" s="11" t="n"/>
      <c r="D115" s="11" t="n"/>
      <c r="E115" s="20" t="n"/>
      <c r="F115" s="5" t="n"/>
      <c r="G115" s="6">
        <f>IF(F115="","",F115+'Paramètres'!$B$4)</f>
        <v/>
      </c>
      <c r="H115" s="6">
        <f>IF(OR(F115="",I115&lt;&gt;"Envoyé"),"",IF(TODAY()&lt;=F115+'Paramètres'!$B$5,F115+'Paramètres'!$B$5,IF(TODAY()&lt;=F115+'Paramètres'!$C$5,F115+'Paramètres'!$C$5,IF(TODAY()&lt;=F115+'Paramètres'!$D$5,F115+'Paramètres'!$D$5,IF(TODAY()&lt;=F115+'Paramètres'!$E$5,F115+'Paramètres'!$E$5,"")))))</f>
        <v/>
      </c>
      <c r="I115" s="18" t="n"/>
      <c r="J115" s="5" t="n"/>
      <c r="K115" s="21">
        <f>IF(OR(F115="",J115=""),"",J115-F115)</f>
        <v/>
      </c>
      <c r="L115" s="22">
        <f>IF(OR(A115="",I115=""),"",IF(I115="Projet","À envoyer",IF(OR(I115&lt;&gt;"Envoyé",F115=""),"",IF(TODAY()&gt;G115,"Expirée : reconfirmer les prix",IF(H115="","Relances finies : décider",IF(H115=TODAY(),"Relancer aujourd’hui","En attente"))))))</f>
        <v/>
      </c>
      <c r="M115" s="11" t="n"/>
    </row>
    <row r="116">
      <c r="A116" s="19" t="n"/>
      <c r="B116" s="11" t="n"/>
      <c r="C116" s="11" t="n"/>
      <c r="D116" s="11" t="n"/>
      <c r="E116" s="20" t="n"/>
      <c r="F116" s="5" t="n"/>
      <c r="G116" s="6">
        <f>IF(F116="","",F116+'Paramètres'!$B$4)</f>
        <v/>
      </c>
      <c r="H116" s="6">
        <f>IF(OR(F116="",I116&lt;&gt;"Envoyé"),"",IF(TODAY()&lt;=F116+'Paramètres'!$B$5,F116+'Paramètres'!$B$5,IF(TODAY()&lt;=F116+'Paramètres'!$C$5,F116+'Paramètres'!$C$5,IF(TODAY()&lt;=F116+'Paramètres'!$D$5,F116+'Paramètres'!$D$5,IF(TODAY()&lt;=F116+'Paramètres'!$E$5,F116+'Paramètres'!$E$5,"")))))</f>
        <v/>
      </c>
      <c r="I116" s="18" t="n"/>
      <c r="J116" s="5" t="n"/>
      <c r="K116" s="21">
        <f>IF(OR(F116="",J116=""),"",J116-F116)</f>
        <v/>
      </c>
      <c r="L116" s="22">
        <f>IF(OR(A116="",I116=""),"",IF(I116="Projet","À envoyer",IF(OR(I116&lt;&gt;"Envoyé",F116=""),"",IF(TODAY()&gt;G116,"Expirée : reconfirmer les prix",IF(H116="","Relances finies : décider",IF(H116=TODAY(),"Relancer aujourd’hui","En attente"))))))</f>
        <v/>
      </c>
      <c r="M116" s="11" t="n"/>
    </row>
    <row r="117">
      <c r="A117" s="19" t="n"/>
      <c r="B117" s="11" t="n"/>
      <c r="C117" s="11" t="n"/>
      <c r="D117" s="11" t="n"/>
      <c r="E117" s="20" t="n"/>
      <c r="F117" s="5" t="n"/>
      <c r="G117" s="6">
        <f>IF(F117="","",F117+'Paramètres'!$B$4)</f>
        <v/>
      </c>
      <c r="H117" s="6">
        <f>IF(OR(F117="",I117&lt;&gt;"Envoyé"),"",IF(TODAY()&lt;=F117+'Paramètres'!$B$5,F117+'Paramètres'!$B$5,IF(TODAY()&lt;=F117+'Paramètres'!$C$5,F117+'Paramètres'!$C$5,IF(TODAY()&lt;=F117+'Paramètres'!$D$5,F117+'Paramètres'!$D$5,IF(TODAY()&lt;=F117+'Paramètres'!$E$5,F117+'Paramètres'!$E$5,"")))))</f>
        <v/>
      </c>
      <c r="I117" s="18" t="n"/>
      <c r="J117" s="5" t="n"/>
      <c r="K117" s="21">
        <f>IF(OR(F117="",J117=""),"",J117-F117)</f>
        <v/>
      </c>
      <c r="L117" s="22">
        <f>IF(OR(A117="",I117=""),"",IF(I117="Projet","À envoyer",IF(OR(I117&lt;&gt;"Envoyé",F117=""),"",IF(TODAY()&gt;G117,"Expirée : reconfirmer les prix",IF(H117="","Relances finies : décider",IF(H117=TODAY(),"Relancer aujourd’hui","En attente"))))))</f>
        <v/>
      </c>
      <c r="M117" s="11" t="n"/>
    </row>
    <row r="118">
      <c r="A118" s="19" t="n"/>
      <c r="B118" s="11" t="n"/>
      <c r="C118" s="11" t="n"/>
      <c r="D118" s="11" t="n"/>
      <c r="E118" s="20" t="n"/>
      <c r="F118" s="5" t="n"/>
      <c r="G118" s="6">
        <f>IF(F118="","",F118+'Paramètres'!$B$4)</f>
        <v/>
      </c>
      <c r="H118" s="6">
        <f>IF(OR(F118="",I118&lt;&gt;"Envoyé"),"",IF(TODAY()&lt;=F118+'Paramètres'!$B$5,F118+'Paramètres'!$B$5,IF(TODAY()&lt;=F118+'Paramètres'!$C$5,F118+'Paramètres'!$C$5,IF(TODAY()&lt;=F118+'Paramètres'!$D$5,F118+'Paramètres'!$D$5,IF(TODAY()&lt;=F118+'Paramètres'!$E$5,F118+'Paramètres'!$E$5,"")))))</f>
        <v/>
      </c>
      <c r="I118" s="18" t="n"/>
      <c r="J118" s="5" t="n"/>
      <c r="K118" s="21">
        <f>IF(OR(F118="",J118=""),"",J118-F118)</f>
        <v/>
      </c>
      <c r="L118" s="22">
        <f>IF(OR(A118="",I118=""),"",IF(I118="Projet","À envoyer",IF(OR(I118&lt;&gt;"Envoyé",F118=""),"",IF(TODAY()&gt;G118,"Expirée : reconfirmer les prix",IF(H118="","Relances finies : décider",IF(H118=TODAY(),"Relancer aujourd’hui","En attente"))))))</f>
        <v/>
      </c>
      <c r="M118" s="11" t="n"/>
    </row>
    <row r="119">
      <c r="A119" s="19" t="n"/>
      <c r="B119" s="11" t="n"/>
      <c r="C119" s="11" t="n"/>
      <c r="D119" s="11" t="n"/>
      <c r="E119" s="20" t="n"/>
      <c r="F119" s="5" t="n"/>
      <c r="G119" s="6">
        <f>IF(F119="","",F119+'Paramètres'!$B$4)</f>
        <v/>
      </c>
      <c r="H119" s="6">
        <f>IF(OR(F119="",I119&lt;&gt;"Envoyé"),"",IF(TODAY()&lt;=F119+'Paramètres'!$B$5,F119+'Paramètres'!$B$5,IF(TODAY()&lt;=F119+'Paramètres'!$C$5,F119+'Paramètres'!$C$5,IF(TODAY()&lt;=F119+'Paramètres'!$D$5,F119+'Paramètres'!$D$5,IF(TODAY()&lt;=F119+'Paramètres'!$E$5,F119+'Paramètres'!$E$5,"")))))</f>
        <v/>
      </c>
      <c r="I119" s="18" t="n"/>
      <c r="J119" s="5" t="n"/>
      <c r="K119" s="21">
        <f>IF(OR(F119="",J119=""),"",J119-F119)</f>
        <v/>
      </c>
      <c r="L119" s="22">
        <f>IF(OR(A119="",I119=""),"",IF(I119="Projet","À envoyer",IF(OR(I119&lt;&gt;"Envoyé",F119=""),"",IF(TODAY()&gt;G119,"Expirée : reconfirmer les prix",IF(H119="","Relances finies : décider",IF(H119=TODAY(),"Relancer aujourd’hui","En attente"))))))</f>
        <v/>
      </c>
      <c r="M119" s="11" t="n"/>
    </row>
    <row r="120">
      <c r="A120" s="19" t="n"/>
      <c r="B120" s="11" t="n"/>
      <c r="C120" s="11" t="n"/>
      <c r="D120" s="11" t="n"/>
      <c r="E120" s="20" t="n"/>
      <c r="F120" s="5" t="n"/>
      <c r="G120" s="6">
        <f>IF(F120="","",F120+'Paramètres'!$B$4)</f>
        <v/>
      </c>
      <c r="H120" s="6">
        <f>IF(OR(F120="",I120&lt;&gt;"Envoyé"),"",IF(TODAY()&lt;=F120+'Paramètres'!$B$5,F120+'Paramètres'!$B$5,IF(TODAY()&lt;=F120+'Paramètres'!$C$5,F120+'Paramètres'!$C$5,IF(TODAY()&lt;=F120+'Paramètres'!$D$5,F120+'Paramètres'!$D$5,IF(TODAY()&lt;=F120+'Paramètres'!$E$5,F120+'Paramètres'!$E$5,"")))))</f>
        <v/>
      </c>
      <c r="I120" s="18" t="n"/>
      <c r="J120" s="5" t="n"/>
      <c r="K120" s="21">
        <f>IF(OR(F120="",J120=""),"",J120-F120)</f>
        <v/>
      </c>
      <c r="L120" s="22">
        <f>IF(OR(A120="",I120=""),"",IF(I120="Projet","À envoyer",IF(OR(I120&lt;&gt;"Envoyé",F120=""),"",IF(TODAY()&gt;G120,"Expirée : reconfirmer les prix",IF(H120="","Relances finies : décider",IF(H120=TODAY(),"Relancer aujourd’hui","En attente"))))))</f>
        <v/>
      </c>
      <c r="M120" s="11" t="n"/>
    </row>
    <row r="121">
      <c r="A121" s="19" t="n"/>
      <c r="B121" s="11" t="n"/>
      <c r="C121" s="11" t="n"/>
      <c r="D121" s="11" t="n"/>
      <c r="E121" s="20" t="n"/>
      <c r="F121" s="5" t="n"/>
      <c r="G121" s="6">
        <f>IF(F121="","",F121+'Paramètres'!$B$4)</f>
        <v/>
      </c>
      <c r="H121" s="6">
        <f>IF(OR(F121="",I121&lt;&gt;"Envoyé"),"",IF(TODAY()&lt;=F121+'Paramètres'!$B$5,F121+'Paramètres'!$B$5,IF(TODAY()&lt;=F121+'Paramètres'!$C$5,F121+'Paramètres'!$C$5,IF(TODAY()&lt;=F121+'Paramètres'!$D$5,F121+'Paramètres'!$D$5,IF(TODAY()&lt;=F121+'Paramètres'!$E$5,F121+'Paramètres'!$E$5,"")))))</f>
        <v/>
      </c>
      <c r="I121" s="18" t="n"/>
      <c r="J121" s="5" t="n"/>
      <c r="K121" s="21">
        <f>IF(OR(F121="",J121=""),"",J121-F121)</f>
        <v/>
      </c>
      <c r="L121" s="22">
        <f>IF(OR(A121="",I121=""),"",IF(I121="Projet","À envoyer",IF(OR(I121&lt;&gt;"Envoyé",F121=""),"",IF(TODAY()&gt;G121,"Expirée : reconfirmer les prix",IF(H121="","Relances finies : décider",IF(H121=TODAY(),"Relancer aujourd’hui","En attente"))))))</f>
        <v/>
      </c>
      <c r="M121" s="11" t="n"/>
    </row>
    <row r="122">
      <c r="A122" s="19" t="n"/>
      <c r="B122" s="11" t="n"/>
      <c r="C122" s="11" t="n"/>
      <c r="D122" s="11" t="n"/>
      <c r="E122" s="20" t="n"/>
      <c r="F122" s="5" t="n"/>
      <c r="G122" s="6">
        <f>IF(F122="","",F122+'Paramètres'!$B$4)</f>
        <v/>
      </c>
      <c r="H122" s="6">
        <f>IF(OR(F122="",I122&lt;&gt;"Envoyé"),"",IF(TODAY()&lt;=F122+'Paramètres'!$B$5,F122+'Paramètres'!$B$5,IF(TODAY()&lt;=F122+'Paramètres'!$C$5,F122+'Paramètres'!$C$5,IF(TODAY()&lt;=F122+'Paramètres'!$D$5,F122+'Paramètres'!$D$5,IF(TODAY()&lt;=F122+'Paramètres'!$E$5,F122+'Paramètres'!$E$5,"")))))</f>
        <v/>
      </c>
      <c r="I122" s="18" t="n"/>
      <c r="J122" s="5" t="n"/>
      <c r="K122" s="21">
        <f>IF(OR(F122="",J122=""),"",J122-F122)</f>
        <v/>
      </c>
      <c r="L122" s="22">
        <f>IF(OR(A122="",I122=""),"",IF(I122="Projet","À envoyer",IF(OR(I122&lt;&gt;"Envoyé",F122=""),"",IF(TODAY()&gt;G122,"Expirée : reconfirmer les prix",IF(H122="","Relances finies : décider",IF(H122=TODAY(),"Relancer aujourd’hui","En attente"))))))</f>
        <v/>
      </c>
      <c r="M122" s="11" t="n"/>
    </row>
    <row r="123">
      <c r="A123" s="19" t="n"/>
      <c r="B123" s="11" t="n"/>
      <c r="C123" s="11" t="n"/>
      <c r="D123" s="11" t="n"/>
      <c r="E123" s="20" t="n"/>
      <c r="F123" s="5" t="n"/>
      <c r="G123" s="6">
        <f>IF(F123="","",F123+'Paramètres'!$B$4)</f>
        <v/>
      </c>
      <c r="H123" s="6">
        <f>IF(OR(F123="",I123&lt;&gt;"Envoyé"),"",IF(TODAY()&lt;=F123+'Paramètres'!$B$5,F123+'Paramètres'!$B$5,IF(TODAY()&lt;=F123+'Paramètres'!$C$5,F123+'Paramètres'!$C$5,IF(TODAY()&lt;=F123+'Paramètres'!$D$5,F123+'Paramètres'!$D$5,IF(TODAY()&lt;=F123+'Paramètres'!$E$5,F123+'Paramètres'!$E$5,"")))))</f>
        <v/>
      </c>
      <c r="I123" s="18" t="n"/>
      <c r="J123" s="5" t="n"/>
      <c r="K123" s="21">
        <f>IF(OR(F123="",J123=""),"",J123-F123)</f>
        <v/>
      </c>
      <c r="L123" s="22">
        <f>IF(OR(A123="",I123=""),"",IF(I123="Projet","À envoyer",IF(OR(I123&lt;&gt;"Envoyé",F123=""),"",IF(TODAY()&gt;G123,"Expirée : reconfirmer les prix",IF(H123="","Relances finies : décider",IF(H123=TODAY(),"Relancer aujourd’hui","En attente"))))))</f>
        <v/>
      </c>
      <c r="M123" s="11" t="n"/>
    </row>
    <row r="124">
      <c r="A124" s="19" t="n"/>
      <c r="B124" s="11" t="n"/>
      <c r="C124" s="11" t="n"/>
      <c r="D124" s="11" t="n"/>
      <c r="E124" s="20" t="n"/>
      <c r="F124" s="5" t="n"/>
      <c r="G124" s="6">
        <f>IF(F124="","",F124+'Paramètres'!$B$4)</f>
        <v/>
      </c>
      <c r="H124" s="6">
        <f>IF(OR(F124="",I124&lt;&gt;"Envoyé"),"",IF(TODAY()&lt;=F124+'Paramètres'!$B$5,F124+'Paramètres'!$B$5,IF(TODAY()&lt;=F124+'Paramètres'!$C$5,F124+'Paramètres'!$C$5,IF(TODAY()&lt;=F124+'Paramètres'!$D$5,F124+'Paramètres'!$D$5,IF(TODAY()&lt;=F124+'Paramètres'!$E$5,F124+'Paramètres'!$E$5,"")))))</f>
        <v/>
      </c>
      <c r="I124" s="18" t="n"/>
      <c r="J124" s="5" t="n"/>
      <c r="K124" s="21">
        <f>IF(OR(F124="",J124=""),"",J124-F124)</f>
        <v/>
      </c>
      <c r="L124" s="22">
        <f>IF(OR(A124="",I124=""),"",IF(I124="Projet","À envoyer",IF(OR(I124&lt;&gt;"Envoyé",F124=""),"",IF(TODAY()&gt;G124,"Expirée : reconfirmer les prix",IF(H124="","Relances finies : décider",IF(H124=TODAY(),"Relancer aujourd’hui","En attente"))))))</f>
        <v/>
      </c>
      <c r="M124" s="11" t="n"/>
    </row>
    <row r="125">
      <c r="A125" s="19" t="n"/>
      <c r="B125" s="11" t="n"/>
      <c r="C125" s="11" t="n"/>
      <c r="D125" s="11" t="n"/>
      <c r="E125" s="20" t="n"/>
      <c r="F125" s="5" t="n"/>
      <c r="G125" s="6">
        <f>IF(F125="","",F125+'Paramètres'!$B$4)</f>
        <v/>
      </c>
      <c r="H125" s="6">
        <f>IF(OR(F125="",I125&lt;&gt;"Envoyé"),"",IF(TODAY()&lt;=F125+'Paramètres'!$B$5,F125+'Paramètres'!$B$5,IF(TODAY()&lt;=F125+'Paramètres'!$C$5,F125+'Paramètres'!$C$5,IF(TODAY()&lt;=F125+'Paramètres'!$D$5,F125+'Paramètres'!$D$5,IF(TODAY()&lt;=F125+'Paramètres'!$E$5,F125+'Paramètres'!$E$5,"")))))</f>
        <v/>
      </c>
      <c r="I125" s="18" t="n"/>
      <c r="J125" s="5" t="n"/>
      <c r="K125" s="21">
        <f>IF(OR(F125="",J125=""),"",J125-F125)</f>
        <v/>
      </c>
      <c r="L125" s="22">
        <f>IF(OR(A125="",I125=""),"",IF(I125="Projet","À envoyer",IF(OR(I125&lt;&gt;"Envoyé",F125=""),"",IF(TODAY()&gt;G125,"Expirée : reconfirmer les prix",IF(H125="","Relances finies : décider",IF(H125=TODAY(),"Relancer aujourd’hui","En attente"))))))</f>
        <v/>
      </c>
      <c r="M125" s="11" t="n"/>
    </row>
    <row r="126">
      <c r="A126" s="19" t="n"/>
      <c r="B126" s="11" t="n"/>
      <c r="C126" s="11" t="n"/>
      <c r="D126" s="11" t="n"/>
      <c r="E126" s="20" t="n"/>
      <c r="F126" s="5" t="n"/>
      <c r="G126" s="6">
        <f>IF(F126="","",F126+'Paramètres'!$B$4)</f>
        <v/>
      </c>
      <c r="H126" s="6">
        <f>IF(OR(F126="",I126&lt;&gt;"Envoyé"),"",IF(TODAY()&lt;=F126+'Paramètres'!$B$5,F126+'Paramètres'!$B$5,IF(TODAY()&lt;=F126+'Paramètres'!$C$5,F126+'Paramètres'!$C$5,IF(TODAY()&lt;=F126+'Paramètres'!$D$5,F126+'Paramètres'!$D$5,IF(TODAY()&lt;=F126+'Paramètres'!$E$5,F126+'Paramètres'!$E$5,"")))))</f>
        <v/>
      </c>
      <c r="I126" s="18" t="n"/>
      <c r="J126" s="5" t="n"/>
      <c r="K126" s="21">
        <f>IF(OR(F126="",J126=""),"",J126-F126)</f>
        <v/>
      </c>
      <c r="L126" s="22">
        <f>IF(OR(A126="",I126=""),"",IF(I126="Projet","À envoyer",IF(OR(I126&lt;&gt;"Envoyé",F126=""),"",IF(TODAY()&gt;G126,"Expirée : reconfirmer les prix",IF(H126="","Relances finies : décider",IF(H126=TODAY(),"Relancer aujourd’hui","En attente"))))))</f>
        <v/>
      </c>
      <c r="M126" s="11" t="n"/>
    </row>
    <row r="127">
      <c r="A127" s="19" t="n"/>
      <c r="B127" s="11" t="n"/>
      <c r="C127" s="11" t="n"/>
      <c r="D127" s="11" t="n"/>
      <c r="E127" s="20" t="n"/>
      <c r="F127" s="5" t="n"/>
      <c r="G127" s="6">
        <f>IF(F127="","",F127+'Paramètres'!$B$4)</f>
        <v/>
      </c>
      <c r="H127" s="6">
        <f>IF(OR(F127="",I127&lt;&gt;"Envoyé"),"",IF(TODAY()&lt;=F127+'Paramètres'!$B$5,F127+'Paramètres'!$B$5,IF(TODAY()&lt;=F127+'Paramètres'!$C$5,F127+'Paramètres'!$C$5,IF(TODAY()&lt;=F127+'Paramètres'!$D$5,F127+'Paramètres'!$D$5,IF(TODAY()&lt;=F127+'Paramètres'!$E$5,F127+'Paramètres'!$E$5,"")))))</f>
        <v/>
      </c>
      <c r="I127" s="18" t="n"/>
      <c r="J127" s="5" t="n"/>
      <c r="K127" s="21">
        <f>IF(OR(F127="",J127=""),"",J127-F127)</f>
        <v/>
      </c>
      <c r="L127" s="22">
        <f>IF(OR(A127="",I127=""),"",IF(I127="Projet","À envoyer",IF(OR(I127&lt;&gt;"Envoyé",F127=""),"",IF(TODAY()&gt;G127,"Expirée : reconfirmer les prix",IF(H127="","Relances finies : décider",IF(H127=TODAY(),"Relancer aujourd’hui","En attente"))))))</f>
        <v/>
      </c>
      <c r="M127" s="11" t="n"/>
    </row>
    <row r="128">
      <c r="A128" s="19" t="n"/>
      <c r="B128" s="11" t="n"/>
      <c r="C128" s="11" t="n"/>
      <c r="D128" s="11" t="n"/>
      <c r="E128" s="20" t="n"/>
      <c r="F128" s="5" t="n"/>
      <c r="G128" s="6">
        <f>IF(F128="","",F128+'Paramètres'!$B$4)</f>
        <v/>
      </c>
      <c r="H128" s="6">
        <f>IF(OR(F128="",I128&lt;&gt;"Envoyé"),"",IF(TODAY()&lt;=F128+'Paramètres'!$B$5,F128+'Paramètres'!$B$5,IF(TODAY()&lt;=F128+'Paramètres'!$C$5,F128+'Paramètres'!$C$5,IF(TODAY()&lt;=F128+'Paramètres'!$D$5,F128+'Paramètres'!$D$5,IF(TODAY()&lt;=F128+'Paramètres'!$E$5,F128+'Paramètres'!$E$5,"")))))</f>
        <v/>
      </c>
      <c r="I128" s="18" t="n"/>
      <c r="J128" s="5" t="n"/>
      <c r="K128" s="21">
        <f>IF(OR(F128="",J128=""),"",J128-F128)</f>
        <v/>
      </c>
      <c r="L128" s="22">
        <f>IF(OR(A128="",I128=""),"",IF(I128="Projet","À envoyer",IF(OR(I128&lt;&gt;"Envoyé",F128=""),"",IF(TODAY()&gt;G128,"Expirée : reconfirmer les prix",IF(H128="","Relances finies : décider",IF(H128=TODAY(),"Relancer aujourd’hui","En attente"))))))</f>
        <v/>
      </c>
      <c r="M128" s="11" t="n"/>
    </row>
    <row r="129">
      <c r="A129" s="19" t="n"/>
      <c r="B129" s="11" t="n"/>
      <c r="C129" s="11" t="n"/>
      <c r="D129" s="11" t="n"/>
      <c r="E129" s="20" t="n"/>
      <c r="F129" s="5" t="n"/>
      <c r="G129" s="6">
        <f>IF(F129="","",F129+'Paramètres'!$B$4)</f>
        <v/>
      </c>
      <c r="H129" s="6">
        <f>IF(OR(F129="",I129&lt;&gt;"Envoyé"),"",IF(TODAY()&lt;=F129+'Paramètres'!$B$5,F129+'Paramètres'!$B$5,IF(TODAY()&lt;=F129+'Paramètres'!$C$5,F129+'Paramètres'!$C$5,IF(TODAY()&lt;=F129+'Paramètres'!$D$5,F129+'Paramètres'!$D$5,IF(TODAY()&lt;=F129+'Paramètres'!$E$5,F129+'Paramètres'!$E$5,"")))))</f>
        <v/>
      </c>
      <c r="I129" s="18" t="n"/>
      <c r="J129" s="5" t="n"/>
      <c r="K129" s="21">
        <f>IF(OR(F129="",J129=""),"",J129-F129)</f>
        <v/>
      </c>
      <c r="L129" s="22">
        <f>IF(OR(A129="",I129=""),"",IF(I129="Projet","À envoyer",IF(OR(I129&lt;&gt;"Envoyé",F129=""),"",IF(TODAY()&gt;G129,"Expirée : reconfirmer les prix",IF(H129="","Relances finies : décider",IF(H129=TODAY(),"Relancer aujourd’hui","En attente"))))))</f>
        <v/>
      </c>
      <c r="M129" s="11" t="n"/>
    </row>
    <row r="130">
      <c r="A130" s="19" t="n"/>
      <c r="B130" s="11" t="n"/>
      <c r="C130" s="11" t="n"/>
      <c r="D130" s="11" t="n"/>
      <c r="E130" s="20" t="n"/>
      <c r="F130" s="5" t="n"/>
      <c r="G130" s="6">
        <f>IF(F130="","",F130+'Paramètres'!$B$4)</f>
        <v/>
      </c>
      <c r="H130" s="6">
        <f>IF(OR(F130="",I130&lt;&gt;"Envoyé"),"",IF(TODAY()&lt;=F130+'Paramètres'!$B$5,F130+'Paramètres'!$B$5,IF(TODAY()&lt;=F130+'Paramètres'!$C$5,F130+'Paramètres'!$C$5,IF(TODAY()&lt;=F130+'Paramètres'!$D$5,F130+'Paramètres'!$D$5,IF(TODAY()&lt;=F130+'Paramètres'!$E$5,F130+'Paramètres'!$E$5,"")))))</f>
        <v/>
      </c>
      <c r="I130" s="18" t="n"/>
      <c r="J130" s="5" t="n"/>
      <c r="K130" s="21">
        <f>IF(OR(F130="",J130=""),"",J130-F130)</f>
        <v/>
      </c>
      <c r="L130" s="22">
        <f>IF(OR(A130="",I130=""),"",IF(I130="Projet","À envoyer",IF(OR(I130&lt;&gt;"Envoyé",F130=""),"",IF(TODAY()&gt;G130,"Expirée : reconfirmer les prix",IF(H130="","Relances finies : décider",IF(H130=TODAY(),"Relancer aujourd’hui","En attente"))))))</f>
        <v/>
      </c>
      <c r="M130" s="11" t="n"/>
    </row>
    <row r="131">
      <c r="A131" s="19" t="n"/>
      <c r="B131" s="11" t="n"/>
      <c r="C131" s="11" t="n"/>
      <c r="D131" s="11" t="n"/>
      <c r="E131" s="20" t="n"/>
      <c r="F131" s="5" t="n"/>
      <c r="G131" s="6">
        <f>IF(F131="","",F131+'Paramètres'!$B$4)</f>
        <v/>
      </c>
      <c r="H131" s="6">
        <f>IF(OR(F131="",I131&lt;&gt;"Envoyé"),"",IF(TODAY()&lt;=F131+'Paramètres'!$B$5,F131+'Paramètres'!$B$5,IF(TODAY()&lt;=F131+'Paramètres'!$C$5,F131+'Paramètres'!$C$5,IF(TODAY()&lt;=F131+'Paramètres'!$D$5,F131+'Paramètres'!$D$5,IF(TODAY()&lt;=F131+'Paramètres'!$E$5,F131+'Paramètres'!$E$5,"")))))</f>
        <v/>
      </c>
      <c r="I131" s="18" t="n"/>
      <c r="J131" s="5" t="n"/>
      <c r="K131" s="21">
        <f>IF(OR(F131="",J131=""),"",J131-F131)</f>
        <v/>
      </c>
      <c r="L131" s="22">
        <f>IF(OR(A131="",I131=""),"",IF(I131="Projet","À envoyer",IF(OR(I131&lt;&gt;"Envoyé",F131=""),"",IF(TODAY()&gt;G131,"Expirée : reconfirmer les prix",IF(H131="","Relances finies : décider",IF(H131=TODAY(),"Relancer aujourd’hui","En attente"))))))</f>
        <v/>
      </c>
      <c r="M131" s="11" t="n"/>
    </row>
    <row r="132">
      <c r="A132" s="19" t="n"/>
      <c r="B132" s="11" t="n"/>
      <c r="C132" s="11" t="n"/>
      <c r="D132" s="11" t="n"/>
      <c r="E132" s="20" t="n"/>
      <c r="F132" s="5" t="n"/>
      <c r="G132" s="6">
        <f>IF(F132="","",F132+'Paramètres'!$B$4)</f>
        <v/>
      </c>
      <c r="H132" s="6">
        <f>IF(OR(F132="",I132&lt;&gt;"Envoyé"),"",IF(TODAY()&lt;=F132+'Paramètres'!$B$5,F132+'Paramètres'!$B$5,IF(TODAY()&lt;=F132+'Paramètres'!$C$5,F132+'Paramètres'!$C$5,IF(TODAY()&lt;=F132+'Paramètres'!$D$5,F132+'Paramètres'!$D$5,IF(TODAY()&lt;=F132+'Paramètres'!$E$5,F132+'Paramètres'!$E$5,"")))))</f>
        <v/>
      </c>
      <c r="I132" s="18" t="n"/>
      <c r="J132" s="5" t="n"/>
      <c r="K132" s="21">
        <f>IF(OR(F132="",J132=""),"",J132-F132)</f>
        <v/>
      </c>
      <c r="L132" s="22">
        <f>IF(OR(A132="",I132=""),"",IF(I132="Projet","À envoyer",IF(OR(I132&lt;&gt;"Envoyé",F132=""),"",IF(TODAY()&gt;G132,"Expirée : reconfirmer les prix",IF(H132="","Relances finies : décider",IF(H132=TODAY(),"Relancer aujourd’hui","En attente"))))))</f>
        <v/>
      </c>
      <c r="M132" s="11" t="n"/>
    </row>
    <row r="133">
      <c r="A133" s="19" t="n"/>
      <c r="B133" s="11" t="n"/>
      <c r="C133" s="11" t="n"/>
      <c r="D133" s="11" t="n"/>
      <c r="E133" s="20" t="n"/>
      <c r="F133" s="5" t="n"/>
      <c r="G133" s="6">
        <f>IF(F133="","",F133+'Paramètres'!$B$4)</f>
        <v/>
      </c>
      <c r="H133" s="6">
        <f>IF(OR(F133="",I133&lt;&gt;"Envoyé"),"",IF(TODAY()&lt;=F133+'Paramètres'!$B$5,F133+'Paramètres'!$B$5,IF(TODAY()&lt;=F133+'Paramètres'!$C$5,F133+'Paramètres'!$C$5,IF(TODAY()&lt;=F133+'Paramètres'!$D$5,F133+'Paramètres'!$D$5,IF(TODAY()&lt;=F133+'Paramètres'!$E$5,F133+'Paramètres'!$E$5,"")))))</f>
        <v/>
      </c>
      <c r="I133" s="18" t="n"/>
      <c r="J133" s="5" t="n"/>
      <c r="K133" s="21">
        <f>IF(OR(F133="",J133=""),"",J133-F133)</f>
        <v/>
      </c>
      <c r="L133" s="22">
        <f>IF(OR(A133="",I133=""),"",IF(I133="Projet","À envoyer",IF(OR(I133&lt;&gt;"Envoyé",F133=""),"",IF(TODAY()&gt;G133,"Expirée : reconfirmer les prix",IF(H133="","Relances finies : décider",IF(H133=TODAY(),"Relancer aujourd’hui","En attente"))))))</f>
        <v/>
      </c>
      <c r="M133" s="11" t="n"/>
    </row>
    <row r="134">
      <c r="A134" s="19" t="n"/>
      <c r="B134" s="11" t="n"/>
      <c r="C134" s="11" t="n"/>
      <c r="D134" s="11" t="n"/>
      <c r="E134" s="20" t="n"/>
      <c r="F134" s="5" t="n"/>
      <c r="G134" s="6">
        <f>IF(F134="","",F134+'Paramètres'!$B$4)</f>
        <v/>
      </c>
      <c r="H134" s="6">
        <f>IF(OR(F134="",I134&lt;&gt;"Envoyé"),"",IF(TODAY()&lt;=F134+'Paramètres'!$B$5,F134+'Paramètres'!$B$5,IF(TODAY()&lt;=F134+'Paramètres'!$C$5,F134+'Paramètres'!$C$5,IF(TODAY()&lt;=F134+'Paramètres'!$D$5,F134+'Paramètres'!$D$5,IF(TODAY()&lt;=F134+'Paramètres'!$E$5,F134+'Paramètres'!$E$5,"")))))</f>
        <v/>
      </c>
      <c r="I134" s="18" t="n"/>
      <c r="J134" s="5" t="n"/>
      <c r="K134" s="21">
        <f>IF(OR(F134="",J134=""),"",J134-F134)</f>
        <v/>
      </c>
      <c r="L134" s="22">
        <f>IF(OR(A134="",I134=""),"",IF(I134="Projet","À envoyer",IF(OR(I134&lt;&gt;"Envoyé",F134=""),"",IF(TODAY()&gt;G134,"Expirée : reconfirmer les prix",IF(H134="","Relances finies : décider",IF(H134=TODAY(),"Relancer aujourd’hui","En attente"))))))</f>
        <v/>
      </c>
      <c r="M134" s="11" t="n"/>
    </row>
    <row r="135">
      <c r="A135" s="19" t="n"/>
      <c r="B135" s="11" t="n"/>
      <c r="C135" s="11" t="n"/>
      <c r="D135" s="11" t="n"/>
      <c r="E135" s="20" t="n"/>
      <c r="F135" s="5" t="n"/>
      <c r="G135" s="6">
        <f>IF(F135="","",F135+'Paramètres'!$B$4)</f>
        <v/>
      </c>
      <c r="H135" s="6">
        <f>IF(OR(F135="",I135&lt;&gt;"Envoyé"),"",IF(TODAY()&lt;=F135+'Paramètres'!$B$5,F135+'Paramètres'!$B$5,IF(TODAY()&lt;=F135+'Paramètres'!$C$5,F135+'Paramètres'!$C$5,IF(TODAY()&lt;=F135+'Paramètres'!$D$5,F135+'Paramètres'!$D$5,IF(TODAY()&lt;=F135+'Paramètres'!$E$5,F135+'Paramètres'!$E$5,"")))))</f>
        <v/>
      </c>
      <c r="I135" s="18" t="n"/>
      <c r="J135" s="5" t="n"/>
      <c r="K135" s="21">
        <f>IF(OR(F135="",J135=""),"",J135-F135)</f>
        <v/>
      </c>
      <c r="L135" s="22">
        <f>IF(OR(A135="",I135=""),"",IF(I135="Projet","À envoyer",IF(OR(I135&lt;&gt;"Envoyé",F135=""),"",IF(TODAY()&gt;G135,"Expirée : reconfirmer les prix",IF(H135="","Relances finies : décider",IF(H135=TODAY(),"Relancer aujourd’hui","En attente"))))))</f>
        <v/>
      </c>
      <c r="M135" s="11" t="n"/>
    </row>
    <row r="136">
      <c r="A136" s="19" t="n"/>
      <c r="B136" s="11" t="n"/>
      <c r="C136" s="11" t="n"/>
      <c r="D136" s="11" t="n"/>
      <c r="E136" s="20" t="n"/>
      <c r="F136" s="5" t="n"/>
      <c r="G136" s="6">
        <f>IF(F136="","",F136+'Paramètres'!$B$4)</f>
        <v/>
      </c>
      <c r="H136" s="6">
        <f>IF(OR(F136="",I136&lt;&gt;"Envoyé"),"",IF(TODAY()&lt;=F136+'Paramètres'!$B$5,F136+'Paramètres'!$B$5,IF(TODAY()&lt;=F136+'Paramètres'!$C$5,F136+'Paramètres'!$C$5,IF(TODAY()&lt;=F136+'Paramètres'!$D$5,F136+'Paramètres'!$D$5,IF(TODAY()&lt;=F136+'Paramètres'!$E$5,F136+'Paramètres'!$E$5,"")))))</f>
        <v/>
      </c>
      <c r="I136" s="18" t="n"/>
      <c r="J136" s="5" t="n"/>
      <c r="K136" s="21">
        <f>IF(OR(F136="",J136=""),"",J136-F136)</f>
        <v/>
      </c>
      <c r="L136" s="22">
        <f>IF(OR(A136="",I136=""),"",IF(I136="Projet","À envoyer",IF(OR(I136&lt;&gt;"Envoyé",F136=""),"",IF(TODAY()&gt;G136,"Expirée : reconfirmer les prix",IF(H136="","Relances finies : décider",IF(H136=TODAY(),"Relancer aujourd’hui","En attente"))))))</f>
        <v/>
      </c>
      <c r="M136" s="11" t="n"/>
    </row>
    <row r="137">
      <c r="A137" s="19" t="n"/>
      <c r="B137" s="11" t="n"/>
      <c r="C137" s="11" t="n"/>
      <c r="D137" s="11" t="n"/>
      <c r="E137" s="20" t="n"/>
      <c r="F137" s="5" t="n"/>
      <c r="G137" s="6">
        <f>IF(F137="","",F137+'Paramètres'!$B$4)</f>
        <v/>
      </c>
      <c r="H137" s="6">
        <f>IF(OR(F137="",I137&lt;&gt;"Envoyé"),"",IF(TODAY()&lt;=F137+'Paramètres'!$B$5,F137+'Paramètres'!$B$5,IF(TODAY()&lt;=F137+'Paramètres'!$C$5,F137+'Paramètres'!$C$5,IF(TODAY()&lt;=F137+'Paramètres'!$D$5,F137+'Paramètres'!$D$5,IF(TODAY()&lt;=F137+'Paramètres'!$E$5,F137+'Paramètres'!$E$5,"")))))</f>
        <v/>
      </c>
      <c r="I137" s="18" t="n"/>
      <c r="J137" s="5" t="n"/>
      <c r="K137" s="21">
        <f>IF(OR(F137="",J137=""),"",J137-F137)</f>
        <v/>
      </c>
      <c r="L137" s="22">
        <f>IF(OR(A137="",I137=""),"",IF(I137="Projet","À envoyer",IF(OR(I137&lt;&gt;"Envoyé",F137=""),"",IF(TODAY()&gt;G137,"Expirée : reconfirmer les prix",IF(H137="","Relances finies : décider",IF(H137=TODAY(),"Relancer aujourd’hui","En attente"))))))</f>
        <v/>
      </c>
      <c r="M137" s="11" t="n"/>
    </row>
    <row r="138">
      <c r="A138" s="19" t="n"/>
      <c r="B138" s="11" t="n"/>
      <c r="C138" s="11" t="n"/>
      <c r="D138" s="11" t="n"/>
      <c r="E138" s="20" t="n"/>
      <c r="F138" s="5" t="n"/>
      <c r="G138" s="6">
        <f>IF(F138="","",F138+'Paramètres'!$B$4)</f>
        <v/>
      </c>
      <c r="H138" s="6">
        <f>IF(OR(F138="",I138&lt;&gt;"Envoyé"),"",IF(TODAY()&lt;=F138+'Paramètres'!$B$5,F138+'Paramètres'!$B$5,IF(TODAY()&lt;=F138+'Paramètres'!$C$5,F138+'Paramètres'!$C$5,IF(TODAY()&lt;=F138+'Paramètres'!$D$5,F138+'Paramètres'!$D$5,IF(TODAY()&lt;=F138+'Paramètres'!$E$5,F138+'Paramètres'!$E$5,"")))))</f>
        <v/>
      </c>
      <c r="I138" s="18" t="n"/>
      <c r="J138" s="5" t="n"/>
      <c r="K138" s="21">
        <f>IF(OR(F138="",J138=""),"",J138-F138)</f>
        <v/>
      </c>
      <c r="L138" s="22">
        <f>IF(OR(A138="",I138=""),"",IF(I138="Projet","À envoyer",IF(OR(I138&lt;&gt;"Envoyé",F138=""),"",IF(TODAY()&gt;G138,"Expirée : reconfirmer les prix",IF(H138="","Relances finies : décider",IF(H138=TODAY(),"Relancer aujourd’hui","En attente"))))))</f>
        <v/>
      </c>
      <c r="M138" s="11" t="n"/>
    </row>
    <row r="139">
      <c r="A139" s="19" t="n"/>
      <c r="B139" s="11" t="n"/>
      <c r="C139" s="11" t="n"/>
      <c r="D139" s="11" t="n"/>
      <c r="E139" s="20" t="n"/>
      <c r="F139" s="5" t="n"/>
      <c r="G139" s="6">
        <f>IF(F139="","",F139+'Paramètres'!$B$4)</f>
        <v/>
      </c>
      <c r="H139" s="6">
        <f>IF(OR(F139="",I139&lt;&gt;"Envoyé"),"",IF(TODAY()&lt;=F139+'Paramètres'!$B$5,F139+'Paramètres'!$B$5,IF(TODAY()&lt;=F139+'Paramètres'!$C$5,F139+'Paramètres'!$C$5,IF(TODAY()&lt;=F139+'Paramètres'!$D$5,F139+'Paramètres'!$D$5,IF(TODAY()&lt;=F139+'Paramètres'!$E$5,F139+'Paramètres'!$E$5,"")))))</f>
        <v/>
      </c>
      <c r="I139" s="18" t="n"/>
      <c r="J139" s="5" t="n"/>
      <c r="K139" s="21">
        <f>IF(OR(F139="",J139=""),"",J139-F139)</f>
        <v/>
      </c>
      <c r="L139" s="22">
        <f>IF(OR(A139="",I139=""),"",IF(I139="Projet","À envoyer",IF(OR(I139&lt;&gt;"Envoyé",F139=""),"",IF(TODAY()&gt;G139,"Expirée : reconfirmer les prix",IF(H139="","Relances finies : décider",IF(H139=TODAY(),"Relancer aujourd’hui","En attente"))))))</f>
        <v/>
      </c>
      <c r="M139" s="11" t="n"/>
    </row>
    <row r="140">
      <c r="A140" s="19" t="n"/>
      <c r="B140" s="11" t="n"/>
      <c r="C140" s="11" t="n"/>
      <c r="D140" s="11" t="n"/>
      <c r="E140" s="20" t="n"/>
      <c r="F140" s="5" t="n"/>
      <c r="G140" s="6">
        <f>IF(F140="","",F140+'Paramètres'!$B$4)</f>
        <v/>
      </c>
      <c r="H140" s="6">
        <f>IF(OR(F140="",I140&lt;&gt;"Envoyé"),"",IF(TODAY()&lt;=F140+'Paramètres'!$B$5,F140+'Paramètres'!$B$5,IF(TODAY()&lt;=F140+'Paramètres'!$C$5,F140+'Paramètres'!$C$5,IF(TODAY()&lt;=F140+'Paramètres'!$D$5,F140+'Paramètres'!$D$5,IF(TODAY()&lt;=F140+'Paramètres'!$E$5,F140+'Paramètres'!$E$5,"")))))</f>
        <v/>
      </c>
      <c r="I140" s="18" t="n"/>
      <c r="J140" s="5" t="n"/>
      <c r="K140" s="21">
        <f>IF(OR(F140="",J140=""),"",J140-F140)</f>
        <v/>
      </c>
      <c r="L140" s="22">
        <f>IF(OR(A140="",I140=""),"",IF(I140="Projet","À envoyer",IF(OR(I140&lt;&gt;"Envoyé",F140=""),"",IF(TODAY()&gt;G140,"Expirée : reconfirmer les prix",IF(H140="","Relances finies : décider",IF(H140=TODAY(),"Relancer aujourd’hui","En attente"))))))</f>
        <v/>
      </c>
      <c r="M140" s="11" t="n"/>
    </row>
    <row r="141">
      <c r="A141" s="19" t="n"/>
      <c r="B141" s="11" t="n"/>
      <c r="C141" s="11" t="n"/>
      <c r="D141" s="11" t="n"/>
      <c r="E141" s="20" t="n"/>
      <c r="F141" s="5" t="n"/>
      <c r="G141" s="6">
        <f>IF(F141="","",F141+'Paramètres'!$B$4)</f>
        <v/>
      </c>
      <c r="H141" s="6">
        <f>IF(OR(F141="",I141&lt;&gt;"Envoyé"),"",IF(TODAY()&lt;=F141+'Paramètres'!$B$5,F141+'Paramètres'!$B$5,IF(TODAY()&lt;=F141+'Paramètres'!$C$5,F141+'Paramètres'!$C$5,IF(TODAY()&lt;=F141+'Paramètres'!$D$5,F141+'Paramètres'!$D$5,IF(TODAY()&lt;=F141+'Paramètres'!$E$5,F141+'Paramètres'!$E$5,"")))))</f>
        <v/>
      </c>
      <c r="I141" s="18" t="n"/>
      <c r="J141" s="5" t="n"/>
      <c r="K141" s="21">
        <f>IF(OR(F141="",J141=""),"",J141-F141)</f>
        <v/>
      </c>
      <c r="L141" s="22">
        <f>IF(OR(A141="",I141=""),"",IF(I141="Projet","À envoyer",IF(OR(I141&lt;&gt;"Envoyé",F141=""),"",IF(TODAY()&gt;G141,"Expirée : reconfirmer les prix",IF(H141="","Relances finies : décider",IF(H141=TODAY(),"Relancer aujourd’hui","En attente"))))))</f>
        <v/>
      </c>
      <c r="M141" s="11" t="n"/>
    </row>
    <row r="142">
      <c r="A142" s="19" t="n"/>
      <c r="B142" s="11" t="n"/>
      <c r="C142" s="11" t="n"/>
      <c r="D142" s="11" t="n"/>
      <c r="E142" s="20" t="n"/>
      <c r="F142" s="5" t="n"/>
      <c r="G142" s="6">
        <f>IF(F142="","",F142+'Paramètres'!$B$4)</f>
        <v/>
      </c>
      <c r="H142" s="6">
        <f>IF(OR(F142="",I142&lt;&gt;"Envoyé"),"",IF(TODAY()&lt;=F142+'Paramètres'!$B$5,F142+'Paramètres'!$B$5,IF(TODAY()&lt;=F142+'Paramètres'!$C$5,F142+'Paramètres'!$C$5,IF(TODAY()&lt;=F142+'Paramètres'!$D$5,F142+'Paramètres'!$D$5,IF(TODAY()&lt;=F142+'Paramètres'!$E$5,F142+'Paramètres'!$E$5,"")))))</f>
        <v/>
      </c>
      <c r="I142" s="18" t="n"/>
      <c r="J142" s="5" t="n"/>
      <c r="K142" s="21">
        <f>IF(OR(F142="",J142=""),"",J142-F142)</f>
        <v/>
      </c>
      <c r="L142" s="22">
        <f>IF(OR(A142="",I142=""),"",IF(I142="Projet","À envoyer",IF(OR(I142&lt;&gt;"Envoyé",F142=""),"",IF(TODAY()&gt;G142,"Expirée : reconfirmer les prix",IF(H142="","Relances finies : décider",IF(H142=TODAY(),"Relancer aujourd’hui","En attente"))))))</f>
        <v/>
      </c>
      <c r="M142" s="11" t="n"/>
    </row>
    <row r="143">
      <c r="A143" s="19" t="n"/>
      <c r="B143" s="11" t="n"/>
      <c r="C143" s="11" t="n"/>
      <c r="D143" s="11" t="n"/>
      <c r="E143" s="20" t="n"/>
      <c r="F143" s="5" t="n"/>
      <c r="G143" s="6">
        <f>IF(F143="","",F143+'Paramètres'!$B$4)</f>
        <v/>
      </c>
      <c r="H143" s="6">
        <f>IF(OR(F143="",I143&lt;&gt;"Envoyé"),"",IF(TODAY()&lt;=F143+'Paramètres'!$B$5,F143+'Paramètres'!$B$5,IF(TODAY()&lt;=F143+'Paramètres'!$C$5,F143+'Paramètres'!$C$5,IF(TODAY()&lt;=F143+'Paramètres'!$D$5,F143+'Paramètres'!$D$5,IF(TODAY()&lt;=F143+'Paramètres'!$E$5,F143+'Paramètres'!$E$5,"")))))</f>
        <v/>
      </c>
      <c r="I143" s="18" t="n"/>
      <c r="J143" s="5" t="n"/>
      <c r="K143" s="21">
        <f>IF(OR(F143="",J143=""),"",J143-F143)</f>
        <v/>
      </c>
      <c r="L143" s="22">
        <f>IF(OR(A143="",I143=""),"",IF(I143="Projet","À envoyer",IF(OR(I143&lt;&gt;"Envoyé",F143=""),"",IF(TODAY()&gt;G143,"Expirée : reconfirmer les prix",IF(H143="","Relances finies : décider",IF(H143=TODAY(),"Relancer aujourd’hui","En attente"))))))</f>
        <v/>
      </c>
      <c r="M143" s="11" t="n"/>
    </row>
    <row r="144">
      <c r="A144" s="19" t="n"/>
      <c r="B144" s="11" t="n"/>
      <c r="C144" s="11" t="n"/>
      <c r="D144" s="11" t="n"/>
      <c r="E144" s="20" t="n"/>
      <c r="F144" s="5" t="n"/>
      <c r="G144" s="6">
        <f>IF(F144="","",F144+'Paramètres'!$B$4)</f>
        <v/>
      </c>
      <c r="H144" s="6">
        <f>IF(OR(F144="",I144&lt;&gt;"Envoyé"),"",IF(TODAY()&lt;=F144+'Paramètres'!$B$5,F144+'Paramètres'!$B$5,IF(TODAY()&lt;=F144+'Paramètres'!$C$5,F144+'Paramètres'!$C$5,IF(TODAY()&lt;=F144+'Paramètres'!$D$5,F144+'Paramètres'!$D$5,IF(TODAY()&lt;=F144+'Paramètres'!$E$5,F144+'Paramètres'!$E$5,"")))))</f>
        <v/>
      </c>
      <c r="I144" s="18" t="n"/>
      <c r="J144" s="5" t="n"/>
      <c r="K144" s="21">
        <f>IF(OR(F144="",J144=""),"",J144-F144)</f>
        <v/>
      </c>
      <c r="L144" s="22">
        <f>IF(OR(A144="",I144=""),"",IF(I144="Projet","À envoyer",IF(OR(I144&lt;&gt;"Envoyé",F144=""),"",IF(TODAY()&gt;G144,"Expirée : reconfirmer les prix",IF(H144="","Relances finies : décider",IF(H144=TODAY(),"Relancer aujourd’hui","En attente"))))))</f>
        <v/>
      </c>
      <c r="M144" s="11" t="n"/>
    </row>
    <row r="145">
      <c r="A145" s="19" t="n"/>
      <c r="B145" s="11" t="n"/>
      <c r="C145" s="11" t="n"/>
      <c r="D145" s="11" t="n"/>
      <c r="E145" s="20" t="n"/>
      <c r="F145" s="5" t="n"/>
      <c r="G145" s="6">
        <f>IF(F145="","",F145+'Paramètres'!$B$4)</f>
        <v/>
      </c>
      <c r="H145" s="6">
        <f>IF(OR(F145="",I145&lt;&gt;"Envoyé"),"",IF(TODAY()&lt;=F145+'Paramètres'!$B$5,F145+'Paramètres'!$B$5,IF(TODAY()&lt;=F145+'Paramètres'!$C$5,F145+'Paramètres'!$C$5,IF(TODAY()&lt;=F145+'Paramètres'!$D$5,F145+'Paramètres'!$D$5,IF(TODAY()&lt;=F145+'Paramètres'!$E$5,F145+'Paramètres'!$E$5,"")))))</f>
        <v/>
      </c>
      <c r="I145" s="18" t="n"/>
      <c r="J145" s="5" t="n"/>
      <c r="K145" s="21">
        <f>IF(OR(F145="",J145=""),"",J145-F145)</f>
        <v/>
      </c>
      <c r="L145" s="22">
        <f>IF(OR(A145="",I145=""),"",IF(I145="Projet","À envoyer",IF(OR(I145&lt;&gt;"Envoyé",F145=""),"",IF(TODAY()&gt;G145,"Expirée : reconfirmer les prix",IF(H145="","Relances finies : décider",IF(H145=TODAY(),"Relancer aujourd’hui","En attente"))))))</f>
        <v/>
      </c>
      <c r="M145" s="11" t="n"/>
    </row>
    <row r="146">
      <c r="A146" s="19" t="n"/>
      <c r="B146" s="11" t="n"/>
      <c r="C146" s="11" t="n"/>
      <c r="D146" s="11" t="n"/>
      <c r="E146" s="20" t="n"/>
      <c r="F146" s="5" t="n"/>
      <c r="G146" s="6">
        <f>IF(F146="","",F146+'Paramètres'!$B$4)</f>
        <v/>
      </c>
      <c r="H146" s="6">
        <f>IF(OR(F146="",I146&lt;&gt;"Envoyé"),"",IF(TODAY()&lt;=F146+'Paramètres'!$B$5,F146+'Paramètres'!$B$5,IF(TODAY()&lt;=F146+'Paramètres'!$C$5,F146+'Paramètres'!$C$5,IF(TODAY()&lt;=F146+'Paramètres'!$D$5,F146+'Paramètres'!$D$5,IF(TODAY()&lt;=F146+'Paramètres'!$E$5,F146+'Paramètres'!$E$5,"")))))</f>
        <v/>
      </c>
      <c r="I146" s="18" t="n"/>
      <c r="J146" s="5" t="n"/>
      <c r="K146" s="21">
        <f>IF(OR(F146="",J146=""),"",J146-F146)</f>
        <v/>
      </c>
      <c r="L146" s="22">
        <f>IF(OR(A146="",I146=""),"",IF(I146="Projet","À envoyer",IF(OR(I146&lt;&gt;"Envoyé",F146=""),"",IF(TODAY()&gt;G146,"Expirée : reconfirmer les prix",IF(H146="","Relances finies : décider",IF(H146=TODAY(),"Relancer aujourd’hui","En attente"))))))</f>
        <v/>
      </c>
      <c r="M146" s="11" t="n"/>
    </row>
    <row r="147">
      <c r="A147" s="19" t="n"/>
      <c r="B147" s="11" t="n"/>
      <c r="C147" s="11" t="n"/>
      <c r="D147" s="11" t="n"/>
      <c r="E147" s="20" t="n"/>
      <c r="F147" s="5" t="n"/>
      <c r="G147" s="6">
        <f>IF(F147="","",F147+'Paramètres'!$B$4)</f>
        <v/>
      </c>
      <c r="H147" s="6">
        <f>IF(OR(F147="",I147&lt;&gt;"Envoyé"),"",IF(TODAY()&lt;=F147+'Paramètres'!$B$5,F147+'Paramètres'!$B$5,IF(TODAY()&lt;=F147+'Paramètres'!$C$5,F147+'Paramètres'!$C$5,IF(TODAY()&lt;=F147+'Paramètres'!$D$5,F147+'Paramètres'!$D$5,IF(TODAY()&lt;=F147+'Paramètres'!$E$5,F147+'Paramètres'!$E$5,"")))))</f>
        <v/>
      </c>
      <c r="I147" s="18" t="n"/>
      <c r="J147" s="5" t="n"/>
      <c r="K147" s="21">
        <f>IF(OR(F147="",J147=""),"",J147-F147)</f>
        <v/>
      </c>
      <c r="L147" s="22">
        <f>IF(OR(A147="",I147=""),"",IF(I147="Projet","À envoyer",IF(OR(I147&lt;&gt;"Envoyé",F147=""),"",IF(TODAY()&gt;G147,"Expirée : reconfirmer les prix",IF(H147="","Relances finies : décider",IF(H147=TODAY(),"Relancer aujourd’hui","En attente"))))))</f>
        <v/>
      </c>
      <c r="M147" s="11" t="n"/>
    </row>
    <row r="148">
      <c r="A148" s="19" t="n"/>
      <c r="B148" s="11" t="n"/>
      <c r="C148" s="11" t="n"/>
      <c r="D148" s="11" t="n"/>
      <c r="E148" s="20" t="n"/>
      <c r="F148" s="5" t="n"/>
      <c r="G148" s="6">
        <f>IF(F148="","",F148+'Paramètres'!$B$4)</f>
        <v/>
      </c>
      <c r="H148" s="6">
        <f>IF(OR(F148="",I148&lt;&gt;"Envoyé"),"",IF(TODAY()&lt;=F148+'Paramètres'!$B$5,F148+'Paramètres'!$B$5,IF(TODAY()&lt;=F148+'Paramètres'!$C$5,F148+'Paramètres'!$C$5,IF(TODAY()&lt;=F148+'Paramètres'!$D$5,F148+'Paramètres'!$D$5,IF(TODAY()&lt;=F148+'Paramètres'!$E$5,F148+'Paramètres'!$E$5,"")))))</f>
        <v/>
      </c>
      <c r="I148" s="18" t="n"/>
      <c r="J148" s="5" t="n"/>
      <c r="K148" s="21">
        <f>IF(OR(F148="",J148=""),"",J148-F148)</f>
        <v/>
      </c>
      <c r="L148" s="22">
        <f>IF(OR(A148="",I148=""),"",IF(I148="Projet","À envoyer",IF(OR(I148&lt;&gt;"Envoyé",F148=""),"",IF(TODAY()&gt;G148,"Expirée : reconfirmer les prix",IF(H148="","Relances finies : décider",IF(H148=TODAY(),"Relancer aujourd’hui","En attente"))))))</f>
        <v/>
      </c>
      <c r="M148" s="11" t="n"/>
    </row>
    <row r="149">
      <c r="A149" s="19" t="n"/>
      <c r="B149" s="11" t="n"/>
      <c r="C149" s="11" t="n"/>
      <c r="D149" s="11" t="n"/>
      <c r="E149" s="20" t="n"/>
      <c r="F149" s="5" t="n"/>
      <c r="G149" s="6">
        <f>IF(F149="","",F149+'Paramètres'!$B$4)</f>
        <v/>
      </c>
      <c r="H149" s="6">
        <f>IF(OR(F149="",I149&lt;&gt;"Envoyé"),"",IF(TODAY()&lt;=F149+'Paramètres'!$B$5,F149+'Paramètres'!$B$5,IF(TODAY()&lt;=F149+'Paramètres'!$C$5,F149+'Paramètres'!$C$5,IF(TODAY()&lt;=F149+'Paramètres'!$D$5,F149+'Paramètres'!$D$5,IF(TODAY()&lt;=F149+'Paramètres'!$E$5,F149+'Paramètres'!$E$5,"")))))</f>
        <v/>
      </c>
      <c r="I149" s="18" t="n"/>
      <c r="J149" s="5" t="n"/>
      <c r="K149" s="21">
        <f>IF(OR(F149="",J149=""),"",J149-F149)</f>
        <v/>
      </c>
      <c r="L149" s="22">
        <f>IF(OR(A149="",I149=""),"",IF(I149="Projet","À envoyer",IF(OR(I149&lt;&gt;"Envoyé",F149=""),"",IF(TODAY()&gt;G149,"Expirée : reconfirmer les prix",IF(H149="","Relances finies : décider",IF(H149=TODAY(),"Relancer aujourd’hui","En attente"))))))</f>
        <v/>
      </c>
      <c r="M149" s="11" t="n"/>
    </row>
    <row r="150">
      <c r="A150" s="19" t="n"/>
      <c r="B150" s="11" t="n"/>
      <c r="C150" s="11" t="n"/>
      <c r="D150" s="11" t="n"/>
      <c r="E150" s="20" t="n"/>
      <c r="F150" s="5" t="n"/>
      <c r="G150" s="6">
        <f>IF(F150="","",F150+'Paramètres'!$B$4)</f>
        <v/>
      </c>
      <c r="H150" s="6">
        <f>IF(OR(F150="",I150&lt;&gt;"Envoyé"),"",IF(TODAY()&lt;=F150+'Paramètres'!$B$5,F150+'Paramètres'!$B$5,IF(TODAY()&lt;=F150+'Paramètres'!$C$5,F150+'Paramètres'!$C$5,IF(TODAY()&lt;=F150+'Paramètres'!$D$5,F150+'Paramètres'!$D$5,IF(TODAY()&lt;=F150+'Paramètres'!$E$5,F150+'Paramètres'!$E$5,"")))))</f>
        <v/>
      </c>
      <c r="I150" s="18" t="n"/>
      <c r="J150" s="5" t="n"/>
      <c r="K150" s="21">
        <f>IF(OR(F150="",J150=""),"",J150-F150)</f>
        <v/>
      </c>
      <c r="L150" s="22">
        <f>IF(OR(A150="",I150=""),"",IF(I150="Projet","À envoyer",IF(OR(I150&lt;&gt;"Envoyé",F150=""),"",IF(TODAY()&gt;G150,"Expirée : reconfirmer les prix",IF(H150="","Relances finies : décider",IF(H150=TODAY(),"Relancer aujourd’hui","En attente"))))))</f>
        <v/>
      </c>
      <c r="M150" s="11" t="n"/>
    </row>
    <row r="151">
      <c r="A151" s="19" t="n"/>
      <c r="B151" s="11" t="n"/>
      <c r="C151" s="11" t="n"/>
      <c r="D151" s="11" t="n"/>
      <c r="E151" s="20" t="n"/>
      <c r="F151" s="5" t="n"/>
      <c r="G151" s="6">
        <f>IF(F151="","",F151+'Paramètres'!$B$4)</f>
        <v/>
      </c>
      <c r="H151" s="6">
        <f>IF(OR(F151="",I151&lt;&gt;"Envoyé"),"",IF(TODAY()&lt;=F151+'Paramètres'!$B$5,F151+'Paramètres'!$B$5,IF(TODAY()&lt;=F151+'Paramètres'!$C$5,F151+'Paramètres'!$C$5,IF(TODAY()&lt;=F151+'Paramètres'!$D$5,F151+'Paramètres'!$D$5,IF(TODAY()&lt;=F151+'Paramètres'!$E$5,F151+'Paramètres'!$E$5,"")))))</f>
        <v/>
      </c>
      <c r="I151" s="18" t="n"/>
      <c r="J151" s="5" t="n"/>
      <c r="K151" s="21">
        <f>IF(OR(F151="",J151=""),"",J151-F151)</f>
        <v/>
      </c>
      <c r="L151" s="22">
        <f>IF(OR(A151="",I151=""),"",IF(I151="Projet","À envoyer",IF(OR(I151&lt;&gt;"Envoyé",F151=""),"",IF(TODAY()&gt;G151,"Expirée : reconfirmer les prix",IF(H151="","Relances finies : décider",IF(H151=TODAY(),"Relancer aujourd’hui","En attente"))))))</f>
        <v/>
      </c>
      <c r="M151" s="11" t="n"/>
    </row>
    <row r="152">
      <c r="A152" s="19" t="n"/>
      <c r="B152" s="11" t="n"/>
      <c r="C152" s="11" t="n"/>
      <c r="D152" s="11" t="n"/>
      <c r="E152" s="20" t="n"/>
      <c r="F152" s="5" t="n"/>
      <c r="G152" s="6">
        <f>IF(F152="","",F152+'Paramètres'!$B$4)</f>
        <v/>
      </c>
      <c r="H152" s="6">
        <f>IF(OR(F152="",I152&lt;&gt;"Envoyé"),"",IF(TODAY()&lt;=F152+'Paramètres'!$B$5,F152+'Paramètres'!$B$5,IF(TODAY()&lt;=F152+'Paramètres'!$C$5,F152+'Paramètres'!$C$5,IF(TODAY()&lt;=F152+'Paramètres'!$D$5,F152+'Paramètres'!$D$5,IF(TODAY()&lt;=F152+'Paramètres'!$E$5,F152+'Paramètres'!$E$5,"")))))</f>
        <v/>
      </c>
      <c r="I152" s="18" t="n"/>
      <c r="J152" s="5" t="n"/>
      <c r="K152" s="21">
        <f>IF(OR(F152="",J152=""),"",J152-F152)</f>
        <v/>
      </c>
      <c r="L152" s="22">
        <f>IF(OR(A152="",I152=""),"",IF(I152="Projet","À envoyer",IF(OR(I152&lt;&gt;"Envoyé",F152=""),"",IF(TODAY()&gt;G152,"Expirée : reconfirmer les prix",IF(H152="","Relances finies : décider",IF(H152=TODAY(),"Relancer aujourd’hui","En attente"))))))</f>
        <v/>
      </c>
      <c r="M152" s="11" t="n"/>
    </row>
    <row r="153">
      <c r="A153" s="19" t="n"/>
      <c r="B153" s="11" t="n"/>
      <c r="C153" s="11" t="n"/>
      <c r="D153" s="11" t="n"/>
      <c r="E153" s="20" t="n"/>
      <c r="F153" s="5" t="n"/>
      <c r="G153" s="6">
        <f>IF(F153="","",F153+'Paramètres'!$B$4)</f>
        <v/>
      </c>
      <c r="H153" s="6">
        <f>IF(OR(F153="",I153&lt;&gt;"Envoyé"),"",IF(TODAY()&lt;=F153+'Paramètres'!$B$5,F153+'Paramètres'!$B$5,IF(TODAY()&lt;=F153+'Paramètres'!$C$5,F153+'Paramètres'!$C$5,IF(TODAY()&lt;=F153+'Paramètres'!$D$5,F153+'Paramètres'!$D$5,IF(TODAY()&lt;=F153+'Paramètres'!$E$5,F153+'Paramètres'!$E$5,"")))))</f>
        <v/>
      </c>
      <c r="I153" s="18" t="n"/>
      <c r="J153" s="5" t="n"/>
      <c r="K153" s="21">
        <f>IF(OR(F153="",J153=""),"",J153-F153)</f>
        <v/>
      </c>
      <c r="L153" s="22">
        <f>IF(OR(A153="",I153=""),"",IF(I153="Projet","À envoyer",IF(OR(I153&lt;&gt;"Envoyé",F153=""),"",IF(TODAY()&gt;G153,"Expirée : reconfirmer les prix",IF(H153="","Relances finies : décider",IF(H153=TODAY(),"Relancer aujourd’hui","En attente"))))))</f>
        <v/>
      </c>
      <c r="M153" s="11" t="n"/>
    </row>
    <row r="154">
      <c r="A154" s="19" t="n"/>
      <c r="B154" s="11" t="n"/>
      <c r="C154" s="11" t="n"/>
      <c r="D154" s="11" t="n"/>
      <c r="E154" s="20" t="n"/>
      <c r="F154" s="5" t="n"/>
      <c r="G154" s="6">
        <f>IF(F154="","",F154+'Paramètres'!$B$4)</f>
        <v/>
      </c>
      <c r="H154" s="6">
        <f>IF(OR(F154="",I154&lt;&gt;"Envoyé"),"",IF(TODAY()&lt;=F154+'Paramètres'!$B$5,F154+'Paramètres'!$B$5,IF(TODAY()&lt;=F154+'Paramètres'!$C$5,F154+'Paramètres'!$C$5,IF(TODAY()&lt;=F154+'Paramètres'!$D$5,F154+'Paramètres'!$D$5,IF(TODAY()&lt;=F154+'Paramètres'!$E$5,F154+'Paramètres'!$E$5,"")))))</f>
        <v/>
      </c>
      <c r="I154" s="18" t="n"/>
      <c r="J154" s="5" t="n"/>
      <c r="K154" s="21">
        <f>IF(OR(F154="",J154=""),"",J154-F154)</f>
        <v/>
      </c>
      <c r="L154" s="22">
        <f>IF(OR(A154="",I154=""),"",IF(I154="Projet","À envoyer",IF(OR(I154&lt;&gt;"Envoyé",F154=""),"",IF(TODAY()&gt;G154,"Expirée : reconfirmer les prix",IF(H154="","Relances finies : décider",IF(H154=TODAY(),"Relancer aujourd’hui","En attente"))))))</f>
        <v/>
      </c>
      <c r="M154" s="11" t="n"/>
    </row>
    <row r="155">
      <c r="A155" s="19" t="n"/>
      <c r="B155" s="11" t="n"/>
      <c r="C155" s="11" t="n"/>
      <c r="D155" s="11" t="n"/>
      <c r="E155" s="20" t="n"/>
      <c r="F155" s="5" t="n"/>
      <c r="G155" s="6">
        <f>IF(F155="","",F155+'Paramètres'!$B$4)</f>
        <v/>
      </c>
      <c r="H155" s="6">
        <f>IF(OR(F155="",I155&lt;&gt;"Envoyé"),"",IF(TODAY()&lt;=F155+'Paramètres'!$B$5,F155+'Paramètres'!$B$5,IF(TODAY()&lt;=F155+'Paramètres'!$C$5,F155+'Paramètres'!$C$5,IF(TODAY()&lt;=F155+'Paramètres'!$D$5,F155+'Paramètres'!$D$5,IF(TODAY()&lt;=F155+'Paramètres'!$E$5,F155+'Paramètres'!$E$5,"")))))</f>
        <v/>
      </c>
      <c r="I155" s="18" t="n"/>
      <c r="J155" s="5" t="n"/>
      <c r="K155" s="21">
        <f>IF(OR(F155="",J155=""),"",J155-F155)</f>
        <v/>
      </c>
      <c r="L155" s="22">
        <f>IF(OR(A155="",I155=""),"",IF(I155="Projet","À envoyer",IF(OR(I155&lt;&gt;"Envoyé",F155=""),"",IF(TODAY()&gt;G155,"Expirée : reconfirmer les prix",IF(H155="","Relances finies : décider",IF(H155=TODAY(),"Relancer aujourd’hui","En attente"))))))</f>
        <v/>
      </c>
      <c r="M155" s="11" t="n"/>
    </row>
    <row r="156">
      <c r="A156" s="19" t="n"/>
      <c r="B156" s="11" t="n"/>
      <c r="C156" s="11" t="n"/>
      <c r="D156" s="11" t="n"/>
      <c r="E156" s="20" t="n"/>
      <c r="F156" s="5" t="n"/>
      <c r="G156" s="6">
        <f>IF(F156="","",F156+'Paramètres'!$B$4)</f>
        <v/>
      </c>
      <c r="H156" s="6">
        <f>IF(OR(F156="",I156&lt;&gt;"Envoyé"),"",IF(TODAY()&lt;=F156+'Paramètres'!$B$5,F156+'Paramètres'!$B$5,IF(TODAY()&lt;=F156+'Paramètres'!$C$5,F156+'Paramètres'!$C$5,IF(TODAY()&lt;=F156+'Paramètres'!$D$5,F156+'Paramètres'!$D$5,IF(TODAY()&lt;=F156+'Paramètres'!$E$5,F156+'Paramètres'!$E$5,"")))))</f>
        <v/>
      </c>
      <c r="I156" s="18" t="n"/>
      <c r="J156" s="5" t="n"/>
      <c r="K156" s="21">
        <f>IF(OR(F156="",J156=""),"",J156-F156)</f>
        <v/>
      </c>
      <c r="L156" s="22">
        <f>IF(OR(A156="",I156=""),"",IF(I156="Projet","À envoyer",IF(OR(I156&lt;&gt;"Envoyé",F156=""),"",IF(TODAY()&gt;G156,"Expirée : reconfirmer les prix",IF(H156="","Relances finies : décider",IF(H156=TODAY(),"Relancer aujourd’hui","En attente"))))))</f>
        <v/>
      </c>
      <c r="M156" s="11" t="n"/>
    </row>
    <row r="157">
      <c r="A157" s="19" t="n"/>
      <c r="B157" s="11" t="n"/>
      <c r="C157" s="11" t="n"/>
      <c r="D157" s="11" t="n"/>
      <c r="E157" s="20" t="n"/>
      <c r="F157" s="5" t="n"/>
      <c r="G157" s="6">
        <f>IF(F157="","",F157+'Paramètres'!$B$4)</f>
        <v/>
      </c>
      <c r="H157" s="6">
        <f>IF(OR(F157="",I157&lt;&gt;"Envoyé"),"",IF(TODAY()&lt;=F157+'Paramètres'!$B$5,F157+'Paramètres'!$B$5,IF(TODAY()&lt;=F157+'Paramètres'!$C$5,F157+'Paramètres'!$C$5,IF(TODAY()&lt;=F157+'Paramètres'!$D$5,F157+'Paramètres'!$D$5,IF(TODAY()&lt;=F157+'Paramètres'!$E$5,F157+'Paramètres'!$E$5,"")))))</f>
        <v/>
      </c>
      <c r="I157" s="18" t="n"/>
      <c r="J157" s="5" t="n"/>
      <c r="K157" s="21">
        <f>IF(OR(F157="",J157=""),"",J157-F157)</f>
        <v/>
      </c>
      <c r="L157" s="22">
        <f>IF(OR(A157="",I157=""),"",IF(I157="Projet","À envoyer",IF(OR(I157&lt;&gt;"Envoyé",F157=""),"",IF(TODAY()&gt;G157,"Expirée : reconfirmer les prix",IF(H157="","Relances finies : décider",IF(H157=TODAY(),"Relancer aujourd’hui","En attente"))))))</f>
        <v/>
      </c>
      <c r="M157" s="11" t="n"/>
    </row>
    <row r="158">
      <c r="A158" s="19" t="n"/>
      <c r="B158" s="11" t="n"/>
      <c r="C158" s="11" t="n"/>
      <c r="D158" s="11" t="n"/>
      <c r="E158" s="20" t="n"/>
      <c r="F158" s="5" t="n"/>
      <c r="G158" s="6">
        <f>IF(F158="","",F158+'Paramètres'!$B$4)</f>
        <v/>
      </c>
      <c r="H158" s="6">
        <f>IF(OR(F158="",I158&lt;&gt;"Envoyé"),"",IF(TODAY()&lt;=F158+'Paramètres'!$B$5,F158+'Paramètres'!$B$5,IF(TODAY()&lt;=F158+'Paramètres'!$C$5,F158+'Paramètres'!$C$5,IF(TODAY()&lt;=F158+'Paramètres'!$D$5,F158+'Paramètres'!$D$5,IF(TODAY()&lt;=F158+'Paramètres'!$E$5,F158+'Paramètres'!$E$5,"")))))</f>
        <v/>
      </c>
      <c r="I158" s="18" t="n"/>
      <c r="J158" s="5" t="n"/>
      <c r="K158" s="21">
        <f>IF(OR(F158="",J158=""),"",J158-F158)</f>
        <v/>
      </c>
      <c r="L158" s="22">
        <f>IF(OR(A158="",I158=""),"",IF(I158="Projet","À envoyer",IF(OR(I158&lt;&gt;"Envoyé",F158=""),"",IF(TODAY()&gt;G158,"Expirée : reconfirmer les prix",IF(H158="","Relances finies : décider",IF(H158=TODAY(),"Relancer aujourd’hui","En attente"))))))</f>
        <v/>
      </c>
      <c r="M158" s="11" t="n"/>
    </row>
    <row r="159">
      <c r="A159" s="19" t="n"/>
      <c r="B159" s="11" t="n"/>
      <c r="C159" s="11" t="n"/>
      <c r="D159" s="11" t="n"/>
      <c r="E159" s="20" t="n"/>
      <c r="F159" s="5" t="n"/>
      <c r="G159" s="6">
        <f>IF(F159="","",F159+'Paramètres'!$B$4)</f>
        <v/>
      </c>
      <c r="H159" s="6">
        <f>IF(OR(F159="",I159&lt;&gt;"Envoyé"),"",IF(TODAY()&lt;=F159+'Paramètres'!$B$5,F159+'Paramètres'!$B$5,IF(TODAY()&lt;=F159+'Paramètres'!$C$5,F159+'Paramètres'!$C$5,IF(TODAY()&lt;=F159+'Paramètres'!$D$5,F159+'Paramètres'!$D$5,IF(TODAY()&lt;=F159+'Paramètres'!$E$5,F159+'Paramètres'!$E$5,"")))))</f>
        <v/>
      </c>
      <c r="I159" s="18" t="n"/>
      <c r="J159" s="5" t="n"/>
      <c r="K159" s="21">
        <f>IF(OR(F159="",J159=""),"",J159-F159)</f>
        <v/>
      </c>
      <c r="L159" s="22">
        <f>IF(OR(A159="",I159=""),"",IF(I159="Projet","À envoyer",IF(OR(I159&lt;&gt;"Envoyé",F159=""),"",IF(TODAY()&gt;G159,"Expirée : reconfirmer les prix",IF(H159="","Relances finies : décider",IF(H159=TODAY(),"Relancer aujourd’hui","En attente"))))))</f>
        <v/>
      </c>
      <c r="M159" s="11" t="n"/>
    </row>
    <row r="160">
      <c r="A160" s="19" t="n"/>
      <c r="B160" s="11" t="n"/>
      <c r="C160" s="11" t="n"/>
      <c r="D160" s="11" t="n"/>
      <c r="E160" s="20" t="n"/>
      <c r="F160" s="5" t="n"/>
      <c r="G160" s="6">
        <f>IF(F160="","",F160+'Paramètres'!$B$4)</f>
        <v/>
      </c>
      <c r="H160" s="6">
        <f>IF(OR(F160="",I160&lt;&gt;"Envoyé"),"",IF(TODAY()&lt;=F160+'Paramètres'!$B$5,F160+'Paramètres'!$B$5,IF(TODAY()&lt;=F160+'Paramètres'!$C$5,F160+'Paramètres'!$C$5,IF(TODAY()&lt;=F160+'Paramètres'!$D$5,F160+'Paramètres'!$D$5,IF(TODAY()&lt;=F160+'Paramètres'!$E$5,F160+'Paramètres'!$E$5,"")))))</f>
        <v/>
      </c>
      <c r="I160" s="18" t="n"/>
      <c r="J160" s="5" t="n"/>
      <c r="K160" s="21">
        <f>IF(OR(F160="",J160=""),"",J160-F160)</f>
        <v/>
      </c>
      <c r="L160" s="22">
        <f>IF(OR(A160="",I160=""),"",IF(I160="Projet","À envoyer",IF(OR(I160&lt;&gt;"Envoyé",F160=""),"",IF(TODAY()&gt;G160,"Expirée : reconfirmer les prix",IF(H160="","Relances finies : décider",IF(H160=TODAY(),"Relancer aujourd’hui","En attente"))))))</f>
        <v/>
      </c>
      <c r="M160" s="11" t="n"/>
    </row>
    <row r="161">
      <c r="A161" s="19" t="n"/>
      <c r="B161" s="11" t="n"/>
      <c r="C161" s="11" t="n"/>
      <c r="D161" s="11" t="n"/>
      <c r="E161" s="20" t="n"/>
      <c r="F161" s="5" t="n"/>
      <c r="G161" s="6">
        <f>IF(F161="","",F161+'Paramètres'!$B$4)</f>
        <v/>
      </c>
      <c r="H161" s="6">
        <f>IF(OR(F161="",I161&lt;&gt;"Envoyé"),"",IF(TODAY()&lt;=F161+'Paramètres'!$B$5,F161+'Paramètres'!$B$5,IF(TODAY()&lt;=F161+'Paramètres'!$C$5,F161+'Paramètres'!$C$5,IF(TODAY()&lt;=F161+'Paramètres'!$D$5,F161+'Paramètres'!$D$5,IF(TODAY()&lt;=F161+'Paramètres'!$E$5,F161+'Paramètres'!$E$5,"")))))</f>
        <v/>
      </c>
      <c r="I161" s="18" t="n"/>
      <c r="J161" s="5" t="n"/>
      <c r="K161" s="21">
        <f>IF(OR(F161="",J161=""),"",J161-F161)</f>
        <v/>
      </c>
      <c r="L161" s="22">
        <f>IF(OR(A161="",I161=""),"",IF(I161="Projet","À envoyer",IF(OR(I161&lt;&gt;"Envoyé",F161=""),"",IF(TODAY()&gt;G161,"Expirée : reconfirmer les prix",IF(H161="","Relances finies : décider",IF(H161=TODAY(),"Relancer aujourd’hui","En attente"))))))</f>
        <v/>
      </c>
      <c r="M161" s="11" t="n"/>
    </row>
    <row r="162">
      <c r="A162" s="19" t="n"/>
      <c r="B162" s="11" t="n"/>
      <c r="C162" s="11" t="n"/>
      <c r="D162" s="11" t="n"/>
      <c r="E162" s="20" t="n"/>
      <c r="F162" s="5" t="n"/>
      <c r="G162" s="6">
        <f>IF(F162="","",F162+'Paramètres'!$B$4)</f>
        <v/>
      </c>
      <c r="H162" s="6">
        <f>IF(OR(F162="",I162&lt;&gt;"Envoyé"),"",IF(TODAY()&lt;=F162+'Paramètres'!$B$5,F162+'Paramètres'!$B$5,IF(TODAY()&lt;=F162+'Paramètres'!$C$5,F162+'Paramètres'!$C$5,IF(TODAY()&lt;=F162+'Paramètres'!$D$5,F162+'Paramètres'!$D$5,IF(TODAY()&lt;=F162+'Paramètres'!$E$5,F162+'Paramètres'!$E$5,"")))))</f>
        <v/>
      </c>
      <c r="I162" s="18" t="n"/>
      <c r="J162" s="5" t="n"/>
      <c r="K162" s="21">
        <f>IF(OR(F162="",J162=""),"",J162-F162)</f>
        <v/>
      </c>
      <c r="L162" s="22">
        <f>IF(OR(A162="",I162=""),"",IF(I162="Projet","À envoyer",IF(OR(I162&lt;&gt;"Envoyé",F162=""),"",IF(TODAY()&gt;G162,"Expirée : reconfirmer les prix",IF(H162="","Relances finies : décider",IF(H162=TODAY(),"Relancer aujourd’hui","En attente"))))))</f>
        <v/>
      </c>
      <c r="M162" s="11" t="n"/>
    </row>
    <row r="163">
      <c r="A163" s="19" t="n"/>
      <c r="B163" s="11" t="n"/>
      <c r="C163" s="11" t="n"/>
      <c r="D163" s="11" t="n"/>
      <c r="E163" s="20" t="n"/>
      <c r="F163" s="5" t="n"/>
      <c r="G163" s="6">
        <f>IF(F163="","",F163+'Paramètres'!$B$4)</f>
        <v/>
      </c>
      <c r="H163" s="6">
        <f>IF(OR(F163="",I163&lt;&gt;"Envoyé"),"",IF(TODAY()&lt;=F163+'Paramètres'!$B$5,F163+'Paramètres'!$B$5,IF(TODAY()&lt;=F163+'Paramètres'!$C$5,F163+'Paramètres'!$C$5,IF(TODAY()&lt;=F163+'Paramètres'!$D$5,F163+'Paramètres'!$D$5,IF(TODAY()&lt;=F163+'Paramètres'!$E$5,F163+'Paramètres'!$E$5,"")))))</f>
        <v/>
      </c>
      <c r="I163" s="18" t="n"/>
      <c r="J163" s="5" t="n"/>
      <c r="K163" s="21">
        <f>IF(OR(F163="",J163=""),"",J163-F163)</f>
        <v/>
      </c>
      <c r="L163" s="22">
        <f>IF(OR(A163="",I163=""),"",IF(I163="Projet","À envoyer",IF(OR(I163&lt;&gt;"Envoyé",F163=""),"",IF(TODAY()&gt;G163,"Expirée : reconfirmer les prix",IF(H163="","Relances finies : décider",IF(H163=TODAY(),"Relancer aujourd’hui","En attente"))))))</f>
        <v/>
      </c>
      <c r="M163" s="11" t="n"/>
    </row>
    <row r="164">
      <c r="A164" s="19" t="n"/>
      <c r="B164" s="11" t="n"/>
      <c r="C164" s="11" t="n"/>
      <c r="D164" s="11" t="n"/>
      <c r="E164" s="20" t="n"/>
      <c r="F164" s="5" t="n"/>
      <c r="G164" s="6">
        <f>IF(F164="","",F164+'Paramètres'!$B$4)</f>
        <v/>
      </c>
      <c r="H164" s="6">
        <f>IF(OR(F164="",I164&lt;&gt;"Envoyé"),"",IF(TODAY()&lt;=F164+'Paramètres'!$B$5,F164+'Paramètres'!$B$5,IF(TODAY()&lt;=F164+'Paramètres'!$C$5,F164+'Paramètres'!$C$5,IF(TODAY()&lt;=F164+'Paramètres'!$D$5,F164+'Paramètres'!$D$5,IF(TODAY()&lt;=F164+'Paramètres'!$E$5,F164+'Paramètres'!$E$5,"")))))</f>
        <v/>
      </c>
      <c r="I164" s="18" t="n"/>
      <c r="J164" s="5" t="n"/>
      <c r="K164" s="21">
        <f>IF(OR(F164="",J164=""),"",J164-F164)</f>
        <v/>
      </c>
      <c r="L164" s="22">
        <f>IF(OR(A164="",I164=""),"",IF(I164="Projet","À envoyer",IF(OR(I164&lt;&gt;"Envoyé",F164=""),"",IF(TODAY()&gt;G164,"Expirée : reconfirmer les prix",IF(H164="","Relances finies : décider",IF(H164=TODAY(),"Relancer aujourd’hui","En attente"))))))</f>
        <v/>
      </c>
      <c r="M164" s="11" t="n"/>
    </row>
    <row r="165">
      <c r="A165" s="19" t="n"/>
      <c r="B165" s="11" t="n"/>
      <c r="C165" s="11" t="n"/>
      <c r="D165" s="11" t="n"/>
      <c r="E165" s="20" t="n"/>
      <c r="F165" s="5" t="n"/>
      <c r="G165" s="6">
        <f>IF(F165="","",F165+'Paramètres'!$B$4)</f>
        <v/>
      </c>
      <c r="H165" s="6">
        <f>IF(OR(F165="",I165&lt;&gt;"Envoyé"),"",IF(TODAY()&lt;=F165+'Paramètres'!$B$5,F165+'Paramètres'!$B$5,IF(TODAY()&lt;=F165+'Paramètres'!$C$5,F165+'Paramètres'!$C$5,IF(TODAY()&lt;=F165+'Paramètres'!$D$5,F165+'Paramètres'!$D$5,IF(TODAY()&lt;=F165+'Paramètres'!$E$5,F165+'Paramètres'!$E$5,"")))))</f>
        <v/>
      </c>
      <c r="I165" s="18" t="n"/>
      <c r="J165" s="5" t="n"/>
      <c r="K165" s="21">
        <f>IF(OR(F165="",J165=""),"",J165-F165)</f>
        <v/>
      </c>
      <c r="L165" s="22">
        <f>IF(OR(A165="",I165=""),"",IF(I165="Projet","À envoyer",IF(OR(I165&lt;&gt;"Envoyé",F165=""),"",IF(TODAY()&gt;G165,"Expirée : reconfirmer les prix",IF(H165="","Relances finies : décider",IF(H165=TODAY(),"Relancer aujourd’hui","En attente"))))))</f>
        <v/>
      </c>
      <c r="M165" s="11" t="n"/>
    </row>
    <row r="166">
      <c r="A166" s="19" t="n"/>
      <c r="B166" s="11" t="n"/>
      <c r="C166" s="11" t="n"/>
      <c r="D166" s="11" t="n"/>
      <c r="E166" s="20" t="n"/>
      <c r="F166" s="5" t="n"/>
      <c r="G166" s="6">
        <f>IF(F166="","",F166+'Paramètres'!$B$4)</f>
        <v/>
      </c>
      <c r="H166" s="6">
        <f>IF(OR(F166="",I166&lt;&gt;"Envoyé"),"",IF(TODAY()&lt;=F166+'Paramètres'!$B$5,F166+'Paramètres'!$B$5,IF(TODAY()&lt;=F166+'Paramètres'!$C$5,F166+'Paramètres'!$C$5,IF(TODAY()&lt;=F166+'Paramètres'!$D$5,F166+'Paramètres'!$D$5,IF(TODAY()&lt;=F166+'Paramètres'!$E$5,F166+'Paramètres'!$E$5,"")))))</f>
        <v/>
      </c>
      <c r="I166" s="18" t="n"/>
      <c r="J166" s="5" t="n"/>
      <c r="K166" s="21">
        <f>IF(OR(F166="",J166=""),"",J166-F166)</f>
        <v/>
      </c>
      <c r="L166" s="22">
        <f>IF(OR(A166="",I166=""),"",IF(I166="Projet","À envoyer",IF(OR(I166&lt;&gt;"Envoyé",F166=""),"",IF(TODAY()&gt;G166,"Expirée : reconfirmer les prix",IF(H166="","Relances finies : décider",IF(H166=TODAY(),"Relancer aujourd’hui","En attente"))))))</f>
        <v/>
      </c>
      <c r="M166" s="11" t="n"/>
    </row>
    <row r="167">
      <c r="A167" s="19" t="n"/>
      <c r="B167" s="11" t="n"/>
      <c r="C167" s="11" t="n"/>
      <c r="D167" s="11" t="n"/>
      <c r="E167" s="20" t="n"/>
      <c r="F167" s="5" t="n"/>
      <c r="G167" s="6">
        <f>IF(F167="","",F167+'Paramètres'!$B$4)</f>
        <v/>
      </c>
      <c r="H167" s="6">
        <f>IF(OR(F167="",I167&lt;&gt;"Envoyé"),"",IF(TODAY()&lt;=F167+'Paramètres'!$B$5,F167+'Paramètres'!$B$5,IF(TODAY()&lt;=F167+'Paramètres'!$C$5,F167+'Paramètres'!$C$5,IF(TODAY()&lt;=F167+'Paramètres'!$D$5,F167+'Paramètres'!$D$5,IF(TODAY()&lt;=F167+'Paramètres'!$E$5,F167+'Paramètres'!$E$5,"")))))</f>
        <v/>
      </c>
      <c r="I167" s="18" t="n"/>
      <c r="J167" s="5" t="n"/>
      <c r="K167" s="21">
        <f>IF(OR(F167="",J167=""),"",J167-F167)</f>
        <v/>
      </c>
      <c r="L167" s="22">
        <f>IF(OR(A167="",I167=""),"",IF(I167="Projet","À envoyer",IF(OR(I167&lt;&gt;"Envoyé",F167=""),"",IF(TODAY()&gt;G167,"Expirée : reconfirmer les prix",IF(H167="","Relances finies : décider",IF(H167=TODAY(),"Relancer aujourd’hui","En attente"))))))</f>
        <v/>
      </c>
      <c r="M167" s="11" t="n"/>
    </row>
    <row r="168">
      <c r="A168" s="19" t="n"/>
      <c r="B168" s="11" t="n"/>
      <c r="C168" s="11" t="n"/>
      <c r="D168" s="11" t="n"/>
      <c r="E168" s="20" t="n"/>
      <c r="F168" s="5" t="n"/>
      <c r="G168" s="6">
        <f>IF(F168="","",F168+'Paramètres'!$B$4)</f>
        <v/>
      </c>
      <c r="H168" s="6">
        <f>IF(OR(F168="",I168&lt;&gt;"Envoyé"),"",IF(TODAY()&lt;=F168+'Paramètres'!$B$5,F168+'Paramètres'!$B$5,IF(TODAY()&lt;=F168+'Paramètres'!$C$5,F168+'Paramètres'!$C$5,IF(TODAY()&lt;=F168+'Paramètres'!$D$5,F168+'Paramètres'!$D$5,IF(TODAY()&lt;=F168+'Paramètres'!$E$5,F168+'Paramètres'!$E$5,"")))))</f>
        <v/>
      </c>
      <c r="I168" s="18" t="n"/>
      <c r="J168" s="5" t="n"/>
      <c r="K168" s="21">
        <f>IF(OR(F168="",J168=""),"",J168-F168)</f>
        <v/>
      </c>
      <c r="L168" s="22">
        <f>IF(OR(A168="",I168=""),"",IF(I168="Projet","À envoyer",IF(OR(I168&lt;&gt;"Envoyé",F168=""),"",IF(TODAY()&gt;G168,"Expirée : reconfirmer les prix",IF(H168="","Relances finies : décider",IF(H168=TODAY(),"Relancer aujourd’hui","En attente"))))))</f>
        <v/>
      </c>
      <c r="M168" s="11" t="n"/>
    </row>
    <row r="169">
      <c r="A169" s="19" t="n"/>
      <c r="B169" s="11" t="n"/>
      <c r="C169" s="11" t="n"/>
      <c r="D169" s="11" t="n"/>
      <c r="E169" s="20" t="n"/>
      <c r="F169" s="5" t="n"/>
      <c r="G169" s="6">
        <f>IF(F169="","",F169+'Paramètres'!$B$4)</f>
        <v/>
      </c>
      <c r="H169" s="6">
        <f>IF(OR(F169="",I169&lt;&gt;"Envoyé"),"",IF(TODAY()&lt;=F169+'Paramètres'!$B$5,F169+'Paramètres'!$B$5,IF(TODAY()&lt;=F169+'Paramètres'!$C$5,F169+'Paramètres'!$C$5,IF(TODAY()&lt;=F169+'Paramètres'!$D$5,F169+'Paramètres'!$D$5,IF(TODAY()&lt;=F169+'Paramètres'!$E$5,F169+'Paramètres'!$E$5,"")))))</f>
        <v/>
      </c>
      <c r="I169" s="18" t="n"/>
      <c r="J169" s="5" t="n"/>
      <c r="K169" s="21">
        <f>IF(OR(F169="",J169=""),"",J169-F169)</f>
        <v/>
      </c>
      <c r="L169" s="22">
        <f>IF(OR(A169="",I169=""),"",IF(I169="Projet","À envoyer",IF(OR(I169&lt;&gt;"Envoyé",F169=""),"",IF(TODAY()&gt;G169,"Expirée : reconfirmer les prix",IF(H169="","Relances finies : décider",IF(H169=TODAY(),"Relancer aujourd’hui","En attente"))))))</f>
        <v/>
      </c>
      <c r="M169" s="11" t="n"/>
    </row>
    <row r="170">
      <c r="A170" s="19" t="n"/>
      <c r="B170" s="11" t="n"/>
      <c r="C170" s="11" t="n"/>
      <c r="D170" s="11" t="n"/>
      <c r="E170" s="20" t="n"/>
      <c r="F170" s="5" t="n"/>
      <c r="G170" s="6">
        <f>IF(F170="","",F170+'Paramètres'!$B$4)</f>
        <v/>
      </c>
      <c r="H170" s="6">
        <f>IF(OR(F170="",I170&lt;&gt;"Envoyé"),"",IF(TODAY()&lt;=F170+'Paramètres'!$B$5,F170+'Paramètres'!$B$5,IF(TODAY()&lt;=F170+'Paramètres'!$C$5,F170+'Paramètres'!$C$5,IF(TODAY()&lt;=F170+'Paramètres'!$D$5,F170+'Paramètres'!$D$5,IF(TODAY()&lt;=F170+'Paramètres'!$E$5,F170+'Paramètres'!$E$5,"")))))</f>
        <v/>
      </c>
      <c r="I170" s="18" t="n"/>
      <c r="J170" s="5" t="n"/>
      <c r="K170" s="21">
        <f>IF(OR(F170="",J170=""),"",J170-F170)</f>
        <v/>
      </c>
      <c r="L170" s="22">
        <f>IF(OR(A170="",I170=""),"",IF(I170="Projet","À envoyer",IF(OR(I170&lt;&gt;"Envoyé",F170=""),"",IF(TODAY()&gt;G170,"Expirée : reconfirmer les prix",IF(H170="","Relances finies : décider",IF(H170=TODAY(),"Relancer aujourd’hui","En attente"))))))</f>
        <v/>
      </c>
      <c r="M170" s="11" t="n"/>
    </row>
    <row r="171">
      <c r="A171" s="19" t="n"/>
      <c r="B171" s="11" t="n"/>
      <c r="C171" s="11" t="n"/>
      <c r="D171" s="11" t="n"/>
      <c r="E171" s="20" t="n"/>
      <c r="F171" s="5" t="n"/>
      <c r="G171" s="6">
        <f>IF(F171="","",F171+'Paramètres'!$B$4)</f>
        <v/>
      </c>
      <c r="H171" s="6">
        <f>IF(OR(F171="",I171&lt;&gt;"Envoyé"),"",IF(TODAY()&lt;=F171+'Paramètres'!$B$5,F171+'Paramètres'!$B$5,IF(TODAY()&lt;=F171+'Paramètres'!$C$5,F171+'Paramètres'!$C$5,IF(TODAY()&lt;=F171+'Paramètres'!$D$5,F171+'Paramètres'!$D$5,IF(TODAY()&lt;=F171+'Paramètres'!$E$5,F171+'Paramètres'!$E$5,"")))))</f>
        <v/>
      </c>
      <c r="I171" s="18" t="n"/>
      <c r="J171" s="5" t="n"/>
      <c r="K171" s="21">
        <f>IF(OR(F171="",J171=""),"",J171-F171)</f>
        <v/>
      </c>
      <c r="L171" s="22">
        <f>IF(OR(A171="",I171=""),"",IF(I171="Projet","À envoyer",IF(OR(I171&lt;&gt;"Envoyé",F171=""),"",IF(TODAY()&gt;G171,"Expirée : reconfirmer les prix",IF(H171="","Relances finies : décider",IF(H171=TODAY(),"Relancer aujourd’hui","En attente"))))))</f>
        <v/>
      </c>
      <c r="M171" s="11" t="n"/>
    </row>
    <row r="172">
      <c r="A172" s="19" t="n"/>
      <c r="B172" s="11" t="n"/>
      <c r="C172" s="11" t="n"/>
      <c r="D172" s="11" t="n"/>
      <c r="E172" s="20" t="n"/>
      <c r="F172" s="5" t="n"/>
      <c r="G172" s="6">
        <f>IF(F172="","",F172+'Paramètres'!$B$4)</f>
        <v/>
      </c>
      <c r="H172" s="6">
        <f>IF(OR(F172="",I172&lt;&gt;"Envoyé"),"",IF(TODAY()&lt;=F172+'Paramètres'!$B$5,F172+'Paramètres'!$B$5,IF(TODAY()&lt;=F172+'Paramètres'!$C$5,F172+'Paramètres'!$C$5,IF(TODAY()&lt;=F172+'Paramètres'!$D$5,F172+'Paramètres'!$D$5,IF(TODAY()&lt;=F172+'Paramètres'!$E$5,F172+'Paramètres'!$E$5,"")))))</f>
        <v/>
      </c>
      <c r="I172" s="18" t="n"/>
      <c r="J172" s="5" t="n"/>
      <c r="K172" s="21">
        <f>IF(OR(F172="",J172=""),"",J172-F172)</f>
        <v/>
      </c>
      <c r="L172" s="22">
        <f>IF(OR(A172="",I172=""),"",IF(I172="Projet","À envoyer",IF(OR(I172&lt;&gt;"Envoyé",F172=""),"",IF(TODAY()&gt;G172,"Expirée : reconfirmer les prix",IF(H172="","Relances finies : décider",IF(H172=TODAY(),"Relancer aujourd’hui","En attente"))))))</f>
        <v/>
      </c>
      <c r="M172" s="11" t="n"/>
    </row>
    <row r="173">
      <c r="A173" s="19" t="n"/>
      <c r="B173" s="11" t="n"/>
      <c r="C173" s="11" t="n"/>
      <c r="D173" s="11" t="n"/>
      <c r="E173" s="20" t="n"/>
      <c r="F173" s="5" t="n"/>
      <c r="G173" s="6">
        <f>IF(F173="","",F173+'Paramètres'!$B$4)</f>
        <v/>
      </c>
      <c r="H173" s="6">
        <f>IF(OR(F173="",I173&lt;&gt;"Envoyé"),"",IF(TODAY()&lt;=F173+'Paramètres'!$B$5,F173+'Paramètres'!$B$5,IF(TODAY()&lt;=F173+'Paramètres'!$C$5,F173+'Paramètres'!$C$5,IF(TODAY()&lt;=F173+'Paramètres'!$D$5,F173+'Paramètres'!$D$5,IF(TODAY()&lt;=F173+'Paramètres'!$E$5,F173+'Paramètres'!$E$5,"")))))</f>
        <v/>
      </c>
      <c r="I173" s="18" t="n"/>
      <c r="J173" s="5" t="n"/>
      <c r="K173" s="21">
        <f>IF(OR(F173="",J173=""),"",J173-F173)</f>
        <v/>
      </c>
      <c r="L173" s="22">
        <f>IF(OR(A173="",I173=""),"",IF(I173="Projet","À envoyer",IF(OR(I173&lt;&gt;"Envoyé",F173=""),"",IF(TODAY()&gt;G173,"Expirée : reconfirmer les prix",IF(H173="","Relances finies : décider",IF(H173=TODAY(),"Relancer aujourd’hui","En attente"))))))</f>
        <v/>
      </c>
      <c r="M173" s="11" t="n"/>
    </row>
    <row r="174">
      <c r="A174" s="19" t="n"/>
      <c r="B174" s="11" t="n"/>
      <c r="C174" s="11" t="n"/>
      <c r="D174" s="11" t="n"/>
      <c r="E174" s="20" t="n"/>
      <c r="F174" s="5" t="n"/>
      <c r="G174" s="6">
        <f>IF(F174="","",F174+'Paramètres'!$B$4)</f>
        <v/>
      </c>
      <c r="H174" s="6">
        <f>IF(OR(F174="",I174&lt;&gt;"Envoyé"),"",IF(TODAY()&lt;=F174+'Paramètres'!$B$5,F174+'Paramètres'!$B$5,IF(TODAY()&lt;=F174+'Paramètres'!$C$5,F174+'Paramètres'!$C$5,IF(TODAY()&lt;=F174+'Paramètres'!$D$5,F174+'Paramètres'!$D$5,IF(TODAY()&lt;=F174+'Paramètres'!$E$5,F174+'Paramètres'!$E$5,"")))))</f>
        <v/>
      </c>
      <c r="I174" s="18" t="n"/>
      <c r="J174" s="5" t="n"/>
      <c r="K174" s="21">
        <f>IF(OR(F174="",J174=""),"",J174-F174)</f>
        <v/>
      </c>
      <c r="L174" s="22">
        <f>IF(OR(A174="",I174=""),"",IF(I174="Projet","À envoyer",IF(OR(I174&lt;&gt;"Envoyé",F174=""),"",IF(TODAY()&gt;G174,"Expirée : reconfirmer les prix",IF(H174="","Relances finies : décider",IF(H174=TODAY(),"Relancer aujourd’hui","En attente"))))))</f>
        <v/>
      </c>
      <c r="M174" s="11" t="n"/>
    </row>
    <row r="175">
      <c r="A175" s="19" t="n"/>
      <c r="B175" s="11" t="n"/>
      <c r="C175" s="11" t="n"/>
      <c r="D175" s="11" t="n"/>
      <c r="E175" s="20" t="n"/>
      <c r="F175" s="5" t="n"/>
      <c r="G175" s="6">
        <f>IF(F175="","",F175+'Paramètres'!$B$4)</f>
        <v/>
      </c>
      <c r="H175" s="6">
        <f>IF(OR(F175="",I175&lt;&gt;"Envoyé"),"",IF(TODAY()&lt;=F175+'Paramètres'!$B$5,F175+'Paramètres'!$B$5,IF(TODAY()&lt;=F175+'Paramètres'!$C$5,F175+'Paramètres'!$C$5,IF(TODAY()&lt;=F175+'Paramètres'!$D$5,F175+'Paramètres'!$D$5,IF(TODAY()&lt;=F175+'Paramètres'!$E$5,F175+'Paramètres'!$E$5,"")))))</f>
        <v/>
      </c>
      <c r="I175" s="18" t="n"/>
      <c r="J175" s="5" t="n"/>
      <c r="K175" s="21">
        <f>IF(OR(F175="",J175=""),"",J175-F175)</f>
        <v/>
      </c>
      <c r="L175" s="22">
        <f>IF(OR(A175="",I175=""),"",IF(I175="Projet","À envoyer",IF(OR(I175&lt;&gt;"Envoyé",F175=""),"",IF(TODAY()&gt;G175,"Expirée : reconfirmer les prix",IF(H175="","Relances finies : décider",IF(H175=TODAY(),"Relancer aujourd’hui","En attente"))))))</f>
        <v/>
      </c>
      <c r="M175" s="11" t="n"/>
    </row>
    <row r="176">
      <c r="A176" s="19" t="n"/>
      <c r="B176" s="11" t="n"/>
      <c r="C176" s="11" t="n"/>
      <c r="D176" s="11" t="n"/>
      <c r="E176" s="20" t="n"/>
      <c r="F176" s="5" t="n"/>
      <c r="G176" s="6">
        <f>IF(F176="","",F176+'Paramètres'!$B$4)</f>
        <v/>
      </c>
      <c r="H176" s="6">
        <f>IF(OR(F176="",I176&lt;&gt;"Envoyé"),"",IF(TODAY()&lt;=F176+'Paramètres'!$B$5,F176+'Paramètres'!$B$5,IF(TODAY()&lt;=F176+'Paramètres'!$C$5,F176+'Paramètres'!$C$5,IF(TODAY()&lt;=F176+'Paramètres'!$D$5,F176+'Paramètres'!$D$5,IF(TODAY()&lt;=F176+'Paramètres'!$E$5,F176+'Paramètres'!$E$5,"")))))</f>
        <v/>
      </c>
      <c r="I176" s="18" t="n"/>
      <c r="J176" s="5" t="n"/>
      <c r="K176" s="21">
        <f>IF(OR(F176="",J176=""),"",J176-F176)</f>
        <v/>
      </c>
      <c r="L176" s="22">
        <f>IF(OR(A176="",I176=""),"",IF(I176="Projet","À envoyer",IF(OR(I176&lt;&gt;"Envoyé",F176=""),"",IF(TODAY()&gt;G176,"Expirée : reconfirmer les prix",IF(H176="","Relances finies : décider",IF(H176=TODAY(),"Relancer aujourd’hui","En attente"))))))</f>
        <v/>
      </c>
      <c r="M176" s="11" t="n"/>
    </row>
    <row r="177">
      <c r="A177" s="19" t="n"/>
      <c r="B177" s="11" t="n"/>
      <c r="C177" s="11" t="n"/>
      <c r="D177" s="11" t="n"/>
      <c r="E177" s="20" t="n"/>
      <c r="F177" s="5" t="n"/>
      <c r="G177" s="6">
        <f>IF(F177="","",F177+'Paramètres'!$B$4)</f>
        <v/>
      </c>
      <c r="H177" s="6">
        <f>IF(OR(F177="",I177&lt;&gt;"Envoyé"),"",IF(TODAY()&lt;=F177+'Paramètres'!$B$5,F177+'Paramètres'!$B$5,IF(TODAY()&lt;=F177+'Paramètres'!$C$5,F177+'Paramètres'!$C$5,IF(TODAY()&lt;=F177+'Paramètres'!$D$5,F177+'Paramètres'!$D$5,IF(TODAY()&lt;=F177+'Paramètres'!$E$5,F177+'Paramètres'!$E$5,"")))))</f>
        <v/>
      </c>
      <c r="I177" s="18" t="n"/>
      <c r="J177" s="5" t="n"/>
      <c r="K177" s="21">
        <f>IF(OR(F177="",J177=""),"",J177-F177)</f>
        <v/>
      </c>
      <c r="L177" s="22">
        <f>IF(OR(A177="",I177=""),"",IF(I177="Projet","À envoyer",IF(OR(I177&lt;&gt;"Envoyé",F177=""),"",IF(TODAY()&gt;G177,"Expirée : reconfirmer les prix",IF(H177="","Relances finies : décider",IF(H177=TODAY(),"Relancer aujourd’hui","En attente"))))))</f>
        <v/>
      </c>
      <c r="M177" s="11" t="n"/>
    </row>
    <row r="178">
      <c r="A178" s="19" t="n"/>
      <c r="B178" s="11" t="n"/>
      <c r="C178" s="11" t="n"/>
      <c r="D178" s="11" t="n"/>
      <c r="E178" s="20" t="n"/>
      <c r="F178" s="5" t="n"/>
      <c r="G178" s="6">
        <f>IF(F178="","",F178+'Paramètres'!$B$4)</f>
        <v/>
      </c>
      <c r="H178" s="6">
        <f>IF(OR(F178="",I178&lt;&gt;"Envoyé"),"",IF(TODAY()&lt;=F178+'Paramètres'!$B$5,F178+'Paramètres'!$B$5,IF(TODAY()&lt;=F178+'Paramètres'!$C$5,F178+'Paramètres'!$C$5,IF(TODAY()&lt;=F178+'Paramètres'!$D$5,F178+'Paramètres'!$D$5,IF(TODAY()&lt;=F178+'Paramètres'!$E$5,F178+'Paramètres'!$E$5,"")))))</f>
        <v/>
      </c>
      <c r="I178" s="18" t="n"/>
      <c r="J178" s="5" t="n"/>
      <c r="K178" s="21">
        <f>IF(OR(F178="",J178=""),"",J178-F178)</f>
        <v/>
      </c>
      <c r="L178" s="22">
        <f>IF(OR(A178="",I178=""),"",IF(I178="Projet","À envoyer",IF(OR(I178&lt;&gt;"Envoyé",F178=""),"",IF(TODAY()&gt;G178,"Expirée : reconfirmer les prix",IF(H178="","Relances finies : décider",IF(H178=TODAY(),"Relancer aujourd’hui","En attente"))))))</f>
        <v/>
      </c>
      <c r="M178" s="11" t="n"/>
    </row>
    <row r="179">
      <c r="A179" s="19" t="n"/>
      <c r="B179" s="11" t="n"/>
      <c r="C179" s="11" t="n"/>
      <c r="D179" s="11" t="n"/>
      <c r="E179" s="20" t="n"/>
      <c r="F179" s="5" t="n"/>
      <c r="G179" s="6">
        <f>IF(F179="","",F179+'Paramètres'!$B$4)</f>
        <v/>
      </c>
      <c r="H179" s="6">
        <f>IF(OR(F179="",I179&lt;&gt;"Envoyé"),"",IF(TODAY()&lt;=F179+'Paramètres'!$B$5,F179+'Paramètres'!$B$5,IF(TODAY()&lt;=F179+'Paramètres'!$C$5,F179+'Paramètres'!$C$5,IF(TODAY()&lt;=F179+'Paramètres'!$D$5,F179+'Paramètres'!$D$5,IF(TODAY()&lt;=F179+'Paramètres'!$E$5,F179+'Paramètres'!$E$5,"")))))</f>
        <v/>
      </c>
      <c r="I179" s="18" t="n"/>
      <c r="J179" s="5" t="n"/>
      <c r="K179" s="21">
        <f>IF(OR(F179="",J179=""),"",J179-F179)</f>
        <v/>
      </c>
      <c r="L179" s="22">
        <f>IF(OR(A179="",I179=""),"",IF(I179="Projet","À envoyer",IF(OR(I179&lt;&gt;"Envoyé",F179=""),"",IF(TODAY()&gt;G179,"Expirée : reconfirmer les prix",IF(H179="","Relances finies : décider",IF(H179=TODAY(),"Relancer aujourd’hui","En attente"))))))</f>
        <v/>
      </c>
      <c r="M179" s="11" t="n"/>
    </row>
    <row r="180">
      <c r="A180" s="19" t="n"/>
      <c r="B180" s="11" t="n"/>
      <c r="C180" s="11" t="n"/>
      <c r="D180" s="11" t="n"/>
      <c r="E180" s="20" t="n"/>
      <c r="F180" s="5" t="n"/>
      <c r="G180" s="6">
        <f>IF(F180="","",F180+'Paramètres'!$B$4)</f>
        <v/>
      </c>
      <c r="H180" s="6">
        <f>IF(OR(F180="",I180&lt;&gt;"Envoyé"),"",IF(TODAY()&lt;=F180+'Paramètres'!$B$5,F180+'Paramètres'!$B$5,IF(TODAY()&lt;=F180+'Paramètres'!$C$5,F180+'Paramètres'!$C$5,IF(TODAY()&lt;=F180+'Paramètres'!$D$5,F180+'Paramètres'!$D$5,IF(TODAY()&lt;=F180+'Paramètres'!$E$5,F180+'Paramètres'!$E$5,"")))))</f>
        <v/>
      </c>
      <c r="I180" s="18" t="n"/>
      <c r="J180" s="5" t="n"/>
      <c r="K180" s="21">
        <f>IF(OR(F180="",J180=""),"",J180-F180)</f>
        <v/>
      </c>
      <c r="L180" s="22">
        <f>IF(OR(A180="",I180=""),"",IF(I180="Projet","À envoyer",IF(OR(I180&lt;&gt;"Envoyé",F180=""),"",IF(TODAY()&gt;G180,"Expirée : reconfirmer les prix",IF(H180="","Relances finies : décider",IF(H180=TODAY(),"Relancer aujourd’hui","En attente"))))))</f>
        <v/>
      </c>
      <c r="M180" s="11" t="n"/>
    </row>
    <row r="181">
      <c r="A181" s="19" t="n"/>
      <c r="B181" s="11" t="n"/>
      <c r="C181" s="11" t="n"/>
      <c r="D181" s="11" t="n"/>
      <c r="E181" s="20" t="n"/>
      <c r="F181" s="5" t="n"/>
      <c r="G181" s="6">
        <f>IF(F181="","",F181+'Paramètres'!$B$4)</f>
        <v/>
      </c>
      <c r="H181" s="6">
        <f>IF(OR(F181="",I181&lt;&gt;"Envoyé"),"",IF(TODAY()&lt;=F181+'Paramètres'!$B$5,F181+'Paramètres'!$B$5,IF(TODAY()&lt;=F181+'Paramètres'!$C$5,F181+'Paramètres'!$C$5,IF(TODAY()&lt;=F181+'Paramètres'!$D$5,F181+'Paramètres'!$D$5,IF(TODAY()&lt;=F181+'Paramètres'!$E$5,F181+'Paramètres'!$E$5,"")))))</f>
        <v/>
      </c>
      <c r="I181" s="18" t="n"/>
      <c r="J181" s="5" t="n"/>
      <c r="K181" s="21">
        <f>IF(OR(F181="",J181=""),"",J181-F181)</f>
        <v/>
      </c>
      <c r="L181" s="22">
        <f>IF(OR(A181="",I181=""),"",IF(I181="Projet","À envoyer",IF(OR(I181&lt;&gt;"Envoyé",F181=""),"",IF(TODAY()&gt;G181,"Expirée : reconfirmer les prix",IF(H181="","Relances finies : décider",IF(H181=TODAY(),"Relancer aujourd’hui","En attente"))))))</f>
        <v/>
      </c>
      <c r="M181" s="11" t="n"/>
    </row>
    <row r="182">
      <c r="A182" s="19" t="n"/>
      <c r="B182" s="11" t="n"/>
      <c r="C182" s="11" t="n"/>
      <c r="D182" s="11" t="n"/>
      <c r="E182" s="20" t="n"/>
      <c r="F182" s="5" t="n"/>
      <c r="G182" s="6">
        <f>IF(F182="","",F182+'Paramètres'!$B$4)</f>
        <v/>
      </c>
      <c r="H182" s="6">
        <f>IF(OR(F182="",I182&lt;&gt;"Envoyé"),"",IF(TODAY()&lt;=F182+'Paramètres'!$B$5,F182+'Paramètres'!$B$5,IF(TODAY()&lt;=F182+'Paramètres'!$C$5,F182+'Paramètres'!$C$5,IF(TODAY()&lt;=F182+'Paramètres'!$D$5,F182+'Paramètres'!$D$5,IF(TODAY()&lt;=F182+'Paramètres'!$E$5,F182+'Paramètres'!$E$5,"")))))</f>
        <v/>
      </c>
      <c r="I182" s="18" t="n"/>
      <c r="J182" s="5" t="n"/>
      <c r="K182" s="21">
        <f>IF(OR(F182="",J182=""),"",J182-F182)</f>
        <v/>
      </c>
      <c r="L182" s="22">
        <f>IF(OR(A182="",I182=""),"",IF(I182="Projet","À envoyer",IF(OR(I182&lt;&gt;"Envoyé",F182=""),"",IF(TODAY()&gt;G182,"Expirée : reconfirmer les prix",IF(H182="","Relances finies : décider",IF(H182=TODAY(),"Relancer aujourd’hui","En attente"))))))</f>
        <v/>
      </c>
      <c r="M182" s="11" t="n"/>
    </row>
    <row r="183">
      <c r="A183" s="19" t="n"/>
      <c r="B183" s="11" t="n"/>
      <c r="C183" s="11" t="n"/>
      <c r="D183" s="11" t="n"/>
      <c r="E183" s="20" t="n"/>
      <c r="F183" s="5" t="n"/>
      <c r="G183" s="6">
        <f>IF(F183="","",F183+'Paramètres'!$B$4)</f>
        <v/>
      </c>
      <c r="H183" s="6">
        <f>IF(OR(F183="",I183&lt;&gt;"Envoyé"),"",IF(TODAY()&lt;=F183+'Paramètres'!$B$5,F183+'Paramètres'!$B$5,IF(TODAY()&lt;=F183+'Paramètres'!$C$5,F183+'Paramètres'!$C$5,IF(TODAY()&lt;=F183+'Paramètres'!$D$5,F183+'Paramètres'!$D$5,IF(TODAY()&lt;=F183+'Paramètres'!$E$5,F183+'Paramètres'!$E$5,"")))))</f>
        <v/>
      </c>
      <c r="I183" s="18" t="n"/>
      <c r="J183" s="5" t="n"/>
      <c r="K183" s="21">
        <f>IF(OR(F183="",J183=""),"",J183-F183)</f>
        <v/>
      </c>
      <c r="L183" s="22">
        <f>IF(OR(A183="",I183=""),"",IF(I183="Projet","À envoyer",IF(OR(I183&lt;&gt;"Envoyé",F183=""),"",IF(TODAY()&gt;G183,"Expirée : reconfirmer les prix",IF(H183="","Relances finies : décider",IF(H183=TODAY(),"Relancer aujourd’hui","En attente"))))))</f>
        <v/>
      </c>
      <c r="M183" s="11" t="n"/>
    </row>
    <row r="184">
      <c r="A184" s="19" t="n"/>
      <c r="B184" s="11" t="n"/>
      <c r="C184" s="11" t="n"/>
      <c r="D184" s="11" t="n"/>
      <c r="E184" s="20" t="n"/>
      <c r="F184" s="5" t="n"/>
      <c r="G184" s="6">
        <f>IF(F184="","",F184+'Paramètres'!$B$4)</f>
        <v/>
      </c>
      <c r="H184" s="6">
        <f>IF(OR(F184="",I184&lt;&gt;"Envoyé"),"",IF(TODAY()&lt;=F184+'Paramètres'!$B$5,F184+'Paramètres'!$B$5,IF(TODAY()&lt;=F184+'Paramètres'!$C$5,F184+'Paramètres'!$C$5,IF(TODAY()&lt;=F184+'Paramètres'!$D$5,F184+'Paramètres'!$D$5,IF(TODAY()&lt;=F184+'Paramètres'!$E$5,F184+'Paramètres'!$E$5,"")))))</f>
        <v/>
      </c>
      <c r="I184" s="18" t="n"/>
      <c r="J184" s="5" t="n"/>
      <c r="K184" s="21">
        <f>IF(OR(F184="",J184=""),"",J184-F184)</f>
        <v/>
      </c>
      <c r="L184" s="22">
        <f>IF(OR(A184="",I184=""),"",IF(I184="Projet","À envoyer",IF(OR(I184&lt;&gt;"Envoyé",F184=""),"",IF(TODAY()&gt;G184,"Expirée : reconfirmer les prix",IF(H184="","Relances finies : décider",IF(H184=TODAY(),"Relancer aujourd’hui","En attente"))))))</f>
        <v/>
      </c>
      <c r="M184" s="11" t="n"/>
    </row>
    <row r="185">
      <c r="A185" s="19" t="n"/>
      <c r="B185" s="11" t="n"/>
      <c r="C185" s="11" t="n"/>
      <c r="D185" s="11" t="n"/>
      <c r="E185" s="20" t="n"/>
      <c r="F185" s="5" t="n"/>
      <c r="G185" s="6">
        <f>IF(F185="","",F185+'Paramètres'!$B$4)</f>
        <v/>
      </c>
      <c r="H185" s="6">
        <f>IF(OR(F185="",I185&lt;&gt;"Envoyé"),"",IF(TODAY()&lt;=F185+'Paramètres'!$B$5,F185+'Paramètres'!$B$5,IF(TODAY()&lt;=F185+'Paramètres'!$C$5,F185+'Paramètres'!$C$5,IF(TODAY()&lt;=F185+'Paramètres'!$D$5,F185+'Paramètres'!$D$5,IF(TODAY()&lt;=F185+'Paramètres'!$E$5,F185+'Paramètres'!$E$5,"")))))</f>
        <v/>
      </c>
      <c r="I185" s="18" t="n"/>
      <c r="J185" s="5" t="n"/>
      <c r="K185" s="21">
        <f>IF(OR(F185="",J185=""),"",J185-F185)</f>
        <v/>
      </c>
      <c r="L185" s="22">
        <f>IF(OR(A185="",I185=""),"",IF(I185="Projet","À envoyer",IF(OR(I185&lt;&gt;"Envoyé",F185=""),"",IF(TODAY()&gt;G185,"Expirée : reconfirmer les prix",IF(H185="","Relances finies : décider",IF(H185=TODAY(),"Relancer aujourd’hui","En attente"))))))</f>
        <v/>
      </c>
      <c r="M185" s="11" t="n"/>
    </row>
    <row r="186">
      <c r="A186" s="19" t="n"/>
      <c r="B186" s="11" t="n"/>
      <c r="C186" s="11" t="n"/>
      <c r="D186" s="11" t="n"/>
      <c r="E186" s="20" t="n"/>
      <c r="F186" s="5" t="n"/>
      <c r="G186" s="6">
        <f>IF(F186="","",F186+'Paramètres'!$B$4)</f>
        <v/>
      </c>
      <c r="H186" s="6">
        <f>IF(OR(F186="",I186&lt;&gt;"Envoyé"),"",IF(TODAY()&lt;=F186+'Paramètres'!$B$5,F186+'Paramètres'!$B$5,IF(TODAY()&lt;=F186+'Paramètres'!$C$5,F186+'Paramètres'!$C$5,IF(TODAY()&lt;=F186+'Paramètres'!$D$5,F186+'Paramètres'!$D$5,IF(TODAY()&lt;=F186+'Paramètres'!$E$5,F186+'Paramètres'!$E$5,"")))))</f>
        <v/>
      </c>
      <c r="I186" s="18" t="n"/>
      <c r="J186" s="5" t="n"/>
      <c r="K186" s="21">
        <f>IF(OR(F186="",J186=""),"",J186-F186)</f>
        <v/>
      </c>
      <c r="L186" s="22">
        <f>IF(OR(A186="",I186=""),"",IF(I186="Projet","À envoyer",IF(OR(I186&lt;&gt;"Envoyé",F186=""),"",IF(TODAY()&gt;G186,"Expirée : reconfirmer les prix",IF(H186="","Relances finies : décider",IF(H186=TODAY(),"Relancer aujourd’hui","En attente"))))))</f>
        <v/>
      </c>
      <c r="M186" s="11" t="n"/>
    </row>
    <row r="187">
      <c r="A187" s="19" t="n"/>
      <c r="B187" s="11" t="n"/>
      <c r="C187" s="11" t="n"/>
      <c r="D187" s="11" t="n"/>
      <c r="E187" s="20" t="n"/>
      <c r="F187" s="5" t="n"/>
      <c r="G187" s="6">
        <f>IF(F187="","",F187+'Paramètres'!$B$4)</f>
        <v/>
      </c>
      <c r="H187" s="6">
        <f>IF(OR(F187="",I187&lt;&gt;"Envoyé"),"",IF(TODAY()&lt;=F187+'Paramètres'!$B$5,F187+'Paramètres'!$B$5,IF(TODAY()&lt;=F187+'Paramètres'!$C$5,F187+'Paramètres'!$C$5,IF(TODAY()&lt;=F187+'Paramètres'!$D$5,F187+'Paramètres'!$D$5,IF(TODAY()&lt;=F187+'Paramètres'!$E$5,F187+'Paramètres'!$E$5,"")))))</f>
        <v/>
      </c>
      <c r="I187" s="18" t="n"/>
      <c r="J187" s="5" t="n"/>
      <c r="K187" s="21">
        <f>IF(OR(F187="",J187=""),"",J187-F187)</f>
        <v/>
      </c>
      <c r="L187" s="22">
        <f>IF(OR(A187="",I187=""),"",IF(I187="Projet","À envoyer",IF(OR(I187&lt;&gt;"Envoyé",F187=""),"",IF(TODAY()&gt;G187,"Expirée : reconfirmer les prix",IF(H187="","Relances finies : décider",IF(H187=TODAY(),"Relancer aujourd’hui","En attente"))))))</f>
        <v/>
      </c>
      <c r="M187" s="11" t="n"/>
    </row>
    <row r="188">
      <c r="A188" s="19" t="n"/>
      <c r="B188" s="11" t="n"/>
      <c r="C188" s="11" t="n"/>
      <c r="D188" s="11" t="n"/>
      <c r="E188" s="20" t="n"/>
      <c r="F188" s="5" t="n"/>
      <c r="G188" s="6">
        <f>IF(F188="","",F188+'Paramètres'!$B$4)</f>
        <v/>
      </c>
      <c r="H188" s="6">
        <f>IF(OR(F188="",I188&lt;&gt;"Envoyé"),"",IF(TODAY()&lt;=F188+'Paramètres'!$B$5,F188+'Paramètres'!$B$5,IF(TODAY()&lt;=F188+'Paramètres'!$C$5,F188+'Paramètres'!$C$5,IF(TODAY()&lt;=F188+'Paramètres'!$D$5,F188+'Paramètres'!$D$5,IF(TODAY()&lt;=F188+'Paramètres'!$E$5,F188+'Paramètres'!$E$5,"")))))</f>
        <v/>
      </c>
      <c r="I188" s="18" t="n"/>
      <c r="J188" s="5" t="n"/>
      <c r="K188" s="21">
        <f>IF(OR(F188="",J188=""),"",J188-F188)</f>
        <v/>
      </c>
      <c r="L188" s="22">
        <f>IF(OR(A188="",I188=""),"",IF(I188="Projet","À envoyer",IF(OR(I188&lt;&gt;"Envoyé",F188=""),"",IF(TODAY()&gt;G188,"Expirée : reconfirmer les prix",IF(H188="","Relances finies : décider",IF(H188=TODAY(),"Relancer aujourd’hui","En attente"))))))</f>
        <v/>
      </c>
      <c r="M188" s="11" t="n"/>
    </row>
    <row r="189">
      <c r="A189" s="19" t="n"/>
      <c r="B189" s="11" t="n"/>
      <c r="C189" s="11" t="n"/>
      <c r="D189" s="11" t="n"/>
      <c r="E189" s="20" t="n"/>
      <c r="F189" s="5" t="n"/>
      <c r="G189" s="6">
        <f>IF(F189="","",F189+'Paramètres'!$B$4)</f>
        <v/>
      </c>
      <c r="H189" s="6">
        <f>IF(OR(F189="",I189&lt;&gt;"Envoyé"),"",IF(TODAY()&lt;=F189+'Paramètres'!$B$5,F189+'Paramètres'!$B$5,IF(TODAY()&lt;=F189+'Paramètres'!$C$5,F189+'Paramètres'!$C$5,IF(TODAY()&lt;=F189+'Paramètres'!$D$5,F189+'Paramètres'!$D$5,IF(TODAY()&lt;=F189+'Paramètres'!$E$5,F189+'Paramètres'!$E$5,"")))))</f>
        <v/>
      </c>
      <c r="I189" s="18" t="n"/>
      <c r="J189" s="5" t="n"/>
      <c r="K189" s="21">
        <f>IF(OR(F189="",J189=""),"",J189-F189)</f>
        <v/>
      </c>
      <c r="L189" s="22">
        <f>IF(OR(A189="",I189=""),"",IF(I189="Projet","À envoyer",IF(OR(I189&lt;&gt;"Envoyé",F189=""),"",IF(TODAY()&gt;G189,"Expirée : reconfirmer les prix",IF(H189="","Relances finies : décider",IF(H189=TODAY(),"Relancer aujourd’hui","En attente"))))))</f>
        <v/>
      </c>
      <c r="M189" s="11" t="n"/>
    </row>
    <row r="190">
      <c r="A190" s="19" t="n"/>
      <c r="B190" s="11" t="n"/>
      <c r="C190" s="11" t="n"/>
      <c r="D190" s="11" t="n"/>
      <c r="E190" s="20" t="n"/>
      <c r="F190" s="5" t="n"/>
      <c r="G190" s="6">
        <f>IF(F190="","",F190+'Paramètres'!$B$4)</f>
        <v/>
      </c>
      <c r="H190" s="6">
        <f>IF(OR(F190="",I190&lt;&gt;"Envoyé"),"",IF(TODAY()&lt;=F190+'Paramètres'!$B$5,F190+'Paramètres'!$B$5,IF(TODAY()&lt;=F190+'Paramètres'!$C$5,F190+'Paramètres'!$C$5,IF(TODAY()&lt;=F190+'Paramètres'!$D$5,F190+'Paramètres'!$D$5,IF(TODAY()&lt;=F190+'Paramètres'!$E$5,F190+'Paramètres'!$E$5,"")))))</f>
        <v/>
      </c>
      <c r="I190" s="18" t="n"/>
      <c r="J190" s="5" t="n"/>
      <c r="K190" s="21">
        <f>IF(OR(F190="",J190=""),"",J190-F190)</f>
        <v/>
      </c>
      <c r="L190" s="22">
        <f>IF(OR(A190="",I190=""),"",IF(I190="Projet","À envoyer",IF(OR(I190&lt;&gt;"Envoyé",F190=""),"",IF(TODAY()&gt;G190,"Expirée : reconfirmer les prix",IF(H190="","Relances finies : décider",IF(H190=TODAY(),"Relancer aujourd’hui","En attente"))))))</f>
        <v/>
      </c>
      <c r="M190" s="11" t="n"/>
    </row>
    <row r="191">
      <c r="A191" s="19" t="n"/>
      <c r="B191" s="11" t="n"/>
      <c r="C191" s="11" t="n"/>
      <c r="D191" s="11" t="n"/>
      <c r="E191" s="20" t="n"/>
      <c r="F191" s="5" t="n"/>
      <c r="G191" s="6">
        <f>IF(F191="","",F191+'Paramètres'!$B$4)</f>
        <v/>
      </c>
      <c r="H191" s="6">
        <f>IF(OR(F191="",I191&lt;&gt;"Envoyé"),"",IF(TODAY()&lt;=F191+'Paramètres'!$B$5,F191+'Paramètres'!$B$5,IF(TODAY()&lt;=F191+'Paramètres'!$C$5,F191+'Paramètres'!$C$5,IF(TODAY()&lt;=F191+'Paramètres'!$D$5,F191+'Paramètres'!$D$5,IF(TODAY()&lt;=F191+'Paramètres'!$E$5,F191+'Paramètres'!$E$5,"")))))</f>
        <v/>
      </c>
      <c r="I191" s="18" t="n"/>
      <c r="J191" s="5" t="n"/>
      <c r="K191" s="21">
        <f>IF(OR(F191="",J191=""),"",J191-F191)</f>
        <v/>
      </c>
      <c r="L191" s="22">
        <f>IF(OR(A191="",I191=""),"",IF(I191="Projet","À envoyer",IF(OR(I191&lt;&gt;"Envoyé",F191=""),"",IF(TODAY()&gt;G191,"Expirée : reconfirmer les prix",IF(H191="","Relances finies : décider",IF(H191=TODAY(),"Relancer aujourd’hui","En attente"))))))</f>
        <v/>
      </c>
      <c r="M191" s="11" t="n"/>
    </row>
    <row r="192">
      <c r="A192" s="19" t="n"/>
      <c r="B192" s="11" t="n"/>
      <c r="C192" s="11" t="n"/>
      <c r="D192" s="11" t="n"/>
      <c r="E192" s="20" t="n"/>
      <c r="F192" s="5" t="n"/>
      <c r="G192" s="6">
        <f>IF(F192="","",F192+'Paramètres'!$B$4)</f>
        <v/>
      </c>
      <c r="H192" s="6">
        <f>IF(OR(F192="",I192&lt;&gt;"Envoyé"),"",IF(TODAY()&lt;=F192+'Paramètres'!$B$5,F192+'Paramètres'!$B$5,IF(TODAY()&lt;=F192+'Paramètres'!$C$5,F192+'Paramètres'!$C$5,IF(TODAY()&lt;=F192+'Paramètres'!$D$5,F192+'Paramètres'!$D$5,IF(TODAY()&lt;=F192+'Paramètres'!$E$5,F192+'Paramètres'!$E$5,"")))))</f>
        <v/>
      </c>
      <c r="I192" s="18" t="n"/>
      <c r="J192" s="5" t="n"/>
      <c r="K192" s="21">
        <f>IF(OR(F192="",J192=""),"",J192-F192)</f>
        <v/>
      </c>
      <c r="L192" s="22">
        <f>IF(OR(A192="",I192=""),"",IF(I192="Projet","À envoyer",IF(OR(I192&lt;&gt;"Envoyé",F192=""),"",IF(TODAY()&gt;G192,"Expirée : reconfirmer les prix",IF(H192="","Relances finies : décider",IF(H192=TODAY(),"Relancer aujourd’hui","En attente"))))))</f>
        <v/>
      </c>
      <c r="M192" s="11" t="n"/>
    </row>
    <row r="193">
      <c r="A193" s="19" t="n"/>
      <c r="B193" s="11" t="n"/>
      <c r="C193" s="11" t="n"/>
      <c r="D193" s="11" t="n"/>
      <c r="E193" s="20" t="n"/>
      <c r="F193" s="5" t="n"/>
      <c r="G193" s="6">
        <f>IF(F193="","",F193+'Paramètres'!$B$4)</f>
        <v/>
      </c>
      <c r="H193" s="6">
        <f>IF(OR(F193="",I193&lt;&gt;"Envoyé"),"",IF(TODAY()&lt;=F193+'Paramètres'!$B$5,F193+'Paramètres'!$B$5,IF(TODAY()&lt;=F193+'Paramètres'!$C$5,F193+'Paramètres'!$C$5,IF(TODAY()&lt;=F193+'Paramètres'!$D$5,F193+'Paramètres'!$D$5,IF(TODAY()&lt;=F193+'Paramètres'!$E$5,F193+'Paramètres'!$E$5,"")))))</f>
        <v/>
      </c>
      <c r="I193" s="18" t="n"/>
      <c r="J193" s="5" t="n"/>
      <c r="K193" s="21">
        <f>IF(OR(F193="",J193=""),"",J193-F193)</f>
        <v/>
      </c>
      <c r="L193" s="22">
        <f>IF(OR(A193="",I193=""),"",IF(I193="Projet","À envoyer",IF(OR(I193&lt;&gt;"Envoyé",F193=""),"",IF(TODAY()&gt;G193,"Expirée : reconfirmer les prix",IF(H193="","Relances finies : décider",IF(H193=TODAY(),"Relancer aujourd’hui","En attente"))))))</f>
        <v/>
      </c>
      <c r="M193" s="11" t="n"/>
    </row>
    <row r="194">
      <c r="A194" s="19" t="n"/>
      <c r="B194" s="11" t="n"/>
      <c r="C194" s="11" t="n"/>
      <c r="D194" s="11" t="n"/>
      <c r="E194" s="20" t="n"/>
      <c r="F194" s="5" t="n"/>
      <c r="G194" s="6">
        <f>IF(F194="","",F194+'Paramètres'!$B$4)</f>
        <v/>
      </c>
      <c r="H194" s="6">
        <f>IF(OR(F194="",I194&lt;&gt;"Envoyé"),"",IF(TODAY()&lt;=F194+'Paramètres'!$B$5,F194+'Paramètres'!$B$5,IF(TODAY()&lt;=F194+'Paramètres'!$C$5,F194+'Paramètres'!$C$5,IF(TODAY()&lt;=F194+'Paramètres'!$D$5,F194+'Paramètres'!$D$5,IF(TODAY()&lt;=F194+'Paramètres'!$E$5,F194+'Paramètres'!$E$5,"")))))</f>
        <v/>
      </c>
      <c r="I194" s="18" t="n"/>
      <c r="J194" s="5" t="n"/>
      <c r="K194" s="21">
        <f>IF(OR(F194="",J194=""),"",J194-F194)</f>
        <v/>
      </c>
      <c r="L194" s="22">
        <f>IF(OR(A194="",I194=""),"",IF(I194="Projet","À envoyer",IF(OR(I194&lt;&gt;"Envoyé",F194=""),"",IF(TODAY()&gt;G194,"Expirée : reconfirmer les prix",IF(H194="","Relances finies : décider",IF(H194=TODAY(),"Relancer aujourd’hui","En attente"))))))</f>
        <v/>
      </c>
      <c r="M194" s="11" t="n"/>
    </row>
    <row r="195">
      <c r="A195" s="19" t="n"/>
      <c r="B195" s="11" t="n"/>
      <c r="C195" s="11" t="n"/>
      <c r="D195" s="11" t="n"/>
      <c r="E195" s="20" t="n"/>
      <c r="F195" s="5" t="n"/>
      <c r="G195" s="6">
        <f>IF(F195="","",F195+'Paramètres'!$B$4)</f>
        <v/>
      </c>
      <c r="H195" s="6">
        <f>IF(OR(F195="",I195&lt;&gt;"Envoyé"),"",IF(TODAY()&lt;=F195+'Paramètres'!$B$5,F195+'Paramètres'!$B$5,IF(TODAY()&lt;=F195+'Paramètres'!$C$5,F195+'Paramètres'!$C$5,IF(TODAY()&lt;=F195+'Paramètres'!$D$5,F195+'Paramètres'!$D$5,IF(TODAY()&lt;=F195+'Paramètres'!$E$5,F195+'Paramètres'!$E$5,"")))))</f>
        <v/>
      </c>
      <c r="I195" s="18" t="n"/>
      <c r="J195" s="5" t="n"/>
      <c r="K195" s="21">
        <f>IF(OR(F195="",J195=""),"",J195-F195)</f>
        <v/>
      </c>
      <c r="L195" s="22">
        <f>IF(OR(A195="",I195=""),"",IF(I195="Projet","À envoyer",IF(OR(I195&lt;&gt;"Envoyé",F195=""),"",IF(TODAY()&gt;G195,"Expirée : reconfirmer les prix",IF(H195="","Relances finies : décider",IF(H195=TODAY(),"Relancer aujourd’hui","En attente"))))))</f>
        <v/>
      </c>
      <c r="M195" s="11" t="n"/>
    </row>
    <row r="196">
      <c r="A196" s="19" t="n"/>
      <c r="B196" s="11" t="n"/>
      <c r="C196" s="11" t="n"/>
      <c r="D196" s="11" t="n"/>
      <c r="E196" s="20" t="n"/>
      <c r="F196" s="5" t="n"/>
      <c r="G196" s="6">
        <f>IF(F196="","",F196+'Paramètres'!$B$4)</f>
        <v/>
      </c>
      <c r="H196" s="6">
        <f>IF(OR(F196="",I196&lt;&gt;"Envoyé"),"",IF(TODAY()&lt;=F196+'Paramètres'!$B$5,F196+'Paramètres'!$B$5,IF(TODAY()&lt;=F196+'Paramètres'!$C$5,F196+'Paramètres'!$C$5,IF(TODAY()&lt;=F196+'Paramètres'!$D$5,F196+'Paramètres'!$D$5,IF(TODAY()&lt;=F196+'Paramètres'!$E$5,F196+'Paramètres'!$E$5,"")))))</f>
        <v/>
      </c>
      <c r="I196" s="18" t="n"/>
      <c r="J196" s="5" t="n"/>
      <c r="K196" s="21">
        <f>IF(OR(F196="",J196=""),"",J196-F196)</f>
        <v/>
      </c>
      <c r="L196" s="22">
        <f>IF(OR(A196="",I196=""),"",IF(I196="Projet","À envoyer",IF(OR(I196&lt;&gt;"Envoyé",F196=""),"",IF(TODAY()&gt;G196,"Expirée : reconfirmer les prix",IF(H196="","Relances finies : décider",IF(H196=TODAY(),"Relancer aujourd’hui","En attente"))))))</f>
        <v/>
      </c>
      <c r="M196" s="11" t="n"/>
    </row>
    <row r="197">
      <c r="A197" s="19" t="n"/>
      <c r="B197" s="11" t="n"/>
      <c r="C197" s="11" t="n"/>
      <c r="D197" s="11" t="n"/>
      <c r="E197" s="20" t="n"/>
      <c r="F197" s="5" t="n"/>
      <c r="G197" s="6">
        <f>IF(F197="","",F197+'Paramètres'!$B$4)</f>
        <v/>
      </c>
      <c r="H197" s="6">
        <f>IF(OR(F197="",I197&lt;&gt;"Envoyé"),"",IF(TODAY()&lt;=F197+'Paramètres'!$B$5,F197+'Paramètres'!$B$5,IF(TODAY()&lt;=F197+'Paramètres'!$C$5,F197+'Paramètres'!$C$5,IF(TODAY()&lt;=F197+'Paramètres'!$D$5,F197+'Paramètres'!$D$5,IF(TODAY()&lt;=F197+'Paramètres'!$E$5,F197+'Paramètres'!$E$5,"")))))</f>
        <v/>
      </c>
      <c r="I197" s="18" t="n"/>
      <c r="J197" s="5" t="n"/>
      <c r="K197" s="21">
        <f>IF(OR(F197="",J197=""),"",J197-F197)</f>
        <v/>
      </c>
      <c r="L197" s="22">
        <f>IF(OR(A197="",I197=""),"",IF(I197="Projet","À envoyer",IF(OR(I197&lt;&gt;"Envoyé",F197=""),"",IF(TODAY()&gt;G197,"Expirée : reconfirmer les prix",IF(H197="","Relances finies : décider",IF(H197=TODAY(),"Relancer aujourd’hui","En attente"))))))</f>
        <v/>
      </c>
      <c r="M197" s="11" t="n"/>
    </row>
    <row r="198">
      <c r="A198" s="19" t="n"/>
      <c r="B198" s="11" t="n"/>
      <c r="C198" s="11" t="n"/>
      <c r="D198" s="11" t="n"/>
      <c r="E198" s="20" t="n"/>
      <c r="F198" s="5" t="n"/>
      <c r="G198" s="6">
        <f>IF(F198="","",F198+'Paramètres'!$B$4)</f>
        <v/>
      </c>
      <c r="H198" s="6">
        <f>IF(OR(F198="",I198&lt;&gt;"Envoyé"),"",IF(TODAY()&lt;=F198+'Paramètres'!$B$5,F198+'Paramètres'!$B$5,IF(TODAY()&lt;=F198+'Paramètres'!$C$5,F198+'Paramètres'!$C$5,IF(TODAY()&lt;=F198+'Paramètres'!$D$5,F198+'Paramètres'!$D$5,IF(TODAY()&lt;=F198+'Paramètres'!$E$5,F198+'Paramètres'!$E$5,"")))))</f>
        <v/>
      </c>
      <c r="I198" s="18" t="n"/>
      <c r="J198" s="5" t="n"/>
      <c r="K198" s="21">
        <f>IF(OR(F198="",J198=""),"",J198-F198)</f>
        <v/>
      </c>
      <c r="L198" s="22">
        <f>IF(OR(A198="",I198=""),"",IF(I198="Projet","À envoyer",IF(OR(I198&lt;&gt;"Envoyé",F198=""),"",IF(TODAY()&gt;G198,"Expirée : reconfirmer les prix",IF(H198="","Relances finies : décider",IF(H198=TODAY(),"Relancer aujourd’hui","En attente"))))))</f>
        <v/>
      </c>
      <c r="M198" s="11" t="n"/>
    </row>
    <row r="199">
      <c r="A199" s="19" t="n"/>
      <c r="B199" s="11" t="n"/>
      <c r="C199" s="11" t="n"/>
      <c r="D199" s="11" t="n"/>
      <c r="E199" s="20" t="n"/>
      <c r="F199" s="5" t="n"/>
      <c r="G199" s="6">
        <f>IF(F199="","",F199+'Paramètres'!$B$4)</f>
        <v/>
      </c>
      <c r="H199" s="6">
        <f>IF(OR(F199="",I199&lt;&gt;"Envoyé"),"",IF(TODAY()&lt;=F199+'Paramètres'!$B$5,F199+'Paramètres'!$B$5,IF(TODAY()&lt;=F199+'Paramètres'!$C$5,F199+'Paramètres'!$C$5,IF(TODAY()&lt;=F199+'Paramètres'!$D$5,F199+'Paramètres'!$D$5,IF(TODAY()&lt;=F199+'Paramètres'!$E$5,F199+'Paramètres'!$E$5,"")))))</f>
        <v/>
      </c>
      <c r="I199" s="18" t="n"/>
      <c r="J199" s="5" t="n"/>
      <c r="K199" s="21">
        <f>IF(OR(F199="",J199=""),"",J199-F199)</f>
        <v/>
      </c>
      <c r="L199" s="22">
        <f>IF(OR(A199="",I199=""),"",IF(I199="Projet","À envoyer",IF(OR(I199&lt;&gt;"Envoyé",F199=""),"",IF(TODAY()&gt;G199,"Expirée : reconfirmer les prix",IF(H199="","Relances finies : décider",IF(H199=TODAY(),"Relancer aujourd’hui","En attente"))))))</f>
        <v/>
      </c>
      <c r="M199" s="11" t="n"/>
    </row>
    <row r="200">
      <c r="A200" s="19" t="n"/>
      <c r="B200" s="11" t="n"/>
      <c r="C200" s="11" t="n"/>
      <c r="D200" s="11" t="n"/>
      <c r="E200" s="20" t="n"/>
      <c r="F200" s="5" t="n"/>
      <c r="G200" s="6">
        <f>IF(F200="","",F200+'Paramètres'!$B$4)</f>
        <v/>
      </c>
      <c r="H200" s="6">
        <f>IF(OR(F200="",I200&lt;&gt;"Envoyé"),"",IF(TODAY()&lt;=F200+'Paramètres'!$B$5,F200+'Paramètres'!$B$5,IF(TODAY()&lt;=F200+'Paramètres'!$C$5,F200+'Paramètres'!$C$5,IF(TODAY()&lt;=F200+'Paramètres'!$D$5,F200+'Paramètres'!$D$5,IF(TODAY()&lt;=F200+'Paramètres'!$E$5,F200+'Paramètres'!$E$5,"")))))</f>
        <v/>
      </c>
      <c r="I200" s="18" t="n"/>
      <c r="J200" s="5" t="n"/>
      <c r="K200" s="21">
        <f>IF(OR(F200="",J200=""),"",J200-F200)</f>
        <v/>
      </c>
      <c r="L200" s="22">
        <f>IF(OR(A200="",I200=""),"",IF(I200="Projet","À envoyer",IF(OR(I200&lt;&gt;"Envoyé",F200=""),"",IF(TODAY()&gt;G200,"Expirée : reconfirmer les prix",IF(H200="","Relances finies : décider",IF(H200=TODAY(),"Relancer aujourd’hui","En attente"))))))</f>
        <v/>
      </c>
      <c r="M200" s="11" t="n"/>
    </row>
    <row r="201">
      <c r="A201" s="19" t="n"/>
      <c r="B201" s="11" t="n"/>
      <c r="C201" s="11" t="n"/>
      <c r="D201" s="11" t="n"/>
      <c r="E201" s="20" t="n"/>
      <c r="F201" s="5" t="n"/>
      <c r="G201" s="6">
        <f>IF(F201="","",F201+'Paramètres'!$B$4)</f>
        <v/>
      </c>
      <c r="H201" s="6">
        <f>IF(OR(F201="",I201&lt;&gt;"Envoyé"),"",IF(TODAY()&lt;=F201+'Paramètres'!$B$5,F201+'Paramètres'!$B$5,IF(TODAY()&lt;=F201+'Paramètres'!$C$5,F201+'Paramètres'!$C$5,IF(TODAY()&lt;=F201+'Paramètres'!$D$5,F201+'Paramètres'!$D$5,IF(TODAY()&lt;=F201+'Paramètres'!$E$5,F201+'Paramètres'!$E$5,"")))))</f>
        <v/>
      </c>
      <c r="I201" s="18" t="n"/>
      <c r="J201" s="5" t="n"/>
      <c r="K201" s="21">
        <f>IF(OR(F201="",J201=""),"",J201-F201)</f>
        <v/>
      </c>
      <c r="L201" s="22">
        <f>IF(OR(A201="",I201=""),"",IF(I201="Projet","À envoyer",IF(OR(I201&lt;&gt;"Envoyé",F201=""),"",IF(TODAY()&gt;G201,"Expirée : reconfirmer les prix",IF(H201="","Relances finies : décider",IF(H201=TODAY(),"Relancer aujourd’hui","En attente"))))))</f>
        <v/>
      </c>
      <c r="M201" s="11" t="n"/>
    </row>
    <row r="202">
      <c r="A202" s="19" t="n"/>
      <c r="B202" s="11" t="n"/>
      <c r="C202" s="11" t="n"/>
      <c r="D202" s="11" t="n"/>
      <c r="E202" s="20" t="n"/>
      <c r="F202" s="5" t="n"/>
      <c r="G202" s="6">
        <f>IF(F202="","",F202+'Paramètres'!$B$4)</f>
        <v/>
      </c>
      <c r="H202" s="6">
        <f>IF(OR(F202="",I202&lt;&gt;"Envoyé"),"",IF(TODAY()&lt;=F202+'Paramètres'!$B$5,F202+'Paramètres'!$B$5,IF(TODAY()&lt;=F202+'Paramètres'!$C$5,F202+'Paramètres'!$C$5,IF(TODAY()&lt;=F202+'Paramètres'!$D$5,F202+'Paramètres'!$D$5,IF(TODAY()&lt;=F202+'Paramètres'!$E$5,F202+'Paramètres'!$E$5,"")))))</f>
        <v/>
      </c>
      <c r="I202" s="18" t="n"/>
      <c r="J202" s="5" t="n"/>
      <c r="K202" s="21">
        <f>IF(OR(F202="",J202=""),"",J202-F202)</f>
        <v/>
      </c>
      <c r="L202" s="22">
        <f>IF(OR(A202="",I202=""),"",IF(I202="Projet","À envoyer",IF(OR(I202&lt;&gt;"Envoyé",F202=""),"",IF(TODAY()&gt;G202,"Expirée : reconfirmer les prix",IF(H202="","Relances finies : décider",IF(H202=TODAY(),"Relancer aujourd’hui","En attente"))))))</f>
        <v/>
      </c>
      <c r="M202" s="11" t="n"/>
    </row>
    <row r="203">
      <c r="A203" s="19" t="n"/>
      <c r="B203" s="11" t="n"/>
      <c r="C203" s="11" t="n"/>
      <c r="D203" s="11" t="n"/>
      <c r="E203" s="20" t="n"/>
      <c r="F203" s="5" t="n"/>
      <c r="G203" s="6">
        <f>IF(F203="","",F203+'Paramètres'!$B$4)</f>
        <v/>
      </c>
      <c r="H203" s="6">
        <f>IF(OR(F203="",I203&lt;&gt;"Envoyé"),"",IF(TODAY()&lt;=F203+'Paramètres'!$B$5,F203+'Paramètres'!$B$5,IF(TODAY()&lt;=F203+'Paramètres'!$C$5,F203+'Paramètres'!$C$5,IF(TODAY()&lt;=F203+'Paramètres'!$D$5,F203+'Paramètres'!$D$5,IF(TODAY()&lt;=F203+'Paramètres'!$E$5,F203+'Paramètres'!$E$5,"")))))</f>
        <v/>
      </c>
      <c r="I203" s="18" t="n"/>
      <c r="J203" s="5" t="n"/>
      <c r="K203" s="21">
        <f>IF(OR(F203="",J203=""),"",J203-F203)</f>
        <v/>
      </c>
      <c r="L203" s="22">
        <f>IF(OR(A203="",I203=""),"",IF(I203="Projet","À envoyer",IF(OR(I203&lt;&gt;"Envoyé",F203=""),"",IF(TODAY()&gt;G203,"Expirée : reconfirmer les prix",IF(H203="","Relances finies : décider",IF(H203=TODAY(),"Relancer aujourd’hui","En attente"))))))</f>
        <v/>
      </c>
      <c r="M203" s="11" t="n"/>
    </row>
    <row r="204">
      <c r="A204" s="19" t="n"/>
      <c r="B204" s="11" t="n"/>
      <c r="C204" s="11" t="n"/>
      <c r="D204" s="11" t="n"/>
      <c r="E204" s="20" t="n"/>
      <c r="F204" s="5" t="n"/>
      <c r="G204" s="6">
        <f>IF(F204="","",F204+'Paramètres'!$B$4)</f>
        <v/>
      </c>
      <c r="H204" s="6">
        <f>IF(OR(F204="",I204&lt;&gt;"Envoyé"),"",IF(TODAY()&lt;=F204+'Paramètres'!$B$5,F204+'Paramètres'!$B$5,IF(TODAY()&lt;=F204+'Paramètres'!$C$5,F204+'Paramètres'!$C$5,IF(TODAY()&lt;=F204+'Paramètres'!$D$5,F204+'Paramètres'!$D$5,IF(TODAY()&lt;=F204+'Paramètres'!$E$5,F204+'Paramètres'!$E$5,"")))))</f>
        <v/>
      </c>
      <c r="I204" s="18" t="n"/>
      <c r="J204" s="5" t="n"/>
      <c r="K204" s="21">
        <f>IF(OR(F204="",J204=""),"",J204-F204)</f>
        <v/>
      </c>
      <c r="L204" s="22">
        <f>IF(OR(A204="",I204=""),"",IF(I204="Projet","À envoyer",IF(OR(I204&lt;&gt;"Envoyé",F204=""),"",IF(TODAY()&gt;G204,"Expirée : reconfirmer les prix",IF(H204="","Relances finies : décider",IF(H204=TODAY(),"Relancer aujourd’hui","En attente"))))))</f>
        <v/>
      </c>
      <c r="M204" s="11" t="n"/>
    </row>
  </sheetData>
  <autoFilter ref="A4:M204"/>
  <conditionalFormatting sqref="I5:I204">
    <cfRule type="expression" priority="1" dxfId="1">
      <formula>I5="Projet"</formula>
    </cfRule>
    <cfRule type="expression" priority="2" dxfId="2">
      <formula>I5="Envoyé"</formula>
    </cfRule>
    <cfRule type="expression" priority="3" dxfId="3">
      <formula>I5="Accepté"</formula>
    </cfRule>
    <cfRule type="expression" priority="4" dxfId="4">
      <formula>I5="Refusé"</formula>
    </cfRule>
  </conditionalFormatting>
  <conditionalFormatting sqref="L5:L204">
    <cfRule type="expression" priority="5" dxfId="2">
      <formula>L5="À envoyer"</formula>
    </cfRule>
    <cfRule type="expression" priority="6" dxfId="0">
      <formula>L5="Relancer aujourd’hui"</formula>
    </cfRule>
    <cfRule type="expression" priority="7" dxfId="1">
      <formula>L5="En attente"</formula>
    </cfRule>
    <cfRule type="expression" priority="8" dxfId="0">
      <formula>L5="Relances finies : décider"</formula>
    </cfRule>
    <cfRule type="expression" priority="9" dxfId="4">
      <formula>L5="Expirée : reconfirmer les prix"</formula>
    </cfRule>
  </conditionalFormatting>
  <dataValidations count="1">
    <dataValidation sqref="I5:I204" showDropDown="0" showInputMessage="0" showErrorMessage="0" allowBlank="1" type="list">
      <formula1>='Paramètres'!$A$8:$A$11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7"/>
  <sheetViews>
    <sheetView rightToLeft="0"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</cols>
  <sheetData>
    <row r="1">
      <c r="A1" s="1" t="inlineStr">
        <is>
          <t>Synthèse des propositions</t>
        </is>
      </c>
    </row>
    <row r="2">
      <c r="A2" s="2" t="inlineStr">
        <is>
          <t>Totaux issus de la feuille Journal des propositions. Ils se mettent à jour quand vous modifiez une ligne.</t>
        </is>
      </c>
    </row>
    <row r="4" ht="24" customHeight="1">
      <c r="A4" s="9" t="inlineStr">
        <is>
          <t>Indicateur</t>
        </is>
      </c>
      <c r="B4" s="9" t="inlineStr">
        <is>
          <t>Total</t>
        </is>
      </c>
    </row>
    <row r="5">
      <c r="A5" s="11" t="inlineStr">
        <is>
          <t>Propositions dans le journal</t>
        </is>
      </c>
      <c r="B5" s="23">
        <f>COUNTA('Journal des propositions'!$A$5:$A$204)</f>
        <v/>
      </c>
    </row>
    <row r="6">
      <c r="A6" s="11" t="inlineStr">
        <is>
          <t>Projet</t>
        </is>
      </c>
      <c r="B6" s="23">
        <f>COUNTIF('Journal des propositions'!$I$5:$I$204,"Projet")</f>
        <v/>
      </c>
    </row>
    <row r="7">
      <c r="A7" s="11" t="inlineStr">
        <is>
          <t>Envoyé, en attente de réponse</t>
        </is>
      </c>
      <c r="B7" s="23">
        <f>COUNTIF('Journal des propositions'!$I$5:$I$204,"Envoyé")</f>
        <v/>
      </c>
    </row>
    <row r="8">
      <c r="A8" s="11" t="inlineStr">
        <is>
          <t>Accepté</t>
        </is>
      </c>
      <c r="B8" s="23">
        <f>COUNTIF('Journal des propositions'!$I$5:$I$204,"Accepté")</f>
        <v/>
      </c>
    </row>
    <row r="9">
      <c r="A9" s="11" t="inlineStr">
        <is>
          <t>Refusé</t>
        </is>
      </c>
      <c r="B9" s="23">
        <f>COUNTIF('Journal des propositions'!$I$5:$I$204,"Refusé")</f>
        <v/>
      </c>
    </row>
    <row r="10">
      <c r="A10" s="11" t="inlineStr">
        <is>
          <t>Taux de gain (acceptées sur décidées)</t>
        </is>
      </c>
      <c r="B10" s="24">
        <f>IF(B8+B9=0,"",B8/(B8+B9))</f>
        <v/>
      </c>
    </row>
    <row r="11">
      <c r="A11" s="11" t="inlineStr">
        <is>
          <t>Valeur envoyée, en attente de réponse</t>
        </is>
      </c>
      <c r="B11" s="25">
        <f>SUMIF('Journal des propositions'!$I$5:$I$204,"Envoyé",'Journal des propositions'!$E$5:$E$204)</f>
        <v/>
      </c>
    </row>
    <row r="12">
      <c r="A12" s="11" t="inlineStr">
        <is>
          <t>Valeur gagnée</t>
        </is>
      </c>
      <c r="B12" s="25">
        <f>SUMIF('Journal des propositions'!$I$5:$I$204,"Accepté",'Journal des propositions'!$E$5:$E$204)</f>
        <v/>
      </c>
    </row>
    <row r="13">
      <c r="A13" s="11" t="inlineStr">
        <is>
          <t>Valeur perdue</t>
        </is>
      </c>
      <c r="B13" s="25">
        <f>SUMIF('Journal des propositions'!$I$5:$I$204,"Refusé",'Journal des propositions'!$E$5:$E$204)</f>
        <v/>
      </c>
    </row>
    <row r="14">
      <c r="A14" s="11" t="inlineStr">
        <is>
          <t>Taux de gain en valeur</t>
        </is>
      </c>
      <c r="B14" s="24">
        <f>IF(B12+B13=0,"",B12/(B12+B13))</f>
        <v/>
      </c>
    </row>
    <row r="15">
      <c r="A15" s="11" t="inlineStr">
        <is>
          <t>Délai moyen de décision (jours)</t>
        </is>
      </c>
      <c r="B15" s="26">
        <f>IFERROR(AVERAGE('Journal des propositions'!$K$5:$K$204),"")</f>
        <v/>
      </c>
    </row>
    <row r="16">
      <c r="A16" s="11" t="inlineStr">
        <is>
          <t>Relancer aujourd’hui</t>
        </is>
      </c>
      <c r="B16" s="23">
        <f>COUNTIF('Journal des propositions'!$L$5:$L$204,"Relancer aujourd’hui")</f>
        <v/>
      </c>
    </row>
    <row r="17">
      <c r="A17" s="11" t="inlineStr">
        <is>
          <t>Relances finies, décider</t>
        </is>
      </c>
      <c r="B17" s="23">
        <f>COUNTIF('Journal des propositions'!$L$5:$L$204,"Relances finies : décider")</f>
        <v/>
      </c>
    </row>
    <row r="18">
      <c r="A18" s="11" t="inlineStr">
        <is>
          <t>Expirées, reconfirmer les prix</t>
        </is>
      </c>
      <c r="B18" s="23">
        <f>COUNTIF('Journal des propositions'!$L$5:$L$204,"Expirée : reconfirmer les prix")</f>
        <v/>
      </c>
    </row>
    <row r="20">
      <c r="A20" s="14" t="inlineStr">
        <is>
          <t>Par statut</t>
        </is>
      </c>
    </row>
    <row r="21" ht="24" customHeight="1">
      <c r="A21" s="9" t="inlineStr">
        <is>
          <t>Statut</t>
        </is>
      </c>
      <c r="B21" s="9" t="inlineStr">
        <is>
          <t>Propositions</t>
        </is>
      </c>
      <c r="C21" s="9" t="inlineStr">
        <is>
          <t>Valeur (USD)</t>
        </is>
      </c>
    </row>
    <row r="22">
      <c r="A22" s="11">
        <f>'Paramètres'!$A$8</f>
        <v/>
      </c>
      <c r="B22" s="27">
        <f>COUNTIF('Journal des propositions'!$I$5:$I$204,A22)</f>
        <v/>
      </c>
      <c r="C22" s="28">
        <f>SUMIF('Journal des propositions'!$I$5:$I$204,A22,'Journal des propositions'!$E$5:$E$204)</f>
        <v/>
      </c>
    </row>
    <row r="23">
      <c r="A23" s="11">
        <f>'Paramètres'!$A$9</f>
        <v/>
      </c>
      <c r="B23" s="27">
        <f>COUNTIF('Journal des propositions'!$I$5:$I$204,A23)</f>
        <v/>
      </c>
      <c r="C23" s="28">
        <f>SUMIF('Journal des propositions'!$I$5:$I$204,A23,'Journal des propositions'!$E$5:$E$204)</f>
        <v/>
      </c>
    </row>
    <row r="24">
      <c r="A24" s="11">
        <f>'Paramètres'!$A$10</f>
        <v/>
      </c>
      <c r="B24" s="27">
        <f>COUNTIF('Journal des propositions'!$I$5:$I$204,A24)</f>
        <v/>
      </c>
      <c r="C24" s="28">
        <f>SUMIF('Journal des propositions'!$I$5:$I$204,A24,'Journal des propositions'!$E$5:$E$204)</f>
        <v/>
      </c>
    </row>
    <row r="25">
      <c r="A25" s="11">
        <f>'Paramètres'!$A$11</f>
        <v/>
      </c>
      <c r="B25" s="27">
        <f>COUNTIF('Journal des propositions'!$I$5:$I$204,A25)</f>
        <v/>
      </c>
      <c r="C25" s="28">
        <f>SUMIF('Journal des propositions'!$I$5:$I$204,A25,'Journal des propositions'!$E$5:$E$204)</f>
        <v/>
      </c>
    </row>
    <row r="27">
      <c r="A27" s="29" t="inlineStr">
        <is>
          <t>Modèle gratuit de CRMsoftware.pro. Données d’exemple fictives.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1"/>
  <sheetViews>
    <sheetView rightToLeft="0" workbookViewId="0">
      <selection activeCell="A1" sqref="A1"/>
    </sheetView>
  </sheetViews>
  <sheetFormatPr baseColWidth="8" defaultRowHeight="15"/>
  <cols>
    <col width="40" customWidth="1" min="1" max="1"/>
    <col width="20" customWidth="1" min="2" max="2"/>
    <col width="8" customWidth="1" min="3" max="3"/>
    <col width="8" customWidth="1" min="4" max="4"/>
    <col width="8" customWidth="1" min="5" max="5"/>
  </cols>
  <sheetData>
    <row r="1">
      <c r="A1" s="1" t="inlineStr">
        <is>
          <t>Paramètres et listes</t>
        </is>
      </c>
    </row>
    <row r="2">
      <c r="A2" s="2" t="inlineStr">
        <is>
          <t>Modifiez les valeurs ici. Les listes déroulantes des autres feuilles utilisent ces listes.</t>
        </is>
      </c>
    </row>
    <row r="4">
      <c r="A4" s="3" t="inlineStr">
        <is>
          <t>Prix valables (jours après l’envoi)</t>
        </is>
      </c>
      <c r="B4" s="30" t="n">
        <v>30</v>
      </c>
    </row>
    <row r="5">
      <c r="A5" s="3" t="inlineStr">
        <is>
          <t>Jours de relance après l’envoi</t>
        </is>
      </c>
      <c r="B5" s="30" t="n">
        <v>2</v>
      </c>
      <c r="C5" s="30" t="n">
        <v>5</v>
      </c>
      <c r="D5" s="30" t="n">
        <v>9</v>
      </c>
      <c r="E5" s="30" t="n">
        <v>14</v>
      </c>
    </row>
    <row r="7" ht="24" customHeight="1">
      <c r="A7" s="9" t="inlineStr">
        <is>
          <t>Statut</t>
        </is>
      </c>
      <c r="B7" s="9" t="inlineStr">
        <is>
          <t>Fixe ou estimé</t>
        </is>
      </c>
    </row>
    <row r="8">
      <c r="A8" s="11" t="inlineStr">
        <is>
          <t>Projet</t>
        </is>
      </c>
      <c r="B8" s="11" t="inlineStr">
        <is>
          <t>Fixe</t>
        </is>
      </c>
    </row>
    <row r="9">
      <c r="A9" s="11" t="inlineStr">
        <is>
          <t>Envoyé</t>
        </is>
      </c>
      <c r="B9" s="11" t="inlineStr">
        <is>
          <t>Estimé</t>
        </is>
      </c>
    </row>
    <row r="10">
      <c r="A10" s="11" t="inlineStr">
        <is>
          <t>Accepté</t>
        </is>
      </c>
    </row>
    <row r="11">
      <c r="A11" s="11" t="inlineStr">
        <is>
          <t>Refusé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Chiffrage : jusqu’à 3 options</dc:title>
  <dcterms:created xmlns:dcterms="http://purl.org/dc/terms/" xmlns:xsi="http://www.w3.org/2001/XMLSchema-instance" xsi:type="dcterms:W3CDTF">2026-10-13T14:08:26Z</dcterms:created>
  <dcterms:modified xmlns:dcterms="http://purl.org/dc/terms/" xmlns:xsi="http://www.w3.org/2001/XMLSchema-instance" xsi:type="dcterms:W3CDTF">2026-10-13T14:08:26Z</dcterms:modified>
</cp:coreProperties>
</file>