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messag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messages'!$A$4:$M$204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Journal de communication d’incident</t>
        </is>
      </c>
    </row>
    <row r="2">
      <c r="A2" s="2" t="inlineStr">
        <is>
          <t>Une ligne par message envoyé. Remplissez les colonnes blanches ; les colonnes grisées se remplissent seules. Choisissez Canal, Type de message, Responsable et Envoyé dans les listes.</t>
        </is>
      </c>
    </row>
    <row r="3">
      <c r="A3" s="2" t="inlineStr">
        <is>
          <t>Statut : À l’heure, Prochaine mise à jour en retard (l’heure promise est passée et rien de plus récent n’est parti sur ce canal), Clos (un retour à la normale, un suivi ou un message plus récent sur le même canal l’a remplacé), Non envoyé.</t>
        </is>
      </c>
    </row>
    <row r="4" ht="34" customHeight="1">
      <c r="A4" s="3" t="inlineStr">
        <is>
          <t>Envoyé le</t>
        </is>
      </c>
      <c r="B4" s="3" t="inlineStr">
        <is>
          <t>Canal</t>
        </is>
      </c>
      <c r="C4" s="3" t="inlineStr">
        <is>
          <t>Destinataires</t>
        </is>
      </c>
      <c r="D4" s="3" t="inlineStr">
        <is>
          <t>Type de message</t>
        </is>
      </c>
      <c r="E4" s="3" t="inlineStr">
        <is>
          <t>Impact confirmé</t>
        </is>
      </c>
      <c r="F4" s="3" t="inlineStr">
        <is>
          <t>Solution provisoire</t>
        </is>
      </c>
      <c r="G4" s="3" t="inlineStr">
        <is>
          <t>Prochaine mise à jour prévue</t>
        </is>
      </c>
      <c r="H4" s="3" t="inlineStr">
        <is>
          <t>Responsable</t>
        </is>
      </c>
      <c r="I4" s="3" t="inlineStr">
        <is>
          <t>Envoyé</t>
        </is>
      </c>
      <c r="J4" s="3" t="inlineStr">
        <is>
          <t>Prochaine mise à jour à l’heure</t>
        </is>
      </c>
      <c r="K4" s="3" t="inlineStr">
        <is>
          <t>Complet</t>
        </is>
      </c>
      <c r="L4" s="3" t="inlineStr">
        <is>
          <t>Statut</t>
        </is>
      </c>
      <c r="M4" s="3" t="inlineStr">
        <is>
          <t>Notes</t>
        </is>
      </c>
    </row>
    <row r="5">
      <c r="A5" s="4" t="n">
        <v>46301.27013888889</v>
      </c>
      <c r="B5" s="5" t="inlineStr">
        <is>
          <t>Chat</t>
        </is>
      </c>
      <c r="C5" s="6" t="inlineStr">
        <is>
          <t>Visiteurs du chat du site (fiche incident de l’agent IA)</t>
        </is>
      </c>
      <c r="D5" s="5" t="inlineStr">
        <is>
          <t>Premier avis</t>
        </is>
      </c>
      <c r="E5" s="6" t="inlineStr">
        <is>
          <t>Application et réservation sur le site en panne depuis 6 h 10 : pas de nouvelles réservations, d’annulations ni de paiements en ligne. Les réservations faites avant 6 h 10 sont conservées ; tous les cours ont lieu.</t>
        </is>
      </c>
      <c r="F5" s="6" t="inlineStr">
        <is>
          <t>Venez au cours comme prévu et donnez votre nom à l’accueil. Sans réservation, vous êtes les bienvenus : paiement à l’accueil.</t>
        </is>
      </c>
      <c r="G5" s="7" t="n">
        <v>46301.29166666666</v>
      </c>
      <c r="H5" s="6" t="inlineStr">
        <is>
          <t>Theo Mensah, responsable du studio</t>
        </is>
      </c>
      <c r="I5" s="5" t="inlineStr">
        <is>
          <t>Oui</t>
        </is>
      </c>
      <c r="J5" s="8">
        <f>IF(OR($A5="",$G5="",$I5&lt;&gt;"Oui"),"",IF(COUNTIFS($B$5:$B$204,$B5,$A$5:$A$204,"&gt;"&amp;$A5,$A$5:$A$204,"&lt;="&amp;($G5+'Listes'!$F$5/1440),$I$5:$I$204,"Oui")&gt;0,"Oui",IF(COUNTIFS($B$5:$B$204,$B5,$A$5:$A$204,"&gt;"&amp;$A5,$I$5:$I$204,"Oui")&gt;0,"Non","")))</f>
        <v/>
      </c>
      <c r="K5" s="8">
        <f>IF($A5="","",IF(OR($B5="",$C5="",$D5="",$E5="",$F5="",$H5="",$I5="",AND($G5="",$D5&lt;&gt;"Retour à la normale",$D5&lt;&gt;"Suivi")),"Non","Oui"))</f>
        <v/>
      </c>
      <c r="L5" s="9">
        <f>IF($A5="","",IF($I5&lt;&gt;"Oui","Non envoyé",IF(OR($D5="Suivi",COUNTIFS($B$5:$B$204,$B5,$A$5:$A$204,"&gt;"&amp;$A5,$I$5:$I$204,"Oui")&gt;0,AND($D5="Retour à la normale",$G5="")),"Clos",IF(AND($G5&lt;&gt;"",NOW()&gt;$G5+'Listes'!$F$5/1440),"Prochaine mise à jour en retard","À l’heure"))))</f>
        <v/>
      </c>
      <c r="M5" s="6" t="inlineStr">
        <is>
          <t>Premier signalement à 6 h 14 dans le chat ; confirmé à 6 h 22 par une réservation test et la page de statut du prestataire.</t>
        </is>
      </c>
      <c r="O5" s="10">
        <f>IF(AND($A5&lt;&gt;"",$D5="Premier avis",$I5="Oui"),$A5,"")</f>
        <v/>
      </c>
      <c r="P5" s="10">
        <f>IF(AND($A5&lt;&gt;"",$D5="Retour à la normale",$I5="Oui"),$A5,"")</f>
        <v/>
      </c>
    </row>
    <row r="6">
      <c r="A6" s="4" t="n">
        <v>46301.27152777778</v>
      </c>
      <c r="B6" s="5" t="inlineStr">
        <is>
          <t>E-mail</t>
        </is>
      </c>
      <c r="C6" s="6" t="inlineStr">
        <is>
          <t>46 adhérents inscrits avant 12 h</t>
        </is>
      </c>
      <c r="D6" s="5" t="inlineStr">
        <is>
          <t>Premier avis</t>
        </is>
      </c>
      <c r="E6" s="6" t="inlineStr">
        <is>
          <t>Application et réservation sur le site en panne depuis 6 h 10 : pas de nouvelles réservations, d’annulations ni de paiements en ligne. Les réservations faites avant 6 h 10 sont conservées ; tous les cours ont lieu.</t>
        </is>
      </c>
      <c r="F6" s="6" t="inlineStr">
        <is>
          <t>Venez au cours comme prévu et donnez votre nom à l’accueil. Sans réservation, vous êtes les bienvenus : paiement à l’accueil.</t>
        </is>
      </c>
      <c r="G6" s="7" t="n">
        <v>46301.35416666666</v>
      </c>
      <c r="H6" s="6" t="inlineStr">
        <is>
          <t>Theo Mensah, responsable du studio</t>
        </is>
      </c>
      <c r="I6" s="5" t="inlineStr">
        <is>
          <t>Oui</t>
        </is>
      </c>
      <c r="J6" s="8">
        <f>IF(OR($A6="",$G6="",$I6&lt;&gt;"Oui"),"",IF(COUNTIFS($B$5:$B$204,$B6,$A$5:$A$204,"&gt;"&amp;$A6,$A$5:$A$204,"&lt;="&amp;($G6+'Listes'!$F$5/1440),$I$5:$I$204,"Oui")&gt;0,"Oui",IF(COUNTIFS($B$5:$B$204,$B6,$A$5:$A$204,"&gt;"&amp;$A6,$I$5:$I$204,"Oui")&gt;0,"Non","")))</f>
        <v/>
      </c>
      <c r="K6" s="8">
        <f>IF($A6="","",IF(OR($B6="",$C6="",$D6="",$E6="",$F6="",$H6="",$I6="",AND($G6="",$D6&lt;&gt;"Retour à la normale",$D6&lt;&gt;"Suivi")),"Non","Oui"))</f>
        <v/>
      </c>
      <c r="L6" s="9">
        <f>IF($A6="","",IF($I6&lt;&gt;"Oui","Non envoyé",IF(OR($D6="Suivi",COUNTIFS($B$5:$B$204,$B6,$A$5:$A$204,"&gt;"&amp;$A6,$I$5:$I$204,"Oui")&gt;0,AND($D6="Retour à la normale",$G6="")),"Clos",IF(AND($G6&lt;&gt;"",NOW()&gt;$G6+'Listes'!$F$5/1440),"Prochaine mise à jour en retard","À l’heure"))))</f>
        <v/>
      </c>
      <c r="M6" s="6" t="inlineStr">
        <is>
          <t>Envoyé depuis l’outil d’e-mail du studio.</t>
        </is>
      </c>
      <c r="O6" s="10">
        <f>IF(AND($A6&lt;&gt;"",$D6="Premier avis",$I6="Oui"),$A6,"")</f>
        <v/>
      </c>
      <c r="P6" s="10">
        <f>IF(AND($A6&lt;&gt;"",$D6="Retour à la normale",$I6="Oui"),$A6,"")</f>
        <v/>
      </c>
    </row>
    <row r="7">
      <c r="A7" s="4" t="n">
        <v>46301.27361111111</v>
      </c>
      <c r="B7" s="5" t="inlineStr">
        <is>
          <t>Réseaux sociaux</t>
        </is>
      </c>
      <c r="C7" s="6" t="inlineStr">
        <is>
          <t>Abonnés Instagram (story épinglée)</t>
        </is>
      </c>
      <c r="D7" s="5" t="inlineStr">
        <is>
          <t>Premier avis</t>
        </is>
      </c>
      <c r="E7" s="6" t="inlineStr">
        <is>
          <t>Application et réservation sur le site en panne depuis 6 h 10 : pas de nouvelles réservations, d’annulations ni de paiements en ligne. Les réservations faites avant 6 h 10 sont conservées ; tous les cours ont lieu.</t>
        </is>
      </c>
      <c r="F7" s="6" t="inlineStr">
        <is>
          <t>Venez au cours comme prévu et donnez votre nom à l’accueil. Sans réservation, vous êtes les bienvenus : paiement à l’accueil.</t>
        </is>
      </c>
      <c r="G7" s="7" t="n">
        <v>46301.29166666666</v>
      </c>
      <c r="H7" s="6" t="inlineStr">
        <is>
          <t>Ana Lucero, accueil</t>
        </is>
      </c>
      <c r="I7" s="5" t="inlineStr">
        <is>
          <t>Oui</t>
        </is>
      </c>
      <c r="J7" s="8">
        <f>IF(OR($A7="",$G7="",$I7&lt;&gt;"Oui"),"",IF(COUNTIFS($B$5:$B$204,$B7,$A$5:$A$204,"&gt;"&amp;$A7,$A$5:$A$204,"&lt;="&amp;($G7+'Listes'!$F$5/1440),$I$5:$I$204,"Oui")&gt;0,"Oui",IF(COUNTIFS($B$5:$B$204,$B7,$A$5:$A$204,"&gt;"&amp;$A7,$I$5:$I$204,"Oui")&gt;0,"Non","")))</f>
        <v/>
      </c>
      <c r="K7" s="8">
        <f>IF($A7="","",IF(OR($B7="",$C7="",$D7="",$E7="",$F7="",$H7="",$I7="",AND($G7="",$D7&lt;&gt;"Retour à la normale",$D7&lt;&gt;"Suivi")),"Non","Oui"))</f>
        <v/>
      </c>
      <c r="L7" s="9">
        <f>IF($A7="","",IF($I7&lt;&gt;"Oui","Non envoyé",IF(OR($D7="Suivi",COUNTIFS($B$5:$B$204,$B7,$A$5:$A$204,"&gt;"&amp;$A7,$I$5:$I$204,"Oui")&gt;0,AND($D7="Retour à la normale",$G7="")),"Clos",IF(AND($G7&lt;&gt;"",NOW()&gt;$G7+'Listes'!$F$5/1440),"Prochaine mise à jour en retard","À l’heure"))))</f>
        <v/>
      </c>
      <c r="M7" s="6" t="inlineStr">
        <is>
          <t>Même texte que la fiche du chat.</t>
        </is>
      </c>
      <c r="O7" s="10">
        <f>IF(AND($A7&lt;&gt;"",$D7="Premier avis",$I7="Oui"),$A7,"")</f>
        <v/>
      </c>
      <c r="P7" s="10">
        <f>IF(AND($A7&lt;&gt;"",$D7="Retour à la normale",$I7="Oui"),$A7,"")</f>
        <v/>
      </c>
    </row>
    <row r="8">
      <c r="A8" s="4" t="n">
        <v>46301.29166666666</v>
      </c>
      <c r="B8" s="5" t="inlineStr">
        <is>
          <t>Chat</t>
        </is>
      </c>
      <c r="C8" s="6" t="inlineStr">
        <is>
          <t>Visiteurs du chat du site (fiche incident de l’agent IA)</t>
        </is>
      </c>
      <c r="D8" s="5" t="inlineStr">
        <is>
          <t>Mise à jour</t>
        </is>
      </c>
      <c r="E8" s="6" t="inlineStr">
        <is>
          <t>Aucun changement. Le prestataire cherche toujours la cause ; pas encore d’heure de rétablissement.</t>
        </is>
      </c>
      <c r="F8" s="6" t="inlineStr">
        <is>
          <t>Venez au cours comme prévu et donnez votre nom à l’accueil. Sans réservation, vous êtes les bienvenus : paiement à l’accueil.</t>
        </is>
      </c>
      <c r="G8" s="7" t="n">
        <v>46301.3125</v>
      </c>
      <c r="H8" s="6" t="inlineStr">
        <is>
          <t>Theo Mensah, responsable du studio</t>
        </is>
      </c>
      <c r="I8" s="5" t="inlineStr">
        <is>
          <t>Oui</t>
        </is>
      </c>
      <c r="J8" s="8">
        <f>IF(OR($A8="",$G8="",$I8&lt;&gt;"Oui"),"",IF(COUNTIFS($B$5:$B$204,$B8,$A$5:$A$204,"&gt;"&amp;$A8,$A$5:$A$204,"&lt;="&amp;($G8+'Listes'!$F$5/1440),$I$5:$I$204,"Oui")&gt;0,"Oui",IF(COUNTIFS($B$5:$B$204,$B8,$A$5:$A$204,"&gt;"&amp;$A8,$I$5:$I$204,"Oui")&gt;0,"Non","")))</f>
        <v/>
      </c>
      <c r="K8" s="8">
        <f>IF($A8="","",IF(OR($B8="",$C8="",$D8="",$E8="",$F8="",$H8="",$I8="",AND($G8="",$D8&lt;&gt;"Retour à la normale",$D8&lt;&gt;"Suivi")),"Non","Oui"))</f>
        <v/>
      </c>
      <c r="L8" s="9">
        <f>IF($A8="","",IF($I8&lt;&gt;"Oui","Non envoyé",IF(OR($D8="Suivi",COUNTIFS($B$5:$B$204,$B8,$A$5:$A$204,"&gt;"&amp;$A8,$I$5:$I$204,"Oui")&gt;0,AND($D8="Retour à la normale",$G8="")),"Clos",IF(AND($G8&lt;&gt;"",NOW()&gt;$G8+'Listes'!$F$5/1440),"Prochaine mise à jour en retard","À l’heure"))))</f>
        <v/>
      </c>
      <c r="M8" s="6" t="n"/>
      <c r="O8" s="10">
        <f>IF(AND($A8&lt;&gt;"",$D8="Premier avis",$I8="Oui"),$A8,"")</f>
        <v/>
      </c>
      <c r="P8" s="10">
        <f>IF(AND($A8&lt;&gt;"",$D8="Retour à la normale",$I8="Oui"),$A8,"")</f>
        <v/>
      </c>
    </row>
    <row r="9">
      <c r="A9" s="4" t="n">
        <v>46301.29305555556</v>
      </c>
      <c r="B9" s="5" t="inlineStr">
        <is>
          <t>Réseaux sociaux</t>
        </is>
      </c>
      <c r="C9" s="6" t="inlineStr">
        <is>
          <t>Abonnés Instagram (story épinglée)</t>
        </is>
      </c>
      <c r="D9" s="5" t="inlineStr">
        <is>
          <t>Mise à jour</t>
        </is>
      </c>
      <c r="E9" s="6" t="inlineStr">
        <is>
          <t>Aucun changement. Le prestataire cherche toujours la cause ; pas encore d’heure de rétablissement.</t>
        </is>
      </c>
      <c r="F9" s="6" t="inlineStr">
        <is>
          <t>Venez au cours comme prévu et donnez votre nom à l’accueil. Sans réservation, vous êtes les bienvenus : paiement à l’accueil.</t>
        </is>
      </c>
      <c r="G9" s="7" t="n">
        <v>46301.3125</v>
      </c>
      <c r="H9" s="6" t="inlineStr">
        <is>
          <t>Ana Lucero, accueil</t>
        </is>
      </c>
      <c r="I9" s="5" t="inlineStr">
        <is>
          <t>Oui</t>
        </is>
      </c>
      <c r="J9" s="8">
        <f>IF(OR($A9="",$G9="",$I9&lt;&gt;"Oui"),"",IF(COUNTIFS($B$5:$B$204,$B9,$A$5:$A$204,"&gt;"&amp;$A9,$A$5:$A$204,"&lt;="&amp;($G9+'Listes'!$F$5/1440),$I$5:$I$204,"Oui")&gt;0,"Oui",IF(COUNTIFS($B$5:$B$204,$B9,$A$5:$A$204,"&gt;"&amp;$A9,$I$5:$I$204,"Oui")&gt;0,"Non","")))</f>
        <v/>
      </c>
      <c r="K9" s="8">
        <f>IF($A9="","",IF(OR($B9="",$C9="",$D9="",$E9="",$F9="",$H9="",$I9="",AND($G9="",$D9&lt;&gt;"Retour à la normale",$D9&lt;&gt;"Suivi")),"Non","Oui"))</f>
        <v/>
      </c>
      <c r="L9" s="9">
        <f>IF($A9="","",IF($I9&lt;&gt;"Oui","Non envoyé",IF(OR($D9="Suivi",COUNTIFS($B$5:$B$204,$B9,$A$5:$A$204,"&gt;"&amp;$A9,$I$5:$I$204,"Oui")&gt;0,AND($D9="Retour à la normale",$G9="")),"Clos",IF(AND($G9&lt;&gt;"",NOW()&gt;$G9+'Listes'!$F$5/1440),"Prochaine mise à jour en retard","À l’heure"))))</f>
        <v/>
      </c>
      <c r="M9" s="6" t="n"/>
      <c r="O9" s="10">
        <f>IF(AND($A9&lt;&gt;"",$D9="Premier avis",$I9="Oui"),$A9,"")</f>
        <v/>
      </c>
      <c r="P9" s="10">
        <f>IF(AND($A9&lt;&gt;"",$D9="Retour à la normale",$I9="Oui"),$A9,"")</f>
        <v/>
      </c>
    </row>
    <row r="10">
      <c r="A10" s="4" t="n">
        <v>46301.3125</v>
      </c>
      <c r="B10" s="5" t="inlineStr">
        <is>
          <t>Chat</t>
        </is>
      </c>
      <c r="C10" s="6" t="inlineStr">
        <is>
          <t>Visiteurs du chat du site (fiche incident de l’agent IA)</t>
        </is>
      </c>
      <c r="D10" s="5" t="inlineStr">
        <is>
          <t>Mise à jour</t>
        </is>
      </c>
      <c r="E10" s="6" t="inlineStr">
        <is>
          <t>Le prestataire a trouvé la cause et prévoit une réparation d’ici 8 h 30. Nous annonçons 9 h au plus tard.</t>
        </is>
      </c>
      <c r="F10" s="6" t="inlineStr">
        <is>
          <t>Venez au cours comme prévu et donnez votre nom à l’accueil. Sans réservation, vous êtes les bienvenus : paiement à l’accueil.</t>
        </is>
      </c>
      <c r="G10" s="7" t="n">
        <v>46301.33333333334</v>
      </c>
      <c r="H10" s="6" t="inlineStr">
        <is>
          <t>Theo Mensah, responsable du studio</t>
        </is>
      </c>
      <c r="I10" s="5" t="inlineStr">
        <is>
          <t>Oui</t>
        </is>
      </c>
      <c r="J10" s="8">
        <f>IF(OR($A10="",$G10="",$I10&lt;&gt;"Oui"),"",IF(COUNTIFS($B$5:$B$204,$B10,$A$5:$A$204,"&gt;"&amp;$A10,$A$5:$A$204,"&lt;="&amp;($G10+'Listes'!$F$5/1440),$I$5:$I$204,"Oui")&gt;0,"Oui",IF(COUNTIFS($B$5:$B$204,$B10,$A$5:$A$204,"&gt;"&amp;$A10,$I$5:$I$204,"Oui")&gt;0,"Non","")))</f>
        <v/>
      </c>
      <c r="K10" s="8">
        <f>IF($A10="","",IF(OR($B10="",$C10="",$D10="",$E10="",$F10="",$H10="",$I10="",AND($G10="",$D10&lt;&gt;"Retour à la normale",$D10&lt;&gt;"Suivi")),"Non","Oui"))</f>
        <v/>
      </c>
      <c r="L10" s="9">
        <f>IF($A10="","",IF($I10&lt;&gt;"Oui","Non envoyé",IF(OR($D10="Suivi",COUNTIFS($B$5:$B$204,$B10,$A$5:$A$204,"&gt;"&amp;$A10,$I$5:$I$204,"Oui")&gt;0,AND($D10="Retour à la normale",$G10="")),"Clos",IF(AND($G10&lt;&gt;"",NOW()&gt;$G10+'Listes'!$F$5/1440),"Prochaine mise à jour en retard","À l’heure"))))</f>
        <v/>
      </c>
      <c r="M10" s="6" t="inlineStr">
        <is>
          <t>Heure prévue confirmée sur la page de statut du prestataire à 7 h 24 ; marge de 30 minutes ajoutée.</t>
        </is>
      </c>
      <c r="O10" s="10">
        <f>IF(AND($A10&lt;&gt;"",$D10="Premier avis",$I10="Oui"),$A10,"")</f>
        <v/>
      </c>
      <c r="P10" s="10">
        <f>IF(AND($A10&lt;&gt;"",$D10="Retour à la normale",$I10="Oui"),$A10,"")</f>
        <v/>
      </c>
    </row>
    <row r="11">
      <c r="A11" s="4" t="n">
        <v>46301.31527777778</v>
      </c>
      <c r="B11" s="5" t="inlineStr">
        <is>
          <t>E-mail</t>
        </is>
      </c>
      <c r="C11" s="6" t="inlineStr">
        <is>
          <t>46 adhérents inscrits avant 12 h</t>
        </is>
      </c>
      <c r="D11" s="5" t="inlineStr">
        <is>
          <t>Mise à jour</t>
        </is>
      </c>
      <c r="E11" s="6" t="inlineStr">
        <is>
          <t>Réparation prévue d’ici 9 h. Les réservations faites avant 6 h 10 sont conservées.</t>
        </is>
      </c>
      <c r="F11" s="6" t="inlineStr">
        <is>
          <t>Venez au cours comme prévu et donnez votre nom à l’accueil. Sans réservation, vous êtes les bienvenus : paiement à l’accueil.</t>
        </is>
      </c>
      <c r="G11" s="7" t="n">
        <v>46301.375</v>
      </c>
      <c r="H11" s="6" t="inlineStr">
        <is>
          <t>Theo Mensah, responsable du studio</t>
        </is>
      </c>
      <c r="I11" s="5" t="inlineStr">
        <is>
          <t>Oui</t>
        </is>
      </c>
      <c r="J11" s="8">
        <f>IF(OR($A11="",$G11="",$I11&lt;&gt;"Oui"),"",IF(COUNTIFS($B$5:$B$204,$B11,$A$5:$A$204,"&gt;"&amp;$A11,$A$5:$A$204,"&lt;="&amp;($G11+'Listes'!$F$5/1440),$I$5:$I$204,"Oui")&gt;0,"Oui",IF(COUNTIFS($B$5:$B$204,$B11,$A$5:$A$204,"&gt;"&amp;$A11,$I$5:$I$204,"Oui")&gt;0,"Non","")))</f>
        <v/>
      </c>
      <c r="K11" s="8">
        <f>IF($A11="","",IF(OR($B11="",$C11="",$D11="",$E11="",$F11="",$H11="",$I11="",AND($G11="",$D11&lt;&gt;"Retour à la normale",$D11&lt;&gt;"Suivi")),"Non","Oui"))</f>
        <v/>
      </c>
      <c r="L11" s="9">
        <f>IF($A11="","",IF($I11&lt;&gt;"Oui","Non envoyé",IF(OR($D11="Suivi",COUNTIFS($B$5:$B$204,$B11,$A$5:$A$204,"&gt;"&amp;$A11,$I$5:$I$204,"Oui")&gt;0,AND($D11="Retour à la normale",$G11="")),"Clos",IF(AND($G11&lt;&gt;"",NOW()&gt;$G11+'Listes'!$F$5/1440),"Prochaine mise à jour en retard","À l’heure"))))</f>
        <v/>
      </c>
      <c r="M11" s="6" t="n"/>
      <c r="O11" s="10">
        <f>IF(AND($A11&lt;&gt;"",$D11="Premier avis",$I11="Oui"),$A11,"")</f>
        <v/>
      </c>
      <c r="P11" s="10">
        <f>IF(AND($A11&lt;&gt;"",$D11="Retour à la normale",$I11="Oui"),$A11,"")</f>
        <v/>
      </c>
    </row>
    <row r="12">
      <c r="A12" s="4" t="n">
        <v>46301.32013888889</v>
      </c>
      <c r="B12" s="5" t="inlineStr">
        <is>
          <t>Réseaux sociaux</t>
        </is>
      </c>
      <c r="C12" s="6" t="inlineStr">
        <is>
          <t>Abonnés Instagram (story épinglée)</t>
        </is>
      </c>
      <c r="D12" s="5" t="inlineStr">
        <is>
          <t>Mise à jour</t>
        </is>
      </c>
      <c r="E12" s="6" t="inlineStr">
        <is>
          <t>Réparation prévue d’ici 9 h.</t>
        </is>
      </c>
      <c r="F12" s="6" t="inlineStr">
        <is>
          <t>Venez au cours comme prévu et donnez votre nom à l’accueil. Sans réservation, vous êtes les bienvenus : paiement à l’accueil.</t>
        </is>
      </c>
      <c r="G12" s="7" t="n">
        <v>46301.33333333334</v>
      </c>
      <c r="H12" s="6" t="inlineStr">
        <is>
          <t>Ana Lucero, accueil</t>
        </is>
      </c>
      <c r="I12" s="5" t="inlineStr">
        <is>
          <t>Oui</t>
        </is>
      </c>
      <c r="J12" s="8">
        <f>IF(OR($A12="",$G12="",$I12&lt;&gt;"Oui"),"",IF(COUNTIFS($B$5:$B$204,$B12,$A$5:$A$204,"&gt;"&amp;$A12,$A$5:$A$204,"&lt;="&amp;($G12+'Listes'!$F$5/1440),$I$5:$I$204,"Oui")&gt;0,"Oui",IF(COUNTIFS($B$5:$B$204,$B12,$A$5:$A$204,"&gt;"&amp;$A12,$I$5:$I$204,"Oui")&gt;0,"Non","")))</f>
        <v/>
      </c>
      <c r="K12" s="8">
        <f>IF($A12="","",IF(OR($B12="",$C12="",$D12="",$E12="",$F12="",$H12="",$I12="",AND($G12="",$D12&lt;&gt;"Retour à la normale",$D12&lt;&gt;"Suivi")),"Non","Oui"))</f>
        <v/>
      </c>
      <c r="L12" s="9">
        <f>IF($A12="","",IF($I12&lt;&gt;"Oui","Non envoyé",IF(OR($D12="Suivi",COUNTIFS($B$5:$B$204,$B12,$A$5:$A$204,"&gt;"&amp;$A12,$I$5:$I$204,"Oui")&gt;0,AND($D12="Retour à la normale",$G12="")),"Clos",IF(AND($G12&lt;&gt;"",NOW()&gt;$G12+'Listes'!$F$5/1440),"Prochaine mise à jour en retard","À l’heure"))))</f>
        <v/>
      </c>
      <c r="M12" s="6" t="inlineStr">
        <is>
          <t>Publié avec 11 minutes de retard : Ana enregistrait les arrivées du cours de 7 h 30 à l’accueil.</t>
        </is>
      </c>
      <c r="O12" s="10">
        <f>IF(AND($A12&lt;&gt;"",$D12="Premier avis",$I12="Oui"),$A12,"")</f>
        <v/>
      </c>
      <c r="P12" s="10">
        <f>IF(AND($A12&lt;&gt;"",$D12="Retour à la normale",$I12="Oui"),$A12,"")</f>
        <v/>
      </c>
    </row>
    <row r="13">
      <c r="A13" s="4" t="n">
        <v>46301.325</v>
      </c>
      <c r="B13" s="5" t="inlineStr">
        <is>
          <t>Chat</t>
        </is>
      </c>
      <c r="C13" s="6" t="inlineStr">
        <is>
          <t>Visiteurs du chat du site (fiche incident de l’agent IA)</t>
        </is>
      </c>
      <c r="D13" s="5" t="inlineStr">
        <is>
          <t>Solution provisoire</t>
        </is>
      </c>
      <c r="E13" s="6" t="inlineStr">
        <is>
          <t>Pas de changement. Réparation prévue d’ici 9 h.</t>
        </is>
      </c>
      <c r="F13" s="6" t="inlineStr">
        <is>
          <t>Donnez votre nom à l’accueil. Pour annuler, répondez dans le chat ou par e-mail et l’accueil annule pour vous. Pas de frais d’annulation tardive ni d’absence pour les cours de 6 h à 12 h aujourd’hui.</t>
        </is>
      </c>
      <c r="G13" s="7" t="n">
        <v>46301.33333333334</v>
      </c>
      <c r="H13" s="6" t="inlineStr">
        <is>
          <t>Theo Mensah, responsable du studio</t>
        </is>
      </c>
      <c r="I13" s="5" t="inlineStr">
        <is>
          <t>Oui</t>
        </is>
      </c>
      <c r="J13" s="8">
        <f>IF(OR($A13="",$G13="",$I13&lt;&gt;"Oui"),"",IF(COUNTIFS($B$5:$B$204,$B13,$A$5:$A$204,"&gt;"&amp;$A13,$A$5:$A$204,"&lt;="&amp;($G13+'Listes'!$F$5/1440),$I$5:$I$204,"Oui")&gt;0,"Oui",IF(COUNTIFS($B$5:$B$204,$B13,$A$5:$A$204,"&gt;"&amp;$A13,$I$5:$I$204,"Oui")&gt;0,"Non","")))</f>
        <v/>
      </c>
      <c r="K13" s="8">
        <f>IF($A13="","",IF(OR($B13="",$C13="",$D13="",$E13="",$F13="",$H13="",$I13="",AND($G13="",$D13&lt;&gt;"Retour à la normale",$D13&lt;&gt;"Suivi")),"Non","Oui"))</f>
        <v/>
      </c>
      <c r="L13" s="9">
        <f>IF($A13="","",IF($I13&lt;&gt;"Oui","Non envoyé",IF(OR($D13="Suivi",COUNTIFS($B$5:$B$204,$B13,$A$5:$A$204,"&gt;"&amp;$A13,$I$5:$I$204,"Oui")&gt;0,AND($D13="Retour à la normale",$G13="")),"Clos",IF(AND($G13&lt;&gt;"",NOW()&gt;$G13+'Listes'!$F$5/1440),"Prochaine mise à jour en retard","À l’heure"))))</f>
        <v/>
      </c>
      <c r="M13" s="6" t="inlineStr">
        <is>
          <t>Annulation des frais validée par Rosa à 7 h 44 après un chat transféré.</t>
        </is>
      </c>
      <c r="O13" s="10">
        <f>IF(AND($A13&lt;&gt;"",$D13="Premier avis",$I13="Oui"),$A13,"")</f>
        <v/>
      </c>
      <c r="P13" s="10">
        <f>IF(AND($A13&lt;&gt;"",$D13="Retour à la normale",$I13="Oui"),$A13,"")</f>
        <v/>
      </c>
    </row>
    <row r="14">
      <c r="A14" s="4" t="n">
        <v>46301.33333333334</v>
      </c>
      <c r="B14" s="5" t="inlineStr">
        <is>
          <t>Chat</t>
        </is>
      </c>
      <c r="C14" s="6" t="inlineStr">
        <is>
          <t>Visiteurs du chat du site (fiche incident de l’agent IA)</t>
        </is>
      </c>
      <c r="D14" s="5" t="inlineStr">
        <is>
          <t>Mise à jour</t>
        </is>
      </c>
      <c r="E14" s="6" t="inlineStr">
        <is>
          <t>Le prestataire déploie le correctif ; réparation toujours prévue d’ici 9 h.</t>
        </is>
      </c>
      <c r="F14" s="6" t="inlineStr">
        <is>
          <t>Donnez votre nom à l’accueil. Pour annuler, répondez dans le chat ou par e-mail et l’accueil annule pour vous. Pas de frais d’annulation tardive ni d’absence pour les cours de 6 h à 12 h aujourd’hui.</t>
        </is>
      </c>
      <c r="G14" s="7" t="n">
        <v>46301.35416666666</v>
      </c>
      <c r="H14" s="6" t="inlineStr">
        <is>
          <t>Theo Mensah, responsable du studio</t>
        </is>
      </c>
      <c r="I14" s="5" t="inlineStr">
        <is>
          <t>Oui</t>
        </is>
      </c>
      <c r="J14" s="8">
        <f>IF(OR($A14="",$G14="",$I14&lt;&gt;"Oui"),"",IF(COUNTIFS($B$5:$B$204,$B14,$A$5:$A$204,"&gt;"&amp;$A14,$A$5:$A$204,"&lt;="&amp;($G14+'Listes'!$F$5/1440),$I$5:$I$204,"Oui")&gt;0,"Oui",IF(COUNTIFS($B$5:$B$204,$B14,$A$5:$A$204,"&gt;"&amp;$A14,$I$5:$I$204,"Oui")&gt;0,"Non","")))</f>
        <v/>
      </c>
      <c r="K14" s="8">
        <f>IF($A14="","",IF(OR($B14="",$C14="",$D14="",$E14="",$F14="",$H14="",$I14="",AND($G14="",$D14&lt;&gt;"Retour à la normale",$D14&lt;&gt;"Suivi")),"Non","Oui"))</f>
        <v/>
      </c>
      <c r="L14" s="9">
        <f>IF($A14="","",IF($I14&lt;&gt;"Oui","Non envoyé",IF(OR($D14="Suivi",COUNTIFS($B$5:$B$204,$B14,$A$5:$A$204,"&gt;"&amp;$A14,$I$5:$I$204,"Oui")&gt;0,AND($D14="Retour à la normale",$G14="")),"Clos",IF(AND($G14&lt;&gt;"",NOW()&gt;$G14+'Listes'!$F$5/1440),"Prochaine mise à jour en retard","À l’heure"))))</f>
        <v/>
      </c>
      <c r="M14" s="6" t="n"/>
      <c r="O14" s="10">
        <f>IF(AND($A14&lt;&gt;"",$D14="Premier avis",$I14="Oui"),$A14,"")</f>
        <v/>
      </c>
      <c r="P14" s="10">
        <f>IF(AND($A14&lt;&gt;"",$D14="Retour à la normale",$I14="Oui"),$A14,"")</f>
        <v/>
      </c>
    </row>
    <row r="15">
      <c r="A15" s="4" t="n">
        <v>46301.33472222222</v>
      </c>
      <c r="B15" s="5" t="inlineStr">
        <is>
          <t>Réseaux sociaux</t>
        </is>
      </c>
      <c r="C15" s="6" t="inlineStr">
        <is>
          <t>Abonnés Instagram (story épinglée)</t>
        </is>
      </c>
      <c r="D15" s="5" t="inlineStr">
        <is>
          <t>Mise à jour</t>
        </is>
      </c>
      <c r="E15" s="6" t="inlineStr">
        <is>
          <t>Le prestataire déploie le correctif ; réparation toujours prévue d’ici 9 h.</t>
        </is>
      </c>
      <c r="F15" s="6" t="inlineStr">
        <is>
          <t>Donnez votre nom à l’accueil. Pour annuler, répondez dans le chat ou par e-mail et l’accueil annule pour vous. Pas de frais d’annulation tardive ni d’absence pour les cours de 6 h à 12 h aujourd’hui.</t>
        </is>
      </c>
      <c r="G15" s="7" t="n">
        <v>46301.35416666666</v>
      </c>
      <c r="H15" s="6" t="inlineStr">
        <is>
          <t>Ana Lucero, accueil</t>
        </is>
      </c>
      <c r="I15" s="5" t="inlineStr">
        <is>
          <t>Oui</t>
        </is>
      </c>
      <c r="J15" s="8">
        <f>IF(OR($A15="",$G15="",$I15&lt;&gt;"Oui"),"",IF(COUNTIFS($B$5:$B$204,$B15,$A$5:$A$204,"&gt;"&amp;$A15,$A$5:$A$204,"&lt;="&amp;($G15+'Listes'!$F$5/1440),$I$5:$I$204,"Oui")&gt;0,"Oui",IF(COUNTIFS($B$5:$B$204,$B15,$A$5:$A$204,"&gt;"&amp;$A15,$I$5:$I$204,"Oui")&gt;0,"Non","")))</f>
        <v/>
      </c>
      <c r="K15" s="8">
        <f>IF($A15="","",IF(OR($B15="",$C15="",$D15="",$E15="",$F15="",$H15="",$I15="",AND($G15="",$D15&lt;&gt;"Retour à la normale",$D15&lt;&gt;"Suivi")),"Non","Oui"))</f>
        <v/>
      </c>
      <c r="L15" s="9">
        <f>IF($A15="","",IF($I15&lt;&gt;"Oui","Non envoyé",IF(OR($D15="Suivi",COUNTIFS($B$5:$B$204,$B15,$A$5:$A$204,"&gt;"&amp;$A15,$I$5:$I$204,"Oui")&gt;0,AND($D15="Retour à la normale",$G15="")),"Clos",IF(AND($G15&lt;&gt;"",NOW()&gt;$G15+'Listes'!$F$5/1440),"Prochaine mise à jour en retard","À l’heure"))))</f>
        <v/>
      </c>
      <c r="M15" s="6" t="n"/>
      <c r="O15" s="10">
        <f>IF(AND($A15&lt;&gt;"",$D15="Premier avis",$I15="Oui"),$A15,"")</f>
        <v/>
      </c>
      <c r="P15" s="10">
        <f>IF(AND($A15&lt;&gt;"",$D15="Retour à la normale",$I15="Oui"),$A15,"")</f>
        <v/>
      </c>
    </row>
    <row r="16">
      <c r="A16" s="4" t="n">
        <v>46301.35416666666</v>
      </c>
      <c r="B16" s="5" t="inlineStr">
        <is>
          <t>Chat</t>
        </is>
      </c>
      <c r="C16" s="6" t="inlineStr">
        <is>
          <t>Visiteurs du chat du site (fiche incident de l’agent IA)</t>
        </is>
      </c>
      <c r="D16" s="5" t="inlineStr">
        <is>
          <t>Mise à jour</t>
        </is>
      </c>
      <c r="E16" s="6" t="inlineStr">
        <is>
          <t>Le prestataire indique que c’est réparé depuis 8 h 20. Nous testons les réservations.</t>
        </is>
      </c>
      <c r="F16" s="6" t="inlineStr">
        <is>
          <t>La réservation dans l’application fonctionne peut-être de nouveau. En cas d’échec, répondez ici.</t>
        </is>
      </c>
      <c r="G16" s="7" t="n">
        <v>46301.375</v>
      </c>
      <c r="H16" s="6" t="inlineStr">
        <is>
          <t>Theo Mensah, responsable du studio</t>
        </is>
      </c>
      <c r="I16" s="5" t="inlineStr">
        <is>
          <t>Oui</t>
        </is>
      </c>
      <c r="J16" s="8">
        <f>IF(OR($A16="",$G16="",$I16&lt;&gt;"Oui"),"",IF(COUNTIFS($B$5:$B$204,$B16,$A$5:$A$204,"&gt;"&amp;$A16,$A$5:$A$204,"&lt;="&amp;($G16+'Listes'!$F$5/1440),$I$5:$I$204,"Oui")&gt;0,"Oui",IF(COUNTIFS($B$5:$B$204,$B16,$A$5:$A$204,"&gt;"&amp;$A16,$I$5:$I$204,"Oui")&gt;0,"Non","")))</f>
        <v/>
      </c>
      <c r="K16" s="8">
        <f>IF($A16="","",IF(OR($B16="",$C16="",$D16="",$E16="",$F16="",$H16="",$I16="",AND($G16="",$D16&lt;&gt;"Retour à la normale",$D16&lt;&gt;"Suivi")),"Non","Oui"))</f>
        <v/>
      </c>
      <c r="L16" s="9">
        <f>IF($A16="","",IF($I16&lt;&gt;"Oui","Non envoyé",IF(OR($D16="Suivi",COUNTIFS($B$5:$B$204,$B16,$A$5:$A$204,"&gt;"&amp;$A16,$I$5:$I$204,"Oui")&gt;0,AND($D16="Retour à la normale",$G16="")),"Clos",IF(AND($G16&lt;&gt;"",NOW()&gt;$G16+'Listes'!$F$5/1440),"Prochaine mise à jour en retard","À l’heure"))))</f>
        <v/>
      </c>
      <c r="M16" s="6" t="n"/>
      <c r="O16" s="10">
        <f>IF(AND($A16&lt;&gt;"",$D16="Premier avis",$I16="Oui"),$A16,"")</f>
        <v/>
      </c>
      <c r="P16" s="10">
        <f>IF(AND($A16&lt;&gt;"",$D16="Retour à la normale",$I16="Oui"),$A16,"")</f>
        <v/>
      </c>
    </row>
    <row r="17">
      <c r="A17" s="4" t="n">
        <v>46301.35486111111</v>
      </c>
      <c r="B17" s="5" t="inlineStr">
        <is>
          <t>Réseaux sociaux</t>
        </is>
      </c>
      <c r="C17" s="6" t="inlineStr">
        <is>
          <t>Abonnés Instagram (story épinglée)</t>
        </is>
      </c>
      <c r="D17" s="5" t="inlineStr">
        <is>
          <t>Mise à jour</t>
        </is>
      </c>
      <c r="E17" s="6" t="inlineStr">
        <is>
          <t>Le prestataire indique que c’est réparé depuis 8 h 20. Nous testons les réservations.</t>
        </is>
      </c>
      <c r="F17" s="6" t="inlineStr">
        <is>
          <t>La réservation dans l’application fonctionne peut-être de nouveau. En cas d’échec, écrivez-nous.</t>
        </is>
      </c>
      <c r="G17" s="7" t="n">
        <v>46301.375</v>
      </c>
      <c r="H17" s="6" t="inlineStr">
        <is>
          <t>Ana Lucero, accueil</t>
        </is>
      </c>
      <c r="I17" s="5" t="inlineStr">
        <is>
          <t>Oui</t>
        </is>
      </c>
      <c r="J17" s="8">
        <f>IF(OR($A17="",$G17="",$I17&lt;&gt;"Oui"),"",IF(COUNTIFS($B$5:$B$204,$B17,$A$5:$A$204,"&gt;"&amp;$A17,$A$5:$A$204,"&lt;="&amp;($G17+'Listes'!$F$5/1440),$I$5:$I$204,"Oui")&gt;0,"Oui",IF(COUNTIFS($B$5:$B$204,$B17,$A$5:$A$204,"&gt;"&amp;$A17,$I$5:$I$204,"Oui")&gt;0,"Non","")))</f>
        <v/>
      </c>
      <c r="K17" s="8">
        <f>IF($A17="","",IF(OR($B17="",$C17="",$D17="",$E17="",$F17="",$H17="",$I17="",AND($G17="",$D17&lt;&gt;"Retour à la normale",$D17&lt;&gt;"Suivi")),"Non","Oui"))</f>
        <v/>
      </c>
      <c r="L17" s="9">
        <f>IF($A17="","",IF($I17&lt;&gt;"Oui","Non envoyé",IF(OR($D17="Suivi",COUNTIFS($B$5:$B$204,$B17,$A$5:$A$204,"&gt;"&amp;$A17,$I$5:$I$204,"Oui")&gt;0,AND($D17="Retour à la normale",$G17="")),"Clos",IF(AND($G17&lt;&gt;"",NOW()&gt;$G17+'Listes'!$F$5/1440),"Prochaine mise à jour en retard","À l’heure"))))</f>
        <v/>
      </c>
      <c r="M17" s="6" t="n"/>
      <c r="O17" s="10">
        <f>IF(AND($A17&lt;&gt;"",$D17="Premier avis",$I17="Oui"),$A17,"")</f>
        <v/>
      </c>
      <c r="P17" s="10">
        <f>IF(AND($A17&lt;&gt;"",$D17="Retour à la normale",$I17="Oui"),$A17,"")</f>
        <v/>
      </c>
    </row>
    <row r="18">
      <c r="A18" s="4" t="n">
        <v>46301.36388888889</v>
      </c>
      <c r="B18" s="5" t="inlineStr">
        <is>
          <t>Chat</t>
        </is>
      </c>
      <c r="C18" s="6" t="inlineStr">
        <is>
          <t>Visiteurs du chat du site (fiche incident de l’agent IA)</t>
        </is>
      </c>
      <c r="D18" s="5" t="inlineStr">
        <is>
          <t>Retour à la normale</t>
        </is>
      </c>
      <c r="E18" s="6" t="inlineStr">
        <is>
          <t>Réparé à 8 h 20. Réservations test réussies à 8 h 25 et 8 h 40. Aucune réservation perdue.</t>
        </is>
      </c>
      <c r="F18" s="6" t="inlineStr">
        <is>
          <t>Plus nécessaire. Réservez les cours que vous n’avez pas pu réserver ce matin.</t>
        </is>
      </c>
      <c r="G18" s="7" t="n"/>
      <c r="H18" s="6" t="inlineStr">
        <is>
          <t>Theo Mensah, responsable du studio</t>
        </is>
      </c>
      <c r="I18" s="5" t="inlineStr">
        <is>
          <t>Oui</t>
        </is>
      </c>
      <c r="J18" s="8">
        <f>IF(OR($A18="",$G18="",$I18&lt;&gt;"Oui"),"",IF(COUNTIFS($B$5:$B$204,$B18,$A$5:$A$204,"&gt;"&amp;$A18,$A$5:$A$204,"&lt;="&amp;($G18+'Listes'!$F$5/1440),$I$5:$I$204,"Oui")&gt;0,"Oui",IF(COUNTIFS($B$5:$B$204,$B18,$A$5:$A$204,"&gt;"&amp;$A18,$I$5:$I$204,"Oui")&gt;0,"Non","")))</f>
        <v/>
      </c>
      <c r="K18" s="8">
        <f>IF($A18="","",IF(OR($B18="",$C18="",$D18="",$E18="",$F18="",$H18="",$I18="",AND($G18="",$D18&lt;&gt;"Retour à la normale",$D18&lt;&gt;"Suivi")),"Non","Oui"))</f>
        <v/>
      </c>
      <c r="L18" s="9">
        <f>IF($A18="","",IF($I18&lt;&gt;"Oui","Non envoyé",IF(OR($D18="Suivi",COUNTIFS($B$5:$B$204,$B18,$A$5:$A$204,"&gt;"&amp;$A18,$I$5:$I$204,"Oui")&gt;0,AND($D18="Retour à la normale",$G18="")),"Clos",IF(AND($G18&lt;&gt;"",NOW()&gt;$G18+'Listes'!$F$5/1440),"Prochaine mise à jour en retard","À l’heure"))))</f>
        <v/>
      </c>
      <c r="M18" s="6" t="inlineStr">
        <is>
          <t>Fiche incident retirée des « Instructions » et de la « Base de connaissances » à 8 h 45.</t>
        </is>
      </c>
      <c r="O18" s="10">
        <f>IF(AND($A18&lt;&gt;"",$D18="Premier avis",$I18="Oui"),$A18,"")</f>
        <v/>
      </c>
      <c r="P18" s="10">
        <f>IF(AND($A18&lt;&gt;"",$D18="Retour à la normale",$I18="Oui"),$A18,"")</f>
        <v/>
      </c>
    </row>
    <row r="19">
      <c r="A19" s="4" t="n">
        <v>46301.36527777778</v>
      </c>
      <c r="B19" s="5" t="inlineStr">
        <is>
          <t>Réseaux sociaux</t>
        </is>
      </c>
      <c r="C19" s="6" t="inlineStr">
        <is>
          <t>Abonnés Instagram (story épinglée)</t>
        </is>
      </c>
      <c r="D19" s="5" t="inlineStr">
        <is>
          <t>Retour à la normale</t>
        </is>
      </c>
      <c r="E19" s="6" t="inlineStr">
        <is>
          <t>Réparé à 8 h 20. Aucune réservation perdue.</t>
        </is>
      </c>
      <c r="F19" s="6" t="inlineStr">
        <is>
          <t>Plus nécessaire. Réservez les cours que vous n’avez pas pu réserver ce matin.</t>
        </is>
      </c>
      <c r="G19" s="7" t="n"/>
      <c r="H19" s="6" t="inlineStr">
        <is>
          <t>Ana Lucero, accueil</t>
        </is>
      </c>
      <c r="I19" s="5" t="inlineStr">
        <is>
          <t>Oui</t>
        </is>
      </c>
      <c r="J19" s="8">
        <f>IF(OR($A19="",$G19="",$I19&lt;&gt;"Oui"),"",IF(COUNTIFS($B$5:$B$204,$B19,$A$5:$A$204,"&gt;"&amp;$A19,$A$5:$A$204,"&lt;="&amp;($G19+'Listes'!$F$5/1440),$I$5:$I$204,"Oui")&gt;0,"Oui",IF(COUNTIFS($B$5:$B$204,$B19,$A$5:$A$204,"&gt;"&amp;$A19,$I$5:$I$204,"Oui")&gt;0,"Non","")))</f>
        <v/>
      </c>
      <c r="K19" s="8">
        <f>IF($A19="","",IF(OR($B19="",$C19="",$D19="",$E19="",$F19="",$H19="",$I19="",AND($G19="",$D19&lt;&gt;"Retour à la normale",$D19&lt;&gt;"Suivi")),"Non","Oui"))</f>
        <v/>
      </c>
      <c r="L19" s="9">
        <f>IF($A19="","",IF($I19&lt;&gt;"Oui","Non envoyé",IF(OR($D19="Suivi",COUNTIFS($B$5:$B$204,$B19,$A$5:$A$204,"&gt;"&amp;$A19,$I$5:$I$204,"Oui")&gt;0,AND($D19="Retour à la normale",$G19="")),"Clos",IF(AND($G19&lt;&gt;"",NOW()&gt;$G19+'Listes'!$F$5/1440),"Prochaine mise à jour en retard","À l’heure"))))</f>
        <v/>
      </c>
      <c r="M19" s="6" t="inlineStr">
        <is>
          <t>Story désépinglée.</t>
        </is>
      </c>
      <c r="O19" s="10">
        <f>IF(AND($A19&lt;&gt;"",$D19="Premier avis",$I19="Oui"),$A19,"")</f>
        <v/>
      </c>
      <c r="P19" s="10">
        <f>IF(AND($A19&lt;&gt;"",$D19="Retour à la normale",$I19="Oui"),$A19,"")</f>
        <v/>
      </c>
    </row>
    <row r="20">
      <c r="A20" s="4" t="n">
        <v>46301.36736111111</v>
      </c>
      <c r="B20" s="5" t="inlineStr">
        <is>
          <t>E-mail</t>
        </is>
      </c>
      <c r="C20" s="6" t="inlineStr">
        <is>
          <t>46 adhérents inscrits avant 12 h</t>
        </is>
      </c>
      <c r="D20" s="5" t="inlineStr">
        <is>
          <t>Retour à la normale</t>
        </is>
      </c>
      <c r="E20" s="6" t="inlineStr">
        <is>
          <t>Réparé à 8 h 20. Aucune réservation perdue. Pas de frais d’annulation tardive ni d’absence pour les cours de 6 h à 12 h.</t>
        </is>
      </c>
      <c r="F20" s="6" t="inlineStr">
        <is>
          <t>Plus nécessaire.</t>
        </is>
      </c>
      <c r="G20" s="7" t="n">
        <v>46302.5</v>
      </c>
      <c r="H20" s="6" t="inlineStr">
        <is>
          <t>Theo Mensah, responsable du studio</t>
        </is>
      </c>
      <c r="I20" s="5" t="inlineStr">
        <is>
          <t>Oui</t>
        </is>
      </c>
      <c r="J20" s="8">
        <f>IF(OR($A20="",$G20="",$I20&lt;&gt;"Oui"),"",IF(COUNTIFS($B$5:$B$204,$B20,$A$5:$A$204,"&gt;"&amp;$A20,$A$5:$A$204,"&lt;="&amp;($G20+'Listes'!$F$5/1440),$I$5:$I$204,"Oui")&gt;0,"Oui",IF(COUNTIFS($B$5:$B$204,$B20,$A$5:$A$204,"&gt;"&amp;$A20,$I$5:$I$204,"Oui")&gt;0,"Non","")))</f>
        <v/>
      </c>
      <c r="K20" s="8">
        <f>IF($A20="","",IF(OR($B20="",$C20="",$D20="",$E20="",$F20="",$H20="",$I20="",AND($G20="",$D20&lt;&gt;"Retour à la normale",$D20&lt;&gt;"Suivi")),"Non","Oui"))</f>
        <v/>
      </c>
      <c r="L20" s="9">
        <f>IF($A20="","",IF($I20&lt;&gt;"Oui","Non envoyé",IF(OR($D20="Suivi",COUNTIFS($B$5:$B$204,$B20,$A$5:$A$204,"&gt;"&amp;$A20,$I$5:$I$204,"Oui")&gt;0,AND($D20="Retour à la normale",$G20="")),"Clos",IF(AND($G20&lt;&gt;"",NOW()&gt;$G20+'Listes'!$F$5/1440),"Prochaine mise à jour en retard","À l’heure"))))</f>
        <v/>
      </c>
      <c r="M20" s="6" t="inlineStr">
        <is>
          <t>Suivi promis d’ici le 7 octobre, 12 h.</t>
        </is>
      </c>
      <c r="O20" s="10">
        <f>IF(AND($A20&lt;&gt;"",$D20="Premier avis",$I20="Oui"),$A20,"")</f>
        <v/>
      </c>
      <c r="P20" s="10">
        <f>IF(AND($A20&lt;&gt;"",$D20="Retour à la normale",$I20="Oui"),$A20,"")</f>
        <v/>
      </c>
    </row>
    <row r="21">
      <c r="A21" s="4" t="n">
        <v>46302.45833333334</v>
      </c>
      <c r="B21" s="5" t="inlineStr">
        <is>
          <t>E-mail</t>
        </is>
      </c>
      <c r="C21" s="6" t="inlineStr">
        <is>
          <t>Les 46 adhérents inscrits et toutes les personnes qui ont écrit dans le chat ou par e-mail au sujet de la panne</t>
        </is>
      </c>
      <c r="D21" s="5" t="inlineStr">
        <is>
          <t>Suivi</t>
        </is>
      </c>
      <c r="E21" s="6" t="inlineStr">
        <is>
          <t>Une panne de serveur chez le prestataire, de 6 h 10 à 8 h 20, a bloqué les réservations, les annulations et les paiements en ligne.</t>
        </is>
      </c>
      <c r="F21" s="6" t="inlineStr">
        <is>
          <t>Changements : la liste des cours du lendemain est imprimée chaque soir, et la fiche incident est enregistrée comme brouillon.</t>
        </is>
      </c>
      <c r="G21" s="7" t="n"/>
      <c r="H21" s="6" t="inlineStr">
        <is>
          <t>Theo Mensah, responsable du studio</t>
        </is>
      </c>
      <c r="I21" s="5" t="inlineStr">
        <is>
          <t>Oui</t>
        </is>
      </c>
      <c r="J21" s="8">
        <f>IF(OR($A21="",$G21="",$I21&lt;&gt;"Oui"),"",IF(COUNTIFS($B$5:$B$204,$B21,$A$5:$A$204,"&gt;"&amp;$A21,$A$5:$A$204,"&lt;="&amp;($G21+'Listes'!$F$5/1440),$I$5:$I$204,"Oui")&gt;0,"Oui",IF(COUNTIFS($B$5:$B$204,$B21,$A$5:$A$204,"&gt;"&amp;$A21,$I$5:$I$204,"Oui")&gt;0,"Non","")))</f>
        <v/>
      </c>
      <c r="K21" s="8">
        <f>IF($A21="","",IF(OR($B21="",$C21="",$D21="",$E21="",$F21="",$H21="",$I21="",AND($G21="",$D21&lt;&gt;"Retour à la normale",$D21&lt;&gt;"Suivi")),"Non","Oui"))</f>
        <v/>
      </c>
      <c r="L21" s="9">
        <f>IF($A21="","",IF($I21&lt;&gt;"Oui","Non envoyé",IF(OR($D21="Suivi",COUNTIFS($B$5:$B$204,$B21,$A$5:$A$204,"&gt;"&amp;$A21,$I$5:$I$204,"Oui")&gt;0,AND($D21="Retour à la normale",$G21="")),"Clos",IF(AND($G21&lt;&gt;"",NOW()&gt;$G21+'Listes'!$F$5/1440),"Prochaine mise à jour en retard","À l’heure"))))</f>
        <v/>
      </c>
      <c r="M21" s="6" t="inlineStr">
        <is>
          <t>Annulation des frais confirmée dans l’e-mail, validée par Rosa.</t>
        </is>
      </c>
      <c r="O21" s="10">
        <f>IF(AND($A21&lt;&gt;"",$D21="Premier avis",$I21="Oui"),$A21,"")</f>
        <v/>
      </c>
      <c r="P21" s="10">
        <f>IF(AND($A21&lt;&gt;"",$D21="Retour à la normale",$I21="Oui"),$A21,"")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IF(OR($A22="",$G22="",$I22&lt;&gt;"Oui"),"",IF(COUNTIFS($B$5:$B$204,$B22,$A$5:$A$204,"&gt;"&amp;$A22,$A$5:$A$204,"&lt;="&amp;($G22+'Listes'!$F$5/1440),$I$5:$I$204,"Oui")&gt;0,"Oui",IF(COUNTIFS($B$5:$B$204,$B22,$A$5:$A$204,"&gt;"&amp;$A22,$I$5:$I$204,"Oui")&gt;0,"Non","")))</f>
        <v/>
      </c>
      <c r="K22" s="8">
        <f>IF($A22="","",IF(OR($B22="",$C22="",$D22="",$E22="",$F22="",$H22="",$I22="",AND($G22="",$D22&lt;&gt;"Retour à la normale",$D22&lt;&gt;"Suivi")),"Non","Oui"))</f>
        <v/>
      </c>
      <c r="L22" s="9">
        <f>IF($A22="","",IF($I22&lt;&gt;"Oui","Non envoyé",IF(OR($D22="Suivi",COUNTIFS($B$5:$B$204,$B22,$A$5:$A$204,"&gt;"&amp;$A22,$I$5:$I$204,"Oui")&gt;0,AND($D22="Retour à la normale",$G22="")),"Clos",IF(AND($G22&lt;&gt;"",NOW()&gt;$G22+'Listes'!$F$5/1440),"Prochaine mise à jour en retard","À l’heure"))))</f>
        <v/>
      </c>
      <c r="M22" s="6" t="n"/>
      <c r="O22" s="10">
        <f>IF(AND($A22&lt;&gt;"",$D22="Premier avis",$I22="Oui"),$A22,"")</f>
        <v/>
      </c>
      <c r="P22" s="10">
        <f>IF(AND($A22&lt;&gt;"",$D22="Retour à la normale",$I22="Oui"),$A22,"")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IF(OR($A23="",$G23="",$I23&lt;&gt;"Oui"),"",IF(COUNTIFS($B$5:$B$204,$B23,$A$5:$A$204,"&gt;"&amp;$A23,$A$5:$A$204,"&lt;="&amp;($G23+'Listes'!$F$5/1440),$I$5:$I$204,"Oui")&gt;0,"Oui",IF(COUNTIFS($B$5:$B$204,$B23,$A$5:$A$204,"&gt;"&amp;$A23,$I$5:$I$204,"Oui")&gt;0,"Non","")))</f>
        <v/>
      </c>
      <c r="K23" s="8">
        <f>IF($A23="","",IF(OR($B23="",$C23="",$D23="",$E23="",$F23="",$H23="",$I23="",AND($G23="",$D23&lt;&gt;"Retour à la normale",$D23&lt;&gt;"Suivi")),"Non","Oui"))</f>
        <v/>
      </c>
      <c r="L23" s="9">
        <f>IF($A23="","",IF($I23&lt;&gt;"Oui","Non envoyé",IF(OR($D23="Suivi",COUNTIFS($B$5:$B$204,$B23,$A$5:$A$204,"&gt;"&amp;$A23,$I$5:$I$204,"Oui")&gt;0,AND($D23="Retour à la normale",$G23="")),"Clos",IF(AND($G23&lt;&gt;"",NOW()&gt;$G23+'Listes'!$F$5/1440),"Prochaine mise à jour en retard","À l’heure"))))</f>
        <v/>
      </c>
      <c r="M23" s="6" t="n"/>
      <c r="O23" s="10">
        <f>IF(AND($A23&lt;&gt;"",$D23="Premier avis",$I23="Oui"),$A23,"")</f>
        <v/>
      </c>
      <c r="P23" s="10">
        <f>IF(AND($A23&lt;&gt;"",$D23="Retour à la normale",$I23="Oui"),$A23,"")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IF(OR($A24="",$G24="",$I24&lt;&gt;"Oui"),"",IF(COUNTIFS($B$5:$B$204,$B24,$A$5:$A$204,"&gt;"&amp;$A24,$A$5:$A$204,"&lt;="&amp;($G24+'Listes'!$F$5/1440),$I$5:$I$204,"Oui")&gt;0,"Oui",IF(COUNTIFS($B$5:$B$204,$B24,$A$5:$A$204,"&gt;"&amp;$A24,$I$5:$I$204,"Oui")&gt;0,"Non","")))</f>
        <v/>
      </c>
      <c r="K24" s="8">
        <f>IF($A24="","",IF(OR($B24="",$C24="",$D24="",$E24="",$F24="",$H24="",$I24="",AND($G24="",$D24&lt;&gt;"Retour à la normale",$D24&lt;&gt;"Suivi")),"Non","Oui"))</f>
        <v/>
      </c>
      <c r="L24" s="9">
        <f>IF($A24="","",IF($I24&lt;&gt;"Oui","Non envoyé",IF(OR($D24="Suivi",COUNTIFS($B$5:$B$204,$B24,$A$5:$A$204,"&gt;"&amp;$A24,$I$5:$I$204,"Oui")&gt;0,AND($D24="Retour à la normale",$G24="")),"Clos",IF(AND($G24&lt;&gt;"",NOW()&gt;$G24+'Listes'!$F$5/1440),"Prochaine mise à jour en retard","À l’heure"))))</f>
        <v/>
      </c>
      <c r="M24" s="6" t="n"/>
      <c r="O24" s="10">
        <f>IF(AND($A24&lt;&gt;"",$D24="Premier avis",$I24="Oui"),$A24,"")</f>
        <v/>
      </c>
      <c r="P24" s="10">
        <f>IF(AND($A24&lt;&gt;"",$D24="Retour à la normale",$I24="Oui"),$A24,"")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IF(OR($A25="",$G25="",$I25&lt;&gt;"Oui"),"",IF(COUNTIFS($B$5:$B$204,$B25,$A$5:$A$204,"&gt;"&amp;$A25,$A$5:$A$204,"&lt;="&amp;($G25+'Listes'!$F$5/1440),$I$5:$I$204,"Oui")&gt;0,"Oui",IF(COUNTIFS($B$5:$B$204,$B25,$A$5:$A$204,"&gt;"&amp;$A25,$I$5:$I$204,"Oui")&gt;0,"Non","")))</f>
        <v/>
      </c>
      <c r="K25" s="8">
        <f>IF($A25="","",IF(OR($B25="",$C25="",$D25="",$E25="",$F25="",$H25="",$I25="",AND($G25="",$D25&lt;&gt;"Retour à la normale",$D25&lt;&gt;"Suivi")),"Non","Oui"))</f>
        <v/>
      </c>
      <c r="L25" s="9">
        <f>IF($A25="","",IF($I25&lt;&gt;"Oui","Non envoyé",IF(OR($D25="Suivi",COUNTIFS($B$5:$B$204,$B25,$A$5:$A$204,"&gt;"&amp;$A25,$I$5:$I$204,"Oui")&gt;0,AND($D25="Retour à la normale",$G25="")),"Clos",IF(AND($G25&lt;&gt;"",NOW()&gt;$G25+'Listes'!$F$5/1440),"Prochaine mise à jour en retard","À l’heure"))))</f>
        <v/>
      </c>
      <c r="M25" s="6" t="n"/>
      <c r="O25" s="10">
        <f>IF(AND($A25&lt;&gt;"",$D25="Premier avis",$I25="Oui"),$A25,"")</f>
        <v/>
      </c>
      <c r="P25" s="10">
        <f>IF(AND($A25&lt;&gt;"",$D25="Retour à la normale",$I25="Oui"),$A25,"")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IF(OR($A26="",$G26="",$I26&lt;&gt;"Oui"),"",IF(COUNTIFS($B$5:$B$204,$B26,$A$5:$A$204,"&gt;"&amp;$A26,$A$5:$A$204,"&lt;="&amp;($G26+'Listes'!$F$5/1440),$I$5:$I$204,"Oui")&gt;0,"Oui",IF(COUNTIFS($B$5:$B$204,$B26,$A$5:$A$204,"&gt;"&amp;$A26,$I$5:$I$204,"Oui")&gt;0,"Non","")))</f>
        <v/>
      </c>
      <c r="K26" s="8">
        <f>IF($A26="","",IF(OR($B26="",$C26="",$D26="",$E26="",$F26="",$H26="",$I26="",AND($G26="",$D26&lt;&gt;"Retour à la normale",$D26&lt;&gt;"Suivi")),"Non","Oui"))</f>
        <v/>
      </c>
      <c r="L26" s="9">
        <f>IF($A26="","",IF($I26&lt;&gt;"Oui","Non envoyé",IF(OR($D26="Suivi",COUNTIFS($B$5:$B$204,$B26,$A$5:$A$204,"&gt;"&amp;$A26,$I$5:$I$204,"Oui")&gt;0,AND($D26="Retour à la normale",$G26="")),"Clos",IF(AND($G26&lt;&gt;"",NOW()&gt;$G26+'Listes'!$F$5/1440),"Prochaine mise à jour en retard","À l’heure"))))</f>
        <v/>
      </c>
      <c r="M26" s="6" t="n"/>
      <c r="O26" s="10">
        <f>IF(AND($A26&lt;&gt;"",$D26="Premier avis",$I26="Oui"),$A26,"")</f>
        <v/>
      </c>
      <c r="P26" s="10">
        <f>IF(AND($A26&lt;&gt;"",$D26="Retour à la normale",$I26="Oui"),$A26,"")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IF(OR($A27="",$G27="",$I27&lt;&gt;"Oui"),"",IF(COUNTIFS($B$5:$B$204,$B27,$A$5:$A$204,"&gt;"&amp;$A27,$A$5:$A$204,"&lt;="&amp;($G27+'Listes'!$F$5/1440),$I$5:$I$204,"Oui")&gt;0,"Oui",IF(COUNTIFS($B$5:$B$204,$B27,$A$5:$A$204,"&gt;"&amp;$A27,$I$5:$I$204,"Oui")&gt;0,"Non","")))</f>
        <v/>
      </c>
      <c r="K27" s="8">
        <f>IF($A27="","",IF(OR($B27="",$C27="",$D27="",$E27="",$F27="",$H27="",$I27="",AND($G27="",$D27&lt;&gt;"Retour à la normale",$D27&lt;&gt;"Suivi")),"Non","Oui"))</f>
        <v/>
      </c>
      <c r="L27" s="9">
        <f>IF($A27="","",IF($I27&lt;&gt;"Oui","Non envoyé",IF(OR($D27="Suivi",COUNTIFS($B$5:$B$204,$B27,$A$5:$A$204,"&gt;"&amp;$A27,$I$5:$I$204,"Oui")&gt;0,AND($D27="Retour à la normale",$G27="")),"Clos",IF(AND($G27&lt;&gt;"",NOW()&gt;$G27+'Listes'!$F$5/1440),"Prochaine mise à jour en retard","À l’heure"))))</f>
        <v/>
      </c>
      <c r="M27" s="6" t="n"/>
      <c r="O27" s="10">
        <f>IF(AND($A27&lt;&gt;"",$D27="Premier avis",$I27="Oui"),$A27,"")</f>
        <v/>
      </c>
      <c r="P27" s="10">
        <f>IF(AND($A27&lt;&gt;"",$D27="Retour à la normale",$I27="Oui"),$A27,"")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IF(OR($A28="",$G28="",$I28&lt;&gt;"Oui"),"",IF(COUNTIFS($B$5:$B$204,$B28,$A$5:$A$204,"&gt;"&amp;$A28,$A$5:$A$204,"&lt;="&amp;($G28+'Listes'!$F$5/1440),$I$5:$I$204,"Oui")&gt;0,"Oui",IF(COUNTIFS($B$5:$B$204,$B28,$A$5:$A$204,"&gt;"&amp;$A28,$I$5:$I$204,"Oui")&gt;0,"Non","")))</f>
        <v/>
      </c>
      <c r="K28" s="8">
        <f>IF($A28="","",IF(OR($B28="",$C28="",$D28="",$E28="",$F28="",$H28="",$I28="",AND($G28="",$D28&lt;&gt;"Retour à la normale",$D28&lt;&gt;"Suivi")),"Non","Oui"))</f>
        <v/>
      </c>
      <c r="L28" s="9">
        <f>IF($A28="","",IF($I28&lt;&gt;"Oui","Non envoyé",IF(OR($D28="Suivi",COUNTIFS($B$5:$B$204,$B28,$A$5:$A$204,"&gt;"&amp;$A28,$I$5:$I$204,"Oui")&gt;0,AND($D28="Retour à la normale",$G28="")),"Clos",IF(AND($G28&lt;&gt;"",NOW()&gt;$G28+'Listes'!$F$5/1440),"Prochaine mise à jour en retard","À l’heure"))))</f>
        <v/>
      </c>
      <c r="M28" s="6" t="n"/>
      <c r="O28" s="10">
        <f>IF(AND($A28&lt;&gt;"",$D28="Premier avis",$I28="Oui"),$A28,"")</f>
        <v/>
      </c>
      <c r="P28" s="10">
        <f>IF(AND($A28&lt;&gt;"",$D28="Retour à la normale",$I28="Oui"),$A28,"")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IF(OR($A29="",$G29="",$I29&lt;&gt;"Oui"),"",IF(COUNTIFS($B$5:$B$204,$B29,$A$5:$A$204,"&gt;"&amp;$A29,$A$5:$A$204,"&lt;="&amp;($G29+'Listes'!$F$5/1440),$I$5:$I$204,"Oui")&gt;0,"Oui",IF(COUNTIFS($B$5:$B$204,$B29,$A$5:$A$204,"&gt;"&amp;$A29,$I$5:$I$204,"Oui")&gt;0,"Non","")))</f>
        <v/>
      </c>
      <c r="K29" s="8">
        <f>IF($A29="","",IF(OR($B29="",$C29="",$D29="",$E29="",$F29="",$H29="",$I29="",AND($G29="",$D29&lt;&gt;"Retour à la normale",$D29&lt;&gt;"Suivi")),"Non","Oui"))</f>
        <v/>
      </c>
      <c r="L29" s="9">
        <f>IF($A29="","",IF($I29&lt;&gt;"Oui","Non envoyé",IF(OR($D29="Suivi",COUNTIFS($B$5:$B$204,$B29,$A$5:$A$204,"&gt;"&amp;$A29,$I$5:$I$204,"Oui")&gt;0,AND($D29="Retour à la normale",$G29="")),"Clos",IF(AND($G29&lt;&gt;"",NOW()&gt;$G29+'Listes'!$F$5/1440),"Prochaine mise à jour en retard","À l’heure"))))</f>
        <v/>
      </c>
      <c r="M29" s="6" t="n"/>
      <c r="O29" s="10">
        <f>IF(AND($A29&lt;&gt;"",$D29="Premier avis",$I29="Oui"),$A29,"")</f>
        <v/>
      </c>
      <c r="P29" s="10">
        <f>IF(AND($A29&lt;&gt;"",$D29="Retour à la normale",$I29="Oui"),$A29,"")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IF(OR($A30="",$G30="",$I30&lt;&gt;"Oui"),"",IF(COUNTIFS($B$5:$B$204,$B30,$A$5:$A$204,"&gt;"&amp;$A30,$A$5:$A$204,"&lt;="&amp;($G30+'Listes'!$F$5/1440),$I$5:$I$204,"Oui")&gt;0,"Oui",IF(COUNTIFS($B$5:$B$204,$B30,$A$5:$A$204,"&gt;"&amp;$A30,$I$5:$I$204,"Oui")&gt;0,"Non","")))</f>
        <v/>
      </c>
      <c r="K30" s="8">
        <f>IF($A30="","",IF(OR($B30="",$C30="",$D30="",$E30="",$F30="",$H30="",$I30="",AND($G30="",$D30&lt;&gt;"Retour à la normale",$D30&lt;&gt;"Suivi")),"Non","Oui"))</f>
        <v/>
      </c>
      <c r="L30" s="9">
        <f>IF($A30="","",IF($I30&lt;&gt;"Oui","Non envoyé",IF(OR($D30="Suivi",COUNTIFS($B$5:$B$204,$B30,$A$5:$A$204,"&gt;"&amp;$A30,$I$5:$I$204,"Oui")&gt;0,AND($D30="Retour à la normale",$G30="")),"Clos",IF(AND($G30&lt;&gt;"",NOW()&gt;$G30+'Listes'!$F$5/1440),"Prochaine mise à jour en retard","À l’heure"))))</f>
        <v/>
      </c>
      <c r="M30" s="6" t="n"/>
      <c r="O30" s="10">
        <f>IF(AND($A30&lt;&gt;"",$D30="Premier avis",$I30="Oui"),$A30,"")</f>
        <v/>
      </c>
      <c r="P30" s="10">
        <f>IF(AND($A30&lt;&gt;"",$D30="Retour à la normale",$I30="Oui"),$A30,"")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IF(OR($A31="",$G31="",$I31&lt;&gt;"Oui"),"",IF(COUNTIFS($B$5:$B$204,$B31,$A$5:$A$204,"&gt;"&amp;$A31,$A$5:$A$204,"&lt;="&amp;($G31+'Listes'!$F$5/1440),$I$5:$I$204,"Oui")&gt;0,"Oui",IF(COUNTIFS($B$5:$B$204,$B31,$A$5:$A$204,"&gt;"&amp;$A31,$I$5:$I$204,"Oui")&gt;0,"Non","")))</f>
        <v/>
      </c>
      <c r="K31" s="8">
        <f>IF($A31="","",IF(OR($B31="",$C31="",$D31="",$E31="",$F31="",$H31="",$I31="",AND($G31="",$D31&lt;&gt;"Retour à la normale",$D31&lt;&gt;"Suivi")),"Non","Oui"))</f>
        <v/>
      </c>
      <c r="L31" s="9">
        <f>IF($A31="","",IF($I31&lt;&gt;"Oui","Non envoyé",IF(OR($D31="Suivi",COUNTIFS($B$5:$B$204,$B31,$A$5:$A$204,"&gt;"&amp;$A31,$I$5:$I$204,"Oui")&gt;0,AND($D31="Retour à la normale",$G31="")),"Clos",IF(AND($G31&lt;&gt;"",NOW()&gt;$G31+'Listes'!$F$5/1440),"Prochaine mise à jour en retard","À l’heure"))))</f>
        <v/>
      </c>
      <c r="M31" s="6" t="n"/>
      <c r="O31" s="10">
        <f>IF(AND($A31&lt;&gt;"",$D31="Premier avis",$I31="Oui"),$A31,"")</f>
        <v/>
      </c>
      <c r="P31" s="10">
        <f>IF(AND($A31&lt;&gt;"",$D31="Retour à la normale",$I31="Oui"),$A31,"")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IF(OR($A32="",$G32="",$I32&lt;&gt;"Oui"),"",IF(COUNTIFS($B$5:$B$204,$B32,$A$5:$A$204,"&gt;"&amp;$A32,$A$5:$A$204,"&lt;="&amp;($G32+'Listes'!$F$5/1440),$I$5:$I$204,"Oui")&gt;0,"Oui",IF(COUNTIFS($B$5:$B$204,$B32,$A$5:$A$204,"&gt;"&amp;$A32,$I$5:$I$204,"Oui")&gt;0,"Non","")))</f>
        <v/>
      </c>
      <c r="K32" s="8">
        <f>IF($A32="","",IF(OR($B32="",$C32="",$D32="",$E32="",$F32="",$H32="",$I32="",AND($G32="",$D32&lt;&gt;"Retour à la normale",$D32&lt;&gt;"Suivi")),"Non","Oui"))</f>
        <v/>
      </c>
      <c r="L32" s="9">
        <f>IF($A32="","",IF($I32&lt;&gt;"Oui","Non envoyé",IF(OR($D32="Suivi",COUNTIFS($B$5:$B$204,$B32,$A$5:$A$204,"&gt;"&amp;$A32,$I$5:$I$204,"Oui")&gt;0,AND($D32="Retour à la normale",$G32="")),"Clos",IF(AND($G32&lt;&gt;"",NOW()&gt;$G32+'Listes'!$F$5/1440),"Prochaine mise à jour en retard","À l’heure"))))</f>
        <v/>
      </c>
      <c r="M32" s="6" t="n"/>
      <c r="O32" s="10">
        <f>IF(AND($A32&lt;&gt;"",$D32="Premier avis",$I32="Oui"),$A32,"")</f>
        <v/>
      </c>
      <c r="P32" s="10">
        <f>IF(AND($A32&lt;&gt;"",$D32="Retour à la normale",$I32="Oui"),$A32,"")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IF(OR($A33="",$G33="",$I33&lt;&gt;"Oui"),"",IF(COUNTIFS($B$5:$B$204,$B33,$A$5:$A$204,"&gt;"&amp;$A33,$A$5:$A$204,"&lt;="&amp;($G33+'Listes'!$F$5/1440),$I$5:$I$204,"Oui")&gt;0,"Oui",IF(COUNTIFS($B$5:$B$204,$B33,$A$5:$A$204,"&gt;"&amp;$A33,$I$5:$I$204,"Oui")&gt;0,"Non","")))</f>
        <v/>
      </c>
      <c r="K33" s="8">
        <f>IF($A33="","",IF(OR($B33="",$C33="",$D33="",$E33="",$F33="",$H33="",$I33="",AND($G33="",$D33&lt;&gt;"Retour à la normale",$D33&lt;&gt;"Suivi")),"Non","Oui"))</f>
        <v/>
      </c>
      <c r="L33" s="9">
        <f>IF($A33="","",IF($I33&lt;&gt;"Oui","Non envoyé",IF(OR($D33="Suivi",COUNTIFS($B$5:$B$204,$B33,$A$5:$A$204,"&gt;"&amp;$A33,$I$5:$I$204,"Oui")&gt;0,AND($D33="Retour à la normale",$G33="")),"Clos",IF(AND($G33&lt;&gt;"",NOW()&gt;$G33+'Listes'!$F$5/1440),"Prochaine mise à jour en retard","À l’heure"))))</f>
        <v/>
      </c>
      <c r="M33" s="6" t="n"/>
      <c r="O33" s="10">
        <f>IF(AND($A33&lt;&gt;"",$D33="Premier avis",$I33="Oui"),$A33,"")</f>
        <v/>
      </c>
      <c r="P33" s="10">
        <f>IF(AND($A33&lt;&gt;"",$D33="Retour à la normale",$I33="Oui"),$A33,"")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IF(OR($A34="",$G34="",$I34&lt;&gt;"Oui"),"",IF(COUNTIFS($B$5:$B$204,$B34,$A$5:$A$204,"&gt;"&amp;$A34,$A$5:$A$204,"&lt;="&amp;($G34+'Listes'!$F$5/1440),$I$5:$I$204,"Oui")&gt;0,"Oui",IF(COUNTIFS($B$5:$B$204,$B34,$A$5:$A$204,"&gt;"&amp;$A34,$I$5:$I$204,"Oui")&gt;0,"Non","")))</f>
        <v/>
      </c>
      <c r="K34" s="8">
        <f>IF($A34="","",IF(OR($B34="",$C34="",$D34="",$E34="",$F34="",$H34="",$I34="",AND($G34="",$D34&lt;&gt;"Retour à la normale",$D34&lt;&gt;"Suivi")),"Non","Oui"))</f>
        <v/>
      </c>
      <c r="L34" s="9">
        <f>IF($A34="","",IF($I34&lt;&gt;"Oui","Non envoyé",IF(OR($D34="Suivi",COUNTIFS($B$5:$B$204,$B34,$A$5:$A$204,"&gt;"&amp;$A34,$I$5:$I$204,"Oui")&gt;0,AND($D34="Retour à la normale",$G34="")),"Clos",IF(AND($G34&lt;&gt;"",NOW()&gt;$G34+'Listes'!$F$5/1440),"Prochaine mise à jour en retard","À l’heure"))))</f>
        <v/>
      </c>
      <c r="M34" s="6" t="n"/>
      <c r="O34" s="10">
        <f>IF(AND($A34&lt;&gt;"",$D34="Premier avis",$I34="Oui"),$A34,"")</f>
        <v/>
      </c>
      <c r="P34" s="10">
        <f>IF(AND($A34&lt;&gt;"",$D34="Retour à la normale",$I34="Oui"),$A34,"")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IF(OR($A35="",$G35="",$I35&lt;&gt;"Oui"),"",IF(COUNTIFS($B$5:$B$204,$B35,$A$5:$A$204,"&gt;"&amp;$A35,$A$5:$A$204,"&lt;="&amp;($G35+'Listes'!$F$5/1440),$I$5:$I$204,"Oui")&gt;0,"Oui",IF(COUNTIFS($B$5:$B$204,$B35,$A$5:$A$204,"&gt;"&amp;$A35,$I$5:$I$204,"Oui")&gt;0,"Non","")))</f>
        <v/>
      </c>
      <c r="K35" s="8">
        <f>IF($A35="","",IF(OR($B35="",$C35="",$D35="",$E35="",$F35="",$H35="",$I35="",AND($G35="",$D35&lt;&gt;"Retour à la normale",$D35&lt;&gt;"Suivi")),"Non","Oui"))</f>
        <v/>
      </c>
      <c r="L35" s="9">
        <f>IF($A35="","",IF($I35&lt;&gt;"Oui","Non envoyé",IF(OR($D35="Suivi",COUNTIFS($B$5:$B$204,$B35,$A$5:$A$204,"&gt;"&amp;$A35,$I$5:$I$204,"Oui")&gt;0,AND($D35="Retour à la normale",$G35="")),"Clos",IF(AND($G35&lt;&gt;"",NOW()&gt;$G35+'Listes'!$F$5/1440),"Prochaine mise à jour en retard","À l’heure"))))</f>
        <v/>
      </c>
      <c r="M35" s="6" t="n"/>
      <c r="O35" s="10">
        <f>IF(AND($A35&lt;&gt;"",$D35="Premier avis",$I35="Oui"),$A35,"")</f>
        <v/>
      </c>
      <c r="P35" s="10">
        <f>IF(AND($A35&lt;&gt;"",$D35="Retour à la normale",$I35="Oui"),$A35,"")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IF(OR($A36="",$G36="",$I36&lt;&gt;"Oui"),"",IF(COUNTIFS($B$5:$B$204,$B36,$A$5:$A$204,"&gt;"&amp;$A36,$A$5:$A$204,"&lt;="&amp;($G36+'Listes'!$F$5/1440),$I$5:$I$204,"Oui")&gt;0,"Oui",IF(COUNTIFS($B$5:$B$204,$B36,$A$5:$A$204,"&gt;"&amp;$A36,$I$5:$I$204,"Oui")&gt;0,"Non","")))</f>
        <v/>
      </c>
      <c r="K36" s="8">
        <f>IF($A36="","",IF(OR($B36="",$C36="",$D36="",$E36="",$F36="",$H36="",$I36="",AND($G36="",$D36&lt;&gt;"Retour à la normale",$D36&lt;&gt;"Suivi")),"Non","Oui"))</f>
        <v/>
      </c>
      <c r="L36" s="9">
        <f>IF($A36="","",IF($I36&lt;&gt;"Oui","Non envoyé",IF(OR($D36="Suivi",COUNTIFS($B$5:$B$204,$B36,$A$5:$A$204,"&gt;"&amp;$A36,$I$5:$I$204,"Oui")&gt;0,AND($D36="Retour à la normale",$G36="")),"Clos",IF(AND($G36&lt;&gt;"",NOW()&gt;$G36+'Listes'!$F$5/1440),"Prochaine mise à jour en retard","À l’heure"))))</f>
        <v/>
      </c>
      <c r="M36" s="6" t="n"/>
      <c r="O36" s="10">
        <f>IF(AND($A36&lt;&gt;"",$D36="Premier avis",$I36="Oui"),$A36,"")</f>
        <v/>
      </c>
      <c r="P36" s="10">
        <f>IF(AND($A36&lt;&gt;"",$D36="Retour à la normale",$I36="Oui"),$A36,"")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IF(OR($A37="",$G37="",$I37&lt;&gt;"Oui"),"",IF(COUNTIFS($B$5:$B$204,$B37,$A$5:$A$204,"&gt;"&amp;$A37,$A$5:$A$204,"&lt;="&amp;($G37+'Listes'!$F$5/1440),$I$5:$I$204,"Oui")&gt;0,"Oui",IF(COUNTIFS($B$5:$B$204,$B37,$A$5:$A$204,"&gt;"&amp;$A37,$I$5:$I$204,"Oui")&gt;0,"Non","")))</f>
        <v/>
      </c>
      <c r="K37" s="8">
        <f>IF($A37="","",IF(OR($B37="",$C37="",$D37="",$E37="",$F37="",$H37="",$I37="",AND($G37="",$D37&lt;&gt;"Retour à la normale",$D37&lt;&gt;"Suivi")),"Non","Oui"))</f>
        <v/>
      </c>
      <c r="L37" s="9">
        <f>IF($A37="","",IF($I37&lt;&gt;"Oui","Non envoyé",IF(OR($D37="Suivi",COUNTIFS($B$5:$B$204,$B37,$A$5:$A$204,"&gt;"&amp;$A37,$I$5:$I$204,"Oui")&gt;0,AND($D37="Retour à la normale",$G37="")),"Clos",IF(AND($G37&lt;&gt;"",NOW()&gt;$G37+'Listes'!$F$5/1440),"Prochaine mise à jour en retard","À l’heure"))))</f>
        <v/>
      </c>
      <c r="M37" s="6" t="n"/>
      <c r="O37" s="10">
        <f>IF(AND($A37&lt;&gt;"",$D37="Premier avis",$I37="Oui"),$A37,"")</f>
        <v/>
      </c>
      <c r="P37" s="10">
        <f>IF(AND($A37&lt;&gt;"",$D37="Retour à la normale",$I37="Oui"),$A37,"")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IF(OR($A38="",$G38="",$I38&lt;&gt;"Oui"),"",IF(COUNTIFS($B$5:$B$204,$B38,$A$5:$A$204,"&gt;"&amp;$A38,$A$5:$A$204,"&lt;="&amp;($G38+'Listes'!$F$5/1440),$I$5:$I$204,"Oui")&gt;0,"Oui",IF(COUNTIFS($B$5:$B$204,$B38,$A$5:$A$204,"&gt;"&amp;$A38,$I$5:$I$204,"Oui")&gt;0,"Non","")))</f>
        <v/>
      </c>
      <c r="K38" s="8">
        <f>IF($A38="","",IF(OR($B38="",$C38="",$D38="",$E38="",$F38="",$H38="",$I38="",AND($G38="",$D38&lt;&gt;"Retour à la normale",$D38&lt;&gt;"Suivi")),"Non","Oui"))</f>
        <v/>
      </c>
      <c r="L38" s="9">
        <f>IF($A38="","",IF($I38&lt;&gt;"Oui","Non envoyé",IF(OR($D38="Suivi",COUNTIFS($B$5:$B$204,$B38,$A$5:$A$204,"&gt;"&amp;$A38,$I$5:$I$204,"Oui")&gt;0,AND($D38="Retour à la normale",$G38="")),"Clos",IF(AND($G38&lt;&gt;"",NOW()&gt;$G38+'Listes'!$F$5/1440),"Prochaine mise à jour en retard","À l’heure"))))</f>
        <v/>
      </c>
      <c r="M38" s="6" t="n"/>
      <c r="O38" s="10">
        <f>IF(AND($A38&lt;&gt;"",$D38="Premier avis",$I38="Oui"),$A38,"")</f>
        <v/>
      </c>
      <c r="P38" s="10">
        <f>IF(AND($A38&lt;&gt;"",$D38="Retour à la normale",$I38="Oui"),$A38,"")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IF(OR($A39="",$G39="",$I39&lt;&gt;"Oui"),"",IF(COUNTIFS($B$5:$B$204,$B39,$A$5:$A$204,"&gt;"&amp;$A39,$A$5:$A$204,"&lt;="&amp;($G39+'Listes'!$F$5/1440),$I$5:$I$204,"Oui")&gt;0,"Oui",IF(COUNTIFS($B$5:$B$204,$B39,$A$5:$A$204,"&gt;"&amp;$A39,$I$5:$I$204,"Oui")&gt;0,"Non","")))</f>
        <v/>
      </c>
      <c r="K39" s="8">
        <f>IF($A39="","",IF(OR($B39="",$C39="",$D39="",$E39="",$F39="",$H39="",$I39="",AND($G39="",$D39&lt;&gt;"Retour à la normale",$D39&lt;&gt;"Suivi")),"Non","Oui"))</f>
        <v/>
      </c>
      <c r="L39" s="9">
        <f>IF($A39="","",IF($I39&lt;&gt;"Oui","Non envoyé",IF(OR($D39="Suivi",COUNTIFS($B$5:$B$204,$B39,$A$5:$A$204,"&gt;"&amp;$A39,$I$5:$I$204,"Oui")&gt;0,AND($D39="Retour à la normale",$G39="")),"Clos",IF(AND($G39&lt;&gt;"",NOW()&gt;$G39+'Listes'!$F$5/1440),"Prochaine mise à jour en retard","À l’heure"))))</f>
        <v/>
      </c>
      <c r="M39" s="6" t="n"/>
      <c r="O39" s="10">
        <f>IF(AND($A39&lt;&gt;"",$D39="Premier avis",$I39="Oui"),$A39,"")</f>
        <v/>
      </c>
      <c r="P39" s="10">
        <f>IF(AND($A39&lt;&gt;"",$D39="Retour à la normale",$I39="Oui"),$A39,"")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IF(OR($A40="",$G40="",$I40&lt;&gt;"Oui"),"",IF(COUNTIFS($B$5:$B$204,$B40,$A$5:$A$204,"&gt;"&amp;$A40,$A$5:$A$204,"&lt;="&amp;($G40+'Listes'!$F$5/1440),$I$5:$I$204,"Oui")&gt;0,"Oui",IF(COUNTIFS($B$5:$B$204,$B40,$A$5:$A$204,"&gt;"&amp;$A40,$I$5:$I$204,"Oui")&gt;0,"Non","")))</f>
        <v/>
      </c>
      <c r="K40" s="8">
        <f>IF($A40="","",IF(OR($B40="",$C40="",$D40="",$E40="",$F40="",$H40="",$I40="",AND($G40="",$D40&lt;&gt;"Retour à la normale",$D40&lt;&gt;"Suivi")),"Non","Oui"))</f>
        <v/>
      </c>
      <c r="L40" s="9">
        <f>IF($A40="","",IF($I40&lt;&gt;"Oui","Non envoyé",IF(OR($D40="Suivi",COUNTIFS($B$5:$B$204,$B40,$A$5:$A$204,"&gt;"&amp;$A40,$I$5:$I$204,"Oui")&gt;0,AND($D40="Retour à la normale",$G40="")),"Clos",IF(AND($G40&lt;&gt;"",NOW()&gt;$G40+'Listes'!$F$5/1440),"Prochaine mise à jour en retard","À l’heure"))))</f>
        <v/>
      </c>
      <c r="M40" s="6" t="n"/>
      <c r="O40" s="10">
        <f>IF(AND($A40&lt;&gt;"",$D40="Premier avis",$I40="Oui"),$A40,"")</f>
        <v/>
      </c>
      <c r="P40" s="10">
        <f>IF(AND($A40&lt;&gt;"",$D40="Retour à la normale",$I40="Oui"),$A40,"")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IF(OR($A41="",$G41="",$I41&lt;&gt;"Oui"),"",IF(COUNTIFS($B$5:$B$204,$B41,$A$5:$A$204,"&gt;"&amp;$A41,$A$5:$A$204,"&lt;="&amp;($G41+'Listes'!$F$5/1440),$I$5:$I$204,"Oui")&gt;0,"Oui",IF(COUNTIFS($B$5:$B$204,$B41,$A$5:$A$204,"&gt;"&amp;$A41,$I$5:$I$204,"Oui")&gt;0,"Non","")))</f>
        <v/>
      </c>
      <c r="K41" s="8">
        <f>IF($A41="","",IF(OR($B41="",$C41="",$D41="",$E41="",$F41="",$H41="",$I41="",AND($G41="",$D41&lt;&gt;"Retour à la normale",$D41&lt;&gt;"Suivi")),"Non","Oui"))</f>
        <v/>
      </c>
      <c r="L41" s="9">
        <f>IF($A41="","",IF($I41&lt;&gt;"Oui","Non envoyé",IF(OR($D41="Suivi",COUNTIFS($B$5:$B$204,$B41,$A$5:$A$204,"&gt;"&amp;$A41,$I$5:$I$204,"Oui")&gt;0,AND($D41="Retour à la normale",$G41="")),"Clos",IF(AND($G41&lt;&gt;"",NOW()&gt;$G41+'Listes'!$F$5/1440),"Prochaine mise à jour en retard","À l’heure"))))</f>
        <v/>
      </c>
      <c r="M41" s="6" t="n"/>
      <c r="O41" s="10">
        <f>IF(AND($A41&lt;&gt;"",$D41="Premier avis",$I41="Oui"),$A41,"")</f>
        <v/>
      </c>
      <c r="P41" s="10">
        <f>IF(AND($A41&lt;&gt;"",$D41="Retour à la normale",$I41="Oui"),$A41,"")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IF(OR($A42="",$G42="",$I42&lt;&gt;"Oui"),"",IF(COUNTIFS($B$5:$B$204,$B42,$A$5:$A$204,"&gt;"&amp;$A42,$A$5:$A$204,"&lt;="&amp;($G42+'Listes'!$F$5/1440),$I$5:$I$204,"Oui")&gt;0,"Oui",IF(COUNTIFS($B$5:$B$204,$B42,$A$5:$A$204,"&gt;"&amp;$A42,$I$5:$I$204,"Oui")&gt;0,"Non","")))</f>
        <v/>
      </c>
      <c r="K42" s="8">
        <f>IF($A42="","",IF(OR($B42="",$C42="",$D42="",$E42="",$F42="",$H42="",$I42="",AND($G42="",$D42&lt;&gt;"Retour à la normale",$D42&lt;&gt;"Suivi")),"Non","Oui"))</f>
        <v/>
      </c>
      <c r="L42" s="9">
        <f>IF($A42="","",IF($I42&lt;&gt;"Oui","Non envoyé",IF(OR($D42="Suivi",COUNTIFS($B$5:$B$204,$B42,$A$5:$A$204,"&gt;"&amp;$A42,$I$5:$I$204,"Oui")&gt;0,AND($D42="Retour à la normale",$G42="")),"Clos",IF(AND($G42&lt;&gt;"",NOW()&gt;$G42+'Listes'!$F$5/1440),"Prochaine mise à jour en retard","À l’heure"))))</f>
        <v/>
      </c>
      <c r="M42" s="6" t="n"/>
      <c r="O42" s="10">
        <f>IF(AND($A42&lt;&gt;"",$D42="Premier avis",$I42="Oui"),$A42,"")</f>
        <v/>
      </c>
      <c r="P42" s="10">
        <f>IF(AND($A42&lt;&gt;"",$D42="Retour à la normale",$I42="Oui"),$A42,"")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IF(OR($A43="",$G43="",$I43&lt;&gt;"Oui"),"",IF(COUNTIFS($B$5:$B$204,$B43,$A$5:$A$204,"&gt;"&amp;$A43,$A$5:$A$204,"&lt;="&amp;($G43+'Listes'!$F$5/1440),$I$5:$I$204,"Oui")&gt;0,"Oui",IF(COUNTIFS($B$5:$B$204,$B43,$A$5:$A$204,"&gt;"&amp;$A43,$I$5:$I$204,"Oui")&gt;0,"Non","")))</f>
        <v/>
      </c>
      <c r="K43" s="8">
        <f>IF($A43="","",IF(OR($B43="",$C43="",$D43="",$E43="",$F43="",$H43="",$I43="",AND($G43="",$D43&lt;&gt;"Retour à la normale",$D43&lt;&gt;"Suivi")),"Non","Oui"))</f>
        <v/>
      </c>
      <c r="L43" s="9">
        <f>IF($A43="","",IF($I43&lt;&gt;"Oui","Non envoyé",IF(OR($D43="Suivi",COUNTIFS($B$5:$B$204,$B43,$A$5:$A$204,"&gt;"&amp;$A43,$I$5:$I$204,"Oui")&gt;0,AND($D43="Retour à la normale",$G43="")),"Clos",IF(AND($G43&lt;&gt;"",NOW()&gt;$G43+'Listes'!$F$5/1440),"Prochaine mise à jour en retard","À l’heure"))))</f>
        <v/>
      </c>
      <c r="M43" s="6" t="n"/>
      <c r="O43" s="10">
        <f>IF(AND($A43&lt;&gt;"",$D43="Premier avis",$I43="Oui"),$A43,"")</f>
        <v/>
      </c>
      <c r="P43" s="10">
        <f>IF(AND($A43&lt;&gt;"",$D43="Retour à la normale",$I43="Oui"),$A43,"")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IF(OR($A44="",$G44="",$I44&lt;&gt;"Oui"),"",IF(COUNTIFS($B$5:$B$204,$B44,$A$5:$A$204,"&gt;"&amp;$A44,$A$5:$A$204,"&lt;="&amp;($G44+'Listes'!$F$5/1440),$I$5:$I$204,"Oui")&gt;0,"Oui",IF(COUNTIFS($B$5:$B$204,$B44,$A$5:$A$204,"&gt;"&amp;$A44,$I$5:$I$204,"Oui")&gt;0,"Non","")))</f>
        <v/>
      </c>
      <c r="K44" s="8">
        <f>IF($A44="","",IF(OR($B44="",$C44="",$D44="",$E44="",$F44="",$H44="",$I44="",AND($G44="",$D44&lt;&gt;"Retour à la normale",$D44&lt;&gt;"Suivi")),"Non","Oui"))</f>
        <v/>
      </c>
      <c r="L44" s="9">
        <f>IF($A44="","",IF($I44&lt;&gt;"Oui","Non envoyé",IF(OR($D44="Suivi",COUNTIFS($B$5:$B$204,$B44,$A$5:$A$204,"&gt;"&amp;$A44,$I$5:$I$204,"Oui")&gt;0,AND($D44="Retour à la normale",$G44="")),"Clos",IF(AND($G44&lt;&gt;"",NOW()&gt;$G44+'Listes'!$F$5/1440),"Prochaine mise à jour en retard","À l’heure"))))</f>
        <v/>
      </c>
      <c r="M44" s="6" t="n"/>
      <c r="O44" s="10">
        <f>IF(AND($A44&lt;&gt;"",$D44="Premier avis",$I44="Oui"),$A44,"")</f>
        <v/>
      </c>
      <c r="P44" s="10">
        <f>IF(AND($A44&lt;&gt;"",$D44="Retour à la normale",$I44="Oui"),$A44,"")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IF(OR($A45="",$G45="",$I45&lt;&gt;"Oui"),"",IF(COUNTIFS($B$5:$B$204,$B45,$A$5:$A$204,"&gt;"&amp;$A45,$A$5:$A$204,"&lt;="&amp;($G45+'Listes'!$F$5/1440),$I$5:$I$204,"Oui")&gt;0,"Oui",IF(COUNTIFS($B$5:$B$204,$B45,$A$5:$A$204,"&gt;"&amp;$A45,$I$5:$I$204,"Oui")&gt;0,"Non","")))</f>
        <v/>
      </c>
      <c r="K45" s="8">
        <f>IF($A45="","",IF(OR($B45="",$C45="",$D45="",$E45="",$F45="",$H45="",$I45="",AND($G45="",$D45&lt;&gt;"Retour à la normale",$D45&lt;&gt;"Suivi")),"Non","Oui"))</f>
        <v/>
      </c>
      <c r="L45" s="9">
        <f>IF($A45="","",IF($I45&lt;&gt;"Oui","Non envoyé",IF(OR($D45="Suivi",COUNTIFS($B$5:$B$204,$B45,$A$5:$A$204,"&gt;"&amp;$A45,$I$5:$I$204,"Oui")&gt;0,AND($D45="Retour à la normale",$G45="")),"Clos",IF(AND($G45&lt;&gt;"",NOW()&gt;$G45+'Listes'!$F$5/1440),"Prochaine mise à jour en retard","À l’heure"))))</f>
        <v/>
      </c>
      <c r="M45" s="6" t="n"/>
      <c r="O45" s="10">
        <f>IF(AND($A45&lt;&gt;"",$D45="Premier avis",$I45="Oui"),$A45,"")</f>
        <v/>
      </c>
      <c r="P45" s="10">
        <f>IF(AND($A45&lt;&gt;"",$D45="Retour à la normale",$I45="Oui"),$A45,"")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IF(OR($A46="",$G46="",$I46&lt;&gt;"Oui"),"",IF(COUNTIFS($B$5:$B$204,$B46,$A$5:$A$204,"&gt;"&amp;$A46,$A$5:$A$204,"&lt;="&amp;($G46+'Listes'!$F$5/1440),$I$5:$I$204,"Oui")&gt;0,"Oui",IF(COUNTIFS($B$5:$B$204,$B46,$A$5:$A$204,"&gt;"&amp;$A46,$I$5:$I$204,"Oui")&gt;0,"Non","")))</f>
        <v/>
      </c>
      <c r="K46" s="8">
        <f>IF($A46="","",IF(OR($B46="",$C46="",$D46="",$E46="",$F46="",$H46="",$I46="",AND($G46="",$D46&lt;&gt;"Retour à la normale",$D46&lt;&gt;"Suivi")),"Non","Oui"))</f>
        <v/>
      </c>
      <c r="L46" s="9">
        <f>IF($A46="","",IF($I46&lt;&gt;"Oui","Non envoyé",IF(OR($D46="Suivi",COUNTIFS($B$5:$B$204,$B46,$A$5:$A$204,"&gt;"&amp;$A46,$I$5:$I$204,"Oui")&gt;0,AND($D46="Retour à la normale",$G46="")),"Clos",IF(AND($G46&lt;&gt;"",NOW()&gt;$G46+'Listes'!$F$5/1440),"Prochaine mise à jour en retard","À l’heure"))))</f>
        <v/>
      </c>
      <c r="M46" s="6" t="n"/>
      <c r="O46" s="10">
        <f>IF(AND($A46&lt;&gt;"",$D46="Premier avis",$I46="Oui"),$A46,"")</f>
        <v/>
      </c>
      <c r="P46" s="10">
        <f>IF(AND($A46&lt;&gt;"",$D46="Retour à la normale",$I46="Oui"),$A46,"")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IF(OR($A47="",$G47="",$I47&lt;&gt;"Oui"),"",IF(COUNTIFS($B$5:$B$204,$B47,$A$5:$A$204,"&gt;"&amp;$A47,$A$5:$A$204,"&lt;="&amp;($G47+'Listes'!$F$5/1440),$I$5:$I$204,"Oui")&gt;0,"Oui",IF(COUNTIFS($B$5:$B$204,$B47,$A$5:$A$204,"&gt;"&amp;$A47,$I$5:$I$204,"Oui")&gt;0,"Non","")))</f>
        <v/>
      </c>
      <c r="K47" s="8">
        <f>IF($A47="","",IF(OR($B47="",$C47="",$D47="",$E47="",$F47="",$H47="",$I47="",AND($G47="",$D47&lt;&gt;"Retour à la normale",$D47&lt;&gt;"Suivi")),"Non","Oui"))</f>
        <v/>
      </c>
      <c r="L47" s="9">
        <f>IF($A47="","",IF($I47&lt;&gt;"Oui","Non envoyé",IF(OR($D47="Suivi",COUNTIFS($B$5:$B$204,$B47,$A$5:$A$204,"&gt;"&amp;$A47,$I$5:$I$204,"Oui")&gt;0,AND($D47="Retour à la normale",$G47="")),"Clos",IF(AND($G47&lt;&gt;"",NOW()&gt;$G47+'Listes'!$F$5/1440),"Prochaine mise à jour en retard","À l’heure"))))</f>
        <v/>
      </c>
      <c r="M47" s="6" t="n"/>
      <c r="O47" s="10">
        <f>IF(AND($A47&lt;&gt;"",$D47="Premier avis",$I47="Oui"),$A47,"")</f>
        <v/>
      </c>
      <c r="P47" s="10">
        <f>IF(AND($A47&lt;&gt;"",$D47="Retour à la normale",$I47="Oui"),$A47,"")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IF(OR($A48="",$G48="",$I48&lt;&gt;"Oui"),"",IF(COUNTIFS($B$5:$B$204,$B48,$A$5:$A$204,"&gt;"&amp;$A48,$A$5:$A$204,"&lt;="&amp;($G48+'Listes'!$F$5/1440),$I$5:$I$204,"Oui")&gt;0,"Oui",IF(COUNTIFS($B$5:$B$204,$B48,$A$5:$A$204,"&gt;"&amp;$A48,$I$5:$I$204,"Oui")&gt;0,"Non","")))</f>
        <v/>
      </c>
      <c r="K48" s="8">
        <f>IF($A48="","",IF(OR($B48="",$C48="",$D48="",$E48="",$F48="",$H48="",$I48="",AND($G48="",$D48&lt;&gt;"Retour à la normale",$D48&lt;&gt;"Suivi")),"Non","Oui"))</f>
        <v/>
      </c>
      <c r="L48" s="9">
        <f>IF($A48="","",IF($I48&lt;&gt;"Oui","Non envoyé",IF(OR($D48="Suivi",COUNTIFS($B$5:$B$204,$B48,$A$5:$A$204,"&gt;"&amp;$A48,$I$5:$I$204,"Oui")&gt;0,AND($D48="Retour à la normale",$G48="")),"Clos",IF(AND($G48&lt;&gt;"",NOW()&gt;$G48+'Listes'!$F$5/1440),"Prochaine mise à jour en retard","À l’heure"))))</f>
        <v/>
      </c>
      <c r="M48" s="6" t="n"/>
      <c r="O48" s="10">
        <f>IF(AND($A48&lt;&gt;"",$D48="Premier avis",$I48="Oui"),$A48,"")</f>
        <v/>
      </c>
      <c r="P48" s="10">
        <f>IF(AND($A48&lt;&gt;"",$D48="Retour à la normale",$I48="Oui"),$A48,"")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IF(OR($A49="",$G49="",$I49&lt;&gt;"Oui"),"",IF(COUNTIFS($B$5:$B$204,$B49,$A$5:$A$204,"&gt;"&amp;$A49,$A$5:$A$204,"&lt;="&amp;($G49+'Listes'!$F$5/1440),$I$5:$I$204,"Oui")&gt;0,"Oui",IF(COUNTIFS($B$5:$B$204,$B49,$A$5:$A$204,"&gt;"&amp;$A49,$I$5:$I$204,"Oui")&gt;0,"Non","")))</f>
        <v/>
      </c>
      <c r="K49" s="8">
        <f>IF($A49="","",IF(OR($B49="",$C49="",$D49="",$E49="",$F49="",$H49="",$I49="",AND($G49="",$D49&lt;&gt;"Retour à la normale",$D49&lt;&gt;"Suivi")),"Non","Oui"))</f>
        <v/>
      </c>
      <c r="L49" s="9">
        <f>IF($A49="","",IF($I49&lt;&gt;"Oui","Non envoyé",IF(OR($D49="Suivi",COUNTIFS($B$5:$B$204,$B49,$A$5:$A$204,"&gt;"&amp;$A49,$I$5:$I$204,"Oui")&gt;0,AND($D49="Retour à la normale",$G49="")),"Clos",IF(AND($G49&lt;&gt;"",NOW()&gt;$G49+'Listes'!$F$5/1440),"Prochaine mise à jour en retard","À l’heure"))))</f>
        <v/>
      </c>
      <c r="M49" s="6" t="n"/>
      <c r="O49" s="10">
        <f>IF(AND($A49&lt;&gt;"",$D49="Premier avis",$I49="Oui"),$A49,"")</f>
        <v/>
      </c>
      <c r="P49" s="10">
        <f>IF(AND($A49&lt;&gt;"",$D49="Retour à la normale",$I49="Oui"),$A49,"")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IF(OR($A50="",$G50="",$I50&lt;&gt;"Oui"),"",IF(COUNTIFS($B$5:$B$204,$B50,$A$5:$A$204,"&gt;"&amp;$A50,$A$5:$A$204,"&lt;="&amp;($G50+'Listes'!$F$5/1440),$I$5:$I$204,"Oui")&gt;0,"Oui",IF(COUNTIFS($B$5:$B$204,$B50,$A$5:$A$204,"&gt;"&amp;$A50,$I$5:$I$204,"Oui")&gt;0,"Non","")))</f>
        <v/>
      </c>
      <c r="K50" s="8">
        <f>IF($A50="","",IF(OR($B50="",$C50="",$D50="",$E50="",$F50="",$H50="",$I50="",AND($G50="",$D50&lt;&gt;"Retour à la normale",$D50&lt;&gt;"Suivi")),"Non","Oui"))</f>
        <v/>
      </c>
      <c r="L50" s="9">
        <f>IF($A50="","",IF($I50&lt;&gt;"Oui","Non envoyé",IF(OR($D50="Suivi",COUNTIFS($B$5:$B$204,$B50,$A$5:$A$204,"&gt;"&amp;$A50,$I$5:$I$204,"Oui")&gt;0,AND($D50="Retour à la normale",$G50="")),"Clos",IF(AND($G50&lt;&gt;"",NOW()&gt;$G50+'Listes'!$F$5/1440),"Prochaine mise à jour en retard","À l’heure"))))</f>
        <v/>
      </c>
      <c r="M50" s="6" t="n"/>
      <c r="O50" s="10">
        <f>IF(AND($A50&lt;&gt;"",$D50="Premier avis",$I50="Oui"),$A50,"")</f>
        <v/>
      </c>
      <c r="P50" s="10">
        <f>IF(AND($A50&lt;&gt;"",$D50="Retour à la normale",$I50="Oui"),$A50,"")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IF(OR($A51="",$G51="",$I51&lt;&gt;"Oui"),"",IF(COUNTIFS($B$5:$B$204,$B51,$A$5:$A$204,"&gt;"&amp;$A51,$A$5:$A$204,"&lt;="&amp;($G51+'Listes'!$F$5/1440),$I$5:$I$204,"Oui")&gt;0,"Oui",IF(COUNTIFS($B$5:$B$204,$B51,$A$5:$A$204,"&gt;"&amp;$A51,$I$5:$I$204,"Oui")&gt;0,"Non","")))</f>
        <v/>
      </c>
      <c r="K51" s="8">
        <f>IF($A51="","",IF(OR($B51="",$C51="",$D51="",$E51="",$F51="",$H51="",$I51="",AND($G51="",$D51&lt;&gt;"Retour à la normale",$D51&lt;&gt;"Suivi")),"Non","Oui"))</f>
        <v/>
      </c>
      <c r="L51" s="9">
        <f>IF($A51="","",IF($I51&lt;&gt;"Oui","Non envoyé",IF(OR($D51="Suivi",COUNTIFS($B$5:$B$204,$B51,$A$5:$A$204,"&gt;"&amp;$A51,$I$5:$I$204,"Oui")&gt;0,AND($D51="Retour à la normale",$G51="")),"Clos",IF(AND($G51&lt;&gt;"",NOW()&gt;$G51+'Listes'!$F$5/1440),"Prochaine mise à jour en retard","À l’heure"))))</f>
        <v/>
      </c>
      <c r="M51" s="6" t="n"/>
      <c r="O51" s="10">
        <f>IF(AND($A51&lt;&gt;"",$D51="Premier avis",$I51="Oui"),$A51,"")</f>
        <v/>
      </c>
      <c r="P51" s="10">
        <f>IF(AND($A51&lt;&gt;"",$D51="Retour à la normale",$I51="Oui"),$A51,"")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IF(OR($A52="",$G52="",$I52&lt;&gt;"Oui"),"",IF(COUNTIFS($B$5:$B$204,$B52,$A$5:$A$204,"&gt;"&amp;$A52,$A$5:$A$204,"&lt;="&amp;($G52+'Listes'!$F$5/1440),$I$5:$I$204,"Oui")&gt;0,"Oui",IF(COUNTIFS($B$5:$B$204,$B52,$A$5:$A$204,"&gt;"&amp;$A52,$I$5:$I$204,"Oui")&gt;0,"Non","")))</f>
        <v/>
      </c>
      <c r="K52" s="8">
        <f>IF($A52="","",IF(OR($B52="",$C52="",$D52="",$E52="",$F52="",$H52="",$I52="",AND($G52="",$D52&lt;&gt;"Retour à la normale",$D52&lt;&gt;"Suivi")),"Non","Oui"))</f>
        <v/>
      </c>
      <c r="L52" s="9">
        <f>IF($A52="","",IF($I52&lt;&gt;"Oui","Non envoyé",IF(OR($D52="Suivi",COUNTIFS($B$5:$B$204,$B52,$A$5:$A$204,"&gt;"&amp;$A52,$I$5:$I$204,"Oui")&gt;0,AND($D52="Retour à la normale",$G52="")),"Clos",IF(AND($G52&lt;&gt;"",NOW()&gt;$G52+'Listes'!$F$5/1440),"Prochaine mise à jour en retard","À l’heure"))))</f>
        <v/>
      </c>
      <c r="M52" s="6" t="n"/>
      <c r="O52" s="10">
        <f>IF(AND($A52&lt;&gt;"",$D52="Premier avis",$I52="Oui"),$A52,"")</f>
        <v/>
      </c>
      <c r="P52" s="10">
        <f>IF(AND($A52&lt;&gt;"",$D52="Retour à la normale",$I52="Oui"),$A52,"")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IF(OR($A53="",$G53="",$I53&lt;&gt;"Oui"),"",IF(COUNTIFS($B$5:$B$204,$B53,$A$5:$A$204,"&gt;"&amp;$A53,$A$5:$A$204,"&lt;="&amp;($G53+'Listes'!$F$5/1440),$I$5:$I$204,"Oui")&gt;0,"Oui",IF(COUNTIFS($B$5:$B$204,$B53,$A$5:$A$204,"&gt;"&amp;$A53,$I$5:$I$204,"Oui")&gt;0,"Non","")))</f>
        <v/>
      </c>
      <c r="K53" s="8">
        <f>IF($A53="","",IF(OR($B53="",$C53="",$D53="",$E53="",$F53="",$H53="",$I53="",AND($G53="",$D53&lt;&gt;"Retour à la normale",$D53&lt;&gt;"Suivi")),"Non","Oui"))</f>
        <v/>
      </c>
      <c r="L53" s="9">
        <f>IF($A53="","",IF($I53&lt;&gt;"Oui","Non envoyé",IF(OR($D53="Suivi",COUNTIFS($B$5:$B$204,$B53,$A$5:$A$204,"&gt;"&amp;$A53,$I$5:$I$204,"Oui")&gt;0,AND($D53="Retour à la normale",$G53="")),"Clos",IF(AND($G53&lt;&gt;"",NOW()&gt;$G53+'Listes'!$F$5/1440),"Prochaine mise à jour en retard","À l’heure"))))</f>
        <v/>
      </c>
      <c r="M53" s="6" t="n"/>
      <c r="O53" s="10">
        <f>IF(AND($A53&lt;&gt;"",$D53="Premier avis",$I53="Oui"),$A53,"")</f>
        <v/>
      </c>
      <c r="P53" s="10">
        <f>IF(AND($A53&lt;&gt;"",$D53="Retour à la normale",$I53="Oui"),$A53,"")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IF(OR($A54="",$G54="",$I54&lt;&gt;"Oui"),"",IF(COUNTIFS($B$5:$B$204,$B54,$A$5:$A$204,"&gt;"&amp;$A54,$A$5:$A$204,"&lt;="&amp;($G54+'Listes'!$F$5/1440),$I$5:$I$204,"Oui")&gt;0,"Oui",IF(COUNTIFS($B$5:$B$204,$B54,$A$5:$A$204,"&gt;"&amp;$A54,$I$5:$I$204,"Oui")&gt;0,"Non","")))</f>
        <v/>
      </c>
      <c r="K54" s="8">
        <f>IF($A54="","",IF(OR($B54="",$C54="",$D54="",$E54="",$F54="",$H54="",$I54="",AND($G54="",$D54&lt;&gt;"Retour à la normale",$D54&lt;&gt;"Suivi")),"Non","Oui"))</f>
        <v/>
      </c>
      <c r="L54" s="9">
        <f>IF($A54="","",IF($I54&lt;&gt;"Oui","Non envoyé",IF(OR($D54="Suivi",COUNTIFS($B$5:$B$204,$B54,$A$5:$A$204,"&gt;"&amp;$A54,$I$5:$I$204,"Oui")&gt;0,AND($D54="Retour à la normale",$G54="")),"Clos",IF(AND($G54&lt;&gt;"",NOW()&gt;$G54+'Listes'!$F$5/1440),"Prochaine mise à jour en retard","À l’heure"))))</f>
        <v/>
      </c>
      <c r="M54" s="6" t="n"/>
      <c r="O54" s="10">
        <f>IF(AND($A54&lt;&gt;"",$D54="Premier avis",$I54="Oui"),$A54,"")</f>
        <v/>
      </c>
      <c r="P54" s="10">
        <f>IF(AND($A54&lt;&gt;"",$D54="Retour à la normale",$I54="Oui"),$A54,"")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IF(OR($A55="",$G55="",$I55&lt;&gt;"Oui"),"",IF(COUNTIFS($B$5:$B$204,$B55,$A$5:$A$204,"&gt;"&amp;$A55,$A$5:$A$204,"&lt;="&amp;($G55+'Listes'!$F$5/1440),$I$5:$I$204,"Oui")&gt;0,"Oui",IF(COUNTIFS($B$5:$B$204,$B55,$A$5:$A$204,"&gt;"&amp;$A55,$I$5:$I$204,"Oui")&gt;0,"Non","")))</f>
        <v/>
      </c>
      <c r="K55" s="8">
        <f>IF($A55="","",IF(OR($B55="",$C55="",$D55="",$E55="",$F55="",$H55="",$I55="",AND($G55="",$D55&lt;&gt;"Retour à la normale",$D55&lt;&gt;"Suivi")),"Non","Oui"))</f>
        <v/>
      </c>
      <c r="L55" s="9">
        <f>IF($A55="","",IF($I55&lt;&gt;"Oui","Non envoyé",IF(OR($D55="Suivi",COUNTIFS($B$5:$B$204,$B55,$A$5:$A$204,"&gt;"&amp;$A55,$I$5:$I$204,"Oui")&gt;0,AND($D55="Retour à la normale",$G55="")),"Clos",IF(AND($G55&lt;&gt;"",NOW()&gt;$G55+'Listes'!$F$5/1440),"Prochaine mise à jour en retard","À l’heure"))))</f>
        <v/>
      </c>
      <c r="M55" s="6" t="n"/>
      <c r="O55" s="10">
        <f>IF(AND($A55&lt;&gt;"",$D55="Premier avis",$I55="Oui"),$A55,"")</f>
        <v/>
      </c>
      <c r="P55" s="10">
        <f>IF(AND($A55&lt;&gt;"",$D55="Retour à la normale",$I55="Oui"),$A55,"")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IF(OR($A56="",$G56="",$I56&lt;&gt;"Oui"),"",IF(COUNTIFS($B$5:$B$204,$B56,$A$5:$A$204,"&gt;"&amp;$A56,$A$5:$A$204,"&lt;="&amp;($G56+'Listes'!$F$5/1440),$I$5:$I$204,"Oui")&gt;0,"Oui",IF(COUNTIFS($B$5:$B$204,$B56,$A$5:$A$204,"&gt;"&amp;$A56,$I$5:$I$204,"Oui")&gt;0,"Non","")))</f>
        <v/>
      </c>
      <c r="K56" s="8">
        <f>IF($A56="","",IF(OR($B56="",$C56="",$D56="",$E56="",$F56="",$H56="",$I56="",AND($G56="",$D56&lt;&gt;"Retour à la normale",$D56&lt;&gt;"Suivi")),"Non","Oui"))</f>
        <v/>
      </c>
      <c r="L56" s="9">
        <f>IF($A56="","",IF($I56&lt;&gt;"Oui","Non envoyé",IF(OR($D56="Suivi",COUNTIFS($B$5:$B$204,$B56,$A$5:$A$204,"&gt;"&amp;$A56,$I$5:$I$204,"Oui")&gt;0,AND($D56="Retour à la normale",$G56="")),"Clos",IF(AND($G56&lt;&gt;"",NOW()&gt;$G56+'Listes'!$F$5/1440),"Prochaine mise à jour en retard","À l’heure"))))</f>
        <v/>
      </c>
      <c r="M56" s="6" t="n"/>
      <c r="O56" s="10">
        <f>IF(AND($A56&lt;&gt;"",$D56="Premier avis",$I56="Oui"),$A56,"")</f>
        <v/>
      </c>
      <c r="P56" s="10">
        <f>IF(AND($A56&lt;&gt;"",$D56="Retour à la normale",$I56="Oui"),$A56,"")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IF(OR($A57="",$G57="",$I57&lt;&gt;"Oui"),"",IF(COUNTIFS($B$5:$B$204,$B57,$A$5:$A$204,"&gt;"&amp;$A57,$A$5:$A$204,"&lt;="&amp;($G57+'Listes'!$F$5/1440),$I$5:$I$204,"Oui")&gt;0,"Oui",IF(COUNTIFS($B$5:$B$204,$B57,$A$5:$A$204,"&gt;"&amp;$A57,$I$5:$I$204,"Oui")&gt;0,"Non","")))</f>
        <v/>
      </c>
      <c r="K57" s="8">
        <f>IF($A57="","",IF(OR($B57="",$C57="",$D57="",$E57="",$F57="",$H57="",$I57="",AND($G57="",$D57&lt;&gt;"Retour à la normale",$D57&lt;&gt;"Suivi")),"Non","Oui"))</f>
        <v/>
      </c>
      <c r="L57" s="9">
        <f>IF($A57="","",IF($I57&lt;&gt;"Oui","Non envoyé",IF(OR($D57="Suivi",COUNTIFS($B$5:$B$204,$B57,$A$5:$A$204,"&gt;"&amp;$A57,$I$5:$I$204,"Oui")&gt;0,AND($D57="Retour à la normale",$G57="")),"Clos",IF(AND($G57&lt;&gt;"",NOW()&gt;$G57+'Listes'!$F$5/1440),"Prochaine mise à jour en retard","À l’heure"))))</f>
        <v/>
      </c>
      <c r="M57" s="6" t="n"/>
      <c r="O57" s="10">
        <f>IF(AND($A57&lt;&gt;"",$D57="Premier avis",$I57="Oui"),$A57,"")</f>
        <v/>
      </c>
      <c r="P57" s="10">
        <f>IF(AND($A57&lt;&gt;"",$D57="Retour à la normale",$I57="Oui"),$A57,"")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IF(OR($A58="",$G58="",$I58&lt;&gt;"Oui"),"",IF(COUNTIFS($B$5:$B$204,$B58,$A$5:$A$204,"&gt;"&amp;$A58,$A$5:$A$204,"&lt;="&amp;($G58+'Listes'!$F$5/1440),$I$5:$I$204,"Oui")&gt;0,"Oui",IF(COUNTIFS($B$5:$B$204,$B58,$A$5:$A$204,"&gt;"&amp;$A58,$I$5:$I$204,"Oui")&gt;0,"Non","")))</f>
        <v/>
      </c>
      <c r="K58" s="8">
        <f>IF($A58="","",IF(OR($B58="",$C58="",$D58="",$E58="",$F58="",$H58="",$I58="",AND($G58="",$D58&lt;&gt;"Retour à la normale",$D58&lt;&gt;"Suivi")),"Non","Oui"))</f>
        <v/>
      </c>
      <c r="L58" s="9">
        <f>IF($A58="","",IF($I58&lt;&gt;"Oui","Non envoyé",IF(OR($D58="Suivi",COUNTIFS($B$5:$B$204,$B58,$A$5:$A$204,"&gt;"&amp;$A58,$I$5:$I$204,"Oui")&gt;0,AND($D58="Retour à la normale",$G58="")),"Clos",IF(AND($G58&lt;&gt;"",NOW()&gt;$G58+'Listes'!$F$5/1440),"Prochaine mise à jour en retard","À l’heure"))))</f>
        <v/>
      </c>
      <c r="M58" s="6" t="n"/>
      <c r="O58" s="10">
        <f>IF(AND($A58&lt;&gt;"",$D58="Premier avis",$I58="Oui"),$A58,"")</f>
        <v/>
      </c>
      <c r="P58" s="10">
        <f>IF(AND($A58&lt;&gt;"",$D58="Retour à la normale",$I58="Oui"),$A58,"")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IF(OR($A59="",$G59="",$I59&lt;&gt;"Oui"),"",IF(COUNTIFS($B$5:$B$204,$B59,$A$5:$A$204,"&gt;"&amp;$A59,$A$5:$A$204,"&lt;="&amp;($G59+'Listes'!$F$5/1440),$I$5:$I$204,"Oui")&gt;0,"Oui",IF(COUNTIFS($B$5:$B$204,$B59,$A$5:$A$204,"&gt;"&amp;$A59,$I$5:$I$204,"Oui")&gt;0,"Non","")))</f>
        <v/>
      </c>
      <c r="K59" s="8">
        <f>IF($A59="","",IF(OR($B59="",$C59="",$D59="",$E59="",$F59="",$H59="",$I59="",AND($G59="",$D59&lt;&gt;"Retour à la normale",$D59&lt;&gt;"Suivi")),"Non","Oui"))</f>
        <v/>
      </c>
      <c r="L59" s="9">
        <f>IF($A59="","",IF($I59&lt;&gt;"Oui","Non envoyé",IF(OR($D59="Suivi",COUNTIFS($B$5:$B$204,$B59,$A$5:$A$204,"&gt;"&amp;$A59,$I$5:$I$204,"Oui")&gt;0,AND($D59="Retour à la normale",$G59="")),"Clos",IF(AND($G59&lt;&gt;"",NOW()&gt;$G59+'Listes'!$F$5/1440),"Prochaine mise à jour en retard","À l’heure"))))</f>
        <v/>
      </c>
      <c r="M59" s="6" t="n"/>
      <c r="O59" s="10">
        <f>IF(AND($A59&lt;&gt;"",$D59="Premier avis",$I59="Oui"),$A59,"")</f>
        <v/>
      </c>
      <c r="P59" s="10">
        <f>IF(AND($A59&lt;&gt;"",$D59="Retour à la normale",$I59="Oui"),$A59,"")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IF(OR($A60="",$G60="",$I60&lt;&gt;"Oui"),"",IF(COUNTIFS($B$5:$B$204,$B60,$A$5:$A$204,"&gt;"&amp;$A60,$A$5:$A$204,"&lt;="&amp;($G60+'Listes'!$F$5/1440),$I$5:$I$204,"Oui")&gt;0,"Oui",IF(COUNTIFS($B$5:$B$204,$B60,$A$5:$A$204,"&gt;"&amp;$A60,$I$5:$I$204,"Oui")&gt;0,"Non","")))</f>
        <v/>
      </c>
      <c r="K60" s="8">
        <f>IF($A60="","",IF(OR($B60="",$C60="",$D60="",$E60="",$F60="",$H60="",$I60="",AND($G60="",$D60&lt;&gt;"Retour à la normale",$D60&lt;&gt;"Suivi")),"Non","Oui"))</f>
        <v/>
      </c>
      <c r="L60" s="9">
        <f>IF($A60="","",IF($I60&lt;&gt;"Oui","Non envoyé",IF(OR($D60="Suivi",COUNTIFS($B$5:$B$204,$B60,$A$5:$A$204,"&gt;"&amp;$A60,$I$5:$I$204,"Oui")&gt;0,AND($D60="Retour à la normale",$G60="")),"Clos",IF(AND($G60&lt;&gt;"",NOW()&gt;$G60+'Listes'!$F$5/1440),"Prochaine mise à jour en retard","À l’heure"))))</f>
        <v/>
      </c>
      <c r="M60" s="6" t="n"/>
      <c r="O60" s="10">
        <f>IF(AND($A60&lt;&gt;"",$D60="Premier avis",$I60="Oui"),$A60,"")</f>
        <v/>
      </c>
      <c r="P60" s="10">
        <f>IF(AND($A60&lt;&gt;"",$D60="Retour à la normale",$I60="Oui"),$A60,"")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IF(OR($A61="",$G61="",$I61&lt;&gt;"Oui"),"",IF(COUNTIFS($B$5:$B$204,$B61,$A$5:$A$204,"&gt;"&amp;$A61,$A$5:$A$204,"&lt;="&amp;($G61+'Listes'!$F$5/1440),$I$5:$I$204,"Oui")&gt;0,"Oui",IF(COUNTIFS($B$5:$B$204,$B61,$A$5:$A$204,"&gt;"&amp;$A61,$I$5:$I$204,"Oui")&gt;0,"Non","")))</f>
        <v/>
      </c>
      <c r="K61" s="8">
        <f>IF($A61="","",IF(OR($B61="",$C61="",$D61="",$E61="",$F61="",$H61="",$I61="",AND($G61="",$D61&lt;&gt;"Retour à la normale",$D61&lt;&gt;"Suivi")),"Non","Oui"))</f>
        <v/>
      </c>
      <c r="L61" s="9">
        <f>IF($A61="","",IF($I61&lt;&gt;"Oui","Non envoyé",IF(OR($D61="Suivi",COUNTIFS($B$5:$B$204,$B61,$A$5:$A$204,"&gt;"&amp;$A61,$I$5:$I$204,"Oui")&gt;0,AND($D61="Retour à la normale",$G61="")),"Clos",IF(AND($G61&lt;&gt;"",NOW()&gt;$G61+'Listes'!$F$5/1440),"Prochaine mise à jour en retard","À l’heure"))))</f>
        <v/>
      </c>
      <c r="M61" s="6" t="n"/>
      <c r="O61" s="10">
        <f>IF(AND($A61&lt;&gt;"",$D61="Premier avis",$I61="Oui"),$A61,"")</f>
        <v/>
      </c>
      <c r="P61" s="10">
        <f>IF(AND($A61&lt;&gt;"",$D61="Retour à la normale",$I61="Oui"),$A61,"")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IF(OR($A62="",$G62="",$I62&lt;&gt;"Oui"),"",IF(COUNTIFS($B$5:$B$204,$B62,$A$5:$A$204,"&gt;"&amp;$A62,$A$5:$A$204,"&lt;="&amp;($G62+'Listes'!$F$5/1440),$I$5:$I$204,"Oui")&gt;0,"Oui",IF(COUNTIFS($B$5:$B$204,$B62,$A$5:$A$204,"&gt;"&amp;$A62,$I$5:$I$204,"Oui")&gt;0,"Non","")))</f>
        <v/>
      </c>
      <c r="K62" s="8">
        <f>IF($A62="","",IF(OR($B62="",$C62="",$D62="",$E62="",$F62="",$H62="",$I62="",AND($G62="",$D62&lt;&gt;"Retour à la normale",$D62&lt;&gt;"Suivi")),"Non","Oui"))</f>
        <v/>
      </c>
      <c r="L62" s="9">
        <f>IF($A62="","",IF($I62&lt;&gt;"Oui","Non envoyé",IF(OR($D62="Suivi",COUNTIFS($B$5:$B$204,$B62,$A$5:$A$204,"&gt;"&amp;$A62,$I$5:$I$204,"Oui")&gt;0,AND($D62="Retour à la normale",$G62="")),"Clos",IF(AND($G62&lt;&gt;"",NOW()&gt;$G62+'Listes'!$F$5/1440),"Prochaine mise à jour en retard","À l’heure"))))</f>
        <v/>
      </c>
      <c r="M62" s="6" t="n"/>
      <c r="O62" s="10">
        <f>IF(AND($A62&lt;&gt;"",$D62="Premier avis",$I62="Oui"),$A62,"")</f>
        <v/>
      </c>
      <c r="P62" s="10">
        <f>IF(AND($A62&lt;&gt;"",$D62="Retour à la normale",$I62="Oui"),$A62,"")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IF(OR($A63="",$G63="",$I63&lt;&gt;"Oui"),"",IF(COUNTIFS($B$5:$B$204,$B63,$A$5:$A$204,"&gt;"&amp;$A63,$A$5:$A$204,"&lt;="&amp;($G63+'Listes'!$F$5/1440),$I$5:$I$204,"Oui")&gt;0,"Oui",IF(COUNTIFS($B$5:$B$204,$B63,$A$5:$A$204,"&gt;"&amp;$A63,$I$5:$I$204,"Oui")&gt;0,"Non","")))</f>
        <v/>
      </c>
      <c r="K63" s="8">
        <f>IF($A63="","",IF(OR($B63="",$C63="",$D63="",$E63="",$F63="",$H63="",$I63="",AND($G63="",$D63&lt;&gt;"Retour à la normale",$D63&lt;&gt;"Suivi")),"Non","Oui"))</f>
        <v/>
      </c>
      <c r="L63" s="9">
        <f>IF($A63="","",IF($I63&lt;&gt;"Oui","Non envoyé",IF(OR($D63="Suivi",COUNTIFS($B$5:$B$204,$B63,$A$5:$A$204,"&gt;"&amp;$A63,$I$5:$I$204,"Oui")&gt;0,AND($D63="Retour à la normale",$G63="")),"Clos",IF(AND($G63&lt;&gt;"",NOW()&gt;$G63+'Listes'!$F$5/1440),"Prochaine mise à jour en retard","À l’heure"))))</f>
        <v/>
      </c>
      <c r="M63" s="6" t="n"/>
      <c r="O63" s="10">
        <f>IF(AND($A63&lt;&gt;"",$D63="Premier avis",$I63="Oui"),$A63,"")</f>
        <v/>
      </c>
      <c r="P63" s="10">
        <f>IF(AND($A63&lt;&gt;"",$D63="Retour à la normale",$I63="Oui"),$A63,"")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IF(OR($A64="",$G64="",$I64&lt;&gt;"Oui"),"",IF(COUNTIFS($B$5:$B$204,$B64,$A$5:$A$204,"&gt;"&amp;$A64,$A$5:$A$204,"&lt;="&amp;($G64+'Listes'!$F$5/1440),$I$5:$I$204,"Oui")&gt;0,"Oui",IF(COUNTIFS($B$5:$B$204,$B64,$A$5:$A$204,"&gt;"&amp;$A64,$I$5:$I$204,"Oui")&gt;0,"Non","")))</f>
        <v/>
      </c>
      <c r="K64" s="8">
        <f>IF($A64="","",IF(OR($B64="",$C64="",$D64="",$E64="",$F64="",$H64="",$I64="",AND($G64="",$D64&lt;&gt;"Retour à la normale",$D64&lt;&gt;"Suivi")),"Non","Oui"))</f>
        <v/>
      </c>
      <c r="L64" s="9">
        <f>IF($A64="","",IF($I64&lt;&gt;"Oui","Non envoyé",IF(OR($D64="Suivi",COUNTIFS($B$5:$B$204,$B64,$A$5:$A$204,"&gt;"&amp;$A64,$I$5:$I$204,"Oui")&gt;0,AND($D64="Retour à la normale",$G64="")),"Clos",IF(AND($G64&lt;&gt;"",NOW()&gt;$G64+'Listes'!$F$5/1440),"Prochaine mise à jour en retard","À l’heure"))))</f>
        <v/>
      </c>
      <c r="M64" s="6" t="n"/>
      <c r="O64" s="10">
        <f>IF(AND($A64&lt;&gt;"",$D64="Premier avis",$I64="Oui"),$A64,"")</f>
        <v/>
      </c>
      <c r="P64" s="10">
        <f>IF(AND($A64&lt;&gt;"",$D64="Retour à la normale",$I64="Oui"),$A64,"")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IF(OR($A65="",$G65="",$I65&lt;&gt;"Oui"),"",IF(COUNTIFS($B$5:$B$204,$B65,$A$5:$A$204,"&gt;"&amp;$A65,$A$5:$A$204,"&lt;="&amp;($G65+'Listes'!$F$5/1440),$I$5:$I$204,"Oui")&gt;0,"Oui",IF(COUNTIFS($B$5:$B$204,$B65,$A$5:$A$204,"&gt;"&amp;$A65,$I$5:$I$204,"Oui")&gt;0,"Non","")))</f>
        <v/>
      </c>
      <c r="K65" s="8">
        <f>IF($A65="","",IF(OR($B65="",$C65="",$D65="",$E65="",$F65="",$H65="",$I65="",AND($G65="",$D65&lt;&gt;"Retour à la normale",$D65&lt;&gt;"Suivi")),"Non","Oui"))</f>
        <v/>
      </c>
      <c r="L65" s="9">
        <f>IF($A65="","",IF($I65&lt;&gt;"Oui","Non envoyé",IF(OR($D65="Suivi",COUNTIFS($B$5:$B$204,$B65,$A$5:$A$204,"&gt;"&amp;$A65,$I$5:$I$204,"Oui")&gt;0,AND($D65="Retour à la normale",$G65="")),"Clos",IF(AND($G65&lt;&gt;"",NOW()&gt;$G65+'Listes'!$F$5/1440),"Prochaine mise à jour en retard","À l’heure"))))</f>
        <v/>
      </c>
      <c r="M65" s="6" t="n"/>
      <c r="O65" s="10">
        <f>IF(AND($A65&lt;&gt;"",$D65="Premier avis",$I65="Oui"),$A65,"")</f>
        <v/>
      </c>
      <c r="P65" s="10">
        <f>IF(AND($A65&lt;&gt;"",$D65="Retour à la normale",$I65="Oui"),$A65,"")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IF(OR($A66="",$G66="",$I66&lt;&gt;"Oui"),"",IF(COUNTIFS($B$5:$B$204,$B66,$A$5:$A$204,"&gt;"&amp;$A66,$A$5:$A$204,"&lt;="&amp;($G66+'Listes'!$F$5/1440),$I$5:$I$204,"Oui")&gt;0,"Oui",IF(COUNTIFS($B$5:$B$204,$B66,$A$5:$A$204,"&gt;"&amp;$A66,$I$5:$I$204,"Oui")&gt;0,"Non","")))</f>
        <v/>
      </c>
      <c r="K66" s="8">
        <f>IF($A66="","",IF(OR($B66="",$C66="",$D66="",$E66="",$F66="",$H66="",$I66="",AND($G66="",$D66&lt;&gt;"Retour à la normale",$D66&lt;&gt;"Suivi")),"Non","Oui"))</f>
        <v/>
      </c>
      <c r="L66" s="9">
        <f>IF($A66="","",IF($I66&lt;&gt;"Oui","Non envoyé",IF(OR($D66="Suivi",COUNTIFS($B$5:$B$204,$B66,$A$5:$A$204,"&gt;"&amp;$A66,$I$5:$I$204,"Oui")&gt;0,AND($D66="Retour à la normale",$G66="")),"Clos",IF(AND($G66&lt;&gt;"",NOW()&gt;$G66+'Listes'!$F$5/1440),"Prochaine mise à jour en retard","À l’heure"))))</f>
        <v/>
      </c>
      <c r="M66" s="6" t="n"/>
      <c r="O66" s="10">
        <f>IF(AND($A66&lt;&gt;"",$D66="Premier avis",$I66="Oui"),$A66,"")</f>
        <v/>
      </c>
      <c r="P66" s="10">
        <f>IF(AND($A66&lt;&gt;"",$D66="Retour à la normale",$I66="Oui"),$A66,"")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IF(OR($A67="",$G67="",$I67&lt;&gt;"Oui"),"",IF(COUNTIFS($B$5:$B$204,$B67,$A$5:$A$204,"&gt;"&amp;$A67,$A$5:$A$204,"&lt;="&amp;($G67+'Listes'!$F$5/1440),$I$5:$I$204,"Oui")&gt;0,"Oui",IF(COUNTIFS($B$5:$B$204,$B67,$A$5:$A$204,"&gt;"&amp;$A67,$I$5:$I$204,"Oui")&gt;0,"Non","")))</f>
        <v/>
      </c>
      <c r="K67" s="8">
        <f>IF($A67="","",IF(OR($B67="",$C67="",$D67="",$E67="",$F67="",$H67="",$I67="",AND($G67="",$D67&lt;&gt;"Retour à la normale",$D67&lt;&gt;"Suivi")),"Non","Oui"))</f>
        <v/>
      </c>
      <c r="L67" s="9">
        <f>IF($A67="","",IF($I67&lt;&gt;"Oui","Non envoyé",IF(OR($D67="Suivi",COUNTIFS($B$5:$B$204,$B67,$A$5:$A$204,"&gt;"&amp;$A67,$I$5:$I$204,"Oui")&gt;0,AND($D67="Retour à la normale",$G67="")),"Clos",IF(AND($G67&lt;&gt;"",NOW()&gt;$G67+'Listes'!$F$5/1440),"Prochaine mise à jour en retard","À l’heure"))))</f>
        <v/>
      </c>
      <c r="M67" s="6" t="n"/>
      <c r="O67" s="10">
        <f>IF(AND($A67&lt;&gt;"",$D67="Premier avis",$I67="Oui"),$A67,"")</f>
        <v/>
      </c>
      <c r="P67" s="10">
        <f>IF(AND($A67&lt;&gt;"",$D67="Retour à la normale",$I67="Oui"),$A67,"")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IF(OR($A68="",$G68="",$I68&lt;&gt;"Oui"),"",IF(COUNTIFS($B$5:$B$204,$B68,$A$5:$A$204,"&gt;"&amp;$A68,$A$5:$A$204,"&lt;="&amp;($G68+'Listes'!$F$5/1440),$I$5:$I$204,"Oui")&gt;0,"Oui",IF(COUNTIFS($B$5:$B$204,$B68,$A$5:$A$204,"&gt;"&amp;$A68,$I$5:$I$204,"Oui")&gt;0,"Non","")))</f>
        <v/>
      </c>
      <c r="K68" s="8">
        <f>IF($A68="","",IF(OR($B68="",$C68="",$D68="",$E68="",$F68="",$H68="",$I68="",AND($G68="",$D68&lt;&gt;"Retour à la normale",$D68&lt;&gt;"Suivi")),"Non","Oui"))</f>
        <v/>
      </c>
      <c r="L68" s="9">
        <f>IF($A68="","",IF($I68&lt;&gt;"Oui","Non envoyé",IF(OR($D68="Suivi",COUNTIFS($B$5:$B$204,$B68,$A$5:$A$204,"&gt;"&amp;$A68,$I$5:$I$204,"Oui")&gt;0,AND($D68="Retour à la normale",$G68="")),"Clos",IF(AND($G68&lt;&gt;"",NOW()&gt;$G68+'Listes'!$F$5/1440),"Prochaine mise à jour en retard","À l’heure"))))</f>
        <v/>
      </c>
      <c r="M68" s="6" t="n"/>
      <c r="O68" s="10">
        <f>IF(AND($A68&lt;&gt;"",$D68="Premier avis",$I68="Oui"),$A68,"")</f>
        <v/>
      </c>
      <c r="P68" s="10">
        <f>IF(AND($A68&lt;&gt;"",$D68="Retour à la normale",$I68="Oui"),$A68,"")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IF(OR($A69="",$G69="",$I69&lt;&gt;"Oui"),"",IF(COUNTIFS($B$5:$B$204,$B69,$A$5:$A$204,"&gt;"&amp;$A69,$A$5:$A$204,"&lt;="&amp;($G69+'Listes'!$F$5/1440),$I$5:$I$204,"Oui")&gt;0,"Oui",IF(COUNTIFS($B$5:$B$204,$B69,$A$5:$A$204,"&gt;"&amp;$A69,$I$5:$I$204,"Oui")&gt;0,"Non","")))</f>
        <v/>
      </c>
      <c r="K69" s="8">
        <f>IF($A69="","",IF(OR($B69="",$C69="",$D69="",$E69="",$F69="",$H69="",$I69="",AND($G69="",$D69&lt;&gt;"Retour à la normale",$D69&lt;&gt;"Suivi")),"Non","Oui"))</f>
        <v/>
      </c>
      <c r="L69" s="9">
        <f>IF($A69="","",IF($I69&lt;&gt;"Oui","Non envoyé",IF(OR($D69="Suivi",COUNTIFS($B$5:$B$204,$B69,$A$5:$A$204,"&gt;"&amp;$A69,$I$5:$I$204,"Oui")&gt;0,AND($D69="Retour à la normale",$G69="")),"Clos",IF(AND($G69&lt;&gt;"",NOW()&gt;$G69+'Listes'!$F$5/1440),"Prochaine mise à jour en retard","À l’heure"))))</f>
        <v/>
      </c>
      <c r="M69" s="6" t="n"/>
      <c r="O69" s="10">
        <f>IF(AND($A69&lt;&gt;"",$D69="Premier avis",$I69="Oui"),$A69,"")</f>
        <v/>
      </c>
      <c r="P69" s="10">
        <f>IF(AND($A69&lt;&gt;"",$D69="Retour à la normale",$I69="Oui"),$A69,"")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IF(OR($A70="",$G70="",$I70&lt;&gt;"Oui"),"",IF(COUNTIFS($B$5:$B$204,$B70,$A$5:$A$204,"&gt;"&amp;$A70,$A$5:$A$204,"&lt;="&amp;($G70+'Listes'!$F$5/1440),$I$5:$I$204,"Oui")&gt;0,"Oui",IF(COUNTIFS($B$5:$B$204,$B70,$A$5:$A$204,"&gt;"&amp;$A70,$I$5:$I$204,"Oui")&gt;0,"Non","")))</f>
        <v/>
      </c>
      <c r="K70" s="8">
        <f>IF($A70="","",IF(OR($B70="",$C70="",$D70="",$E70="",$F70="",$H70="",$I70="",AND($G70="",$D70&lt;&gt;"Retour à la normale",$D70&lt;&gt;"Suivi")),"Non","Oui"))</f>
        <v/>
      </c>
      <c r="L70" s="9">
        <f>IF($A70="","",IF($I70&lt;&gt;"Oui","Non envoyé",IF(OR($D70="Suivi",COUNTIFS($B$5:$B$204,$B70,$A$5:$A$204,"&gt;"&amp;$A70,$I$5:$I$204,"Oui")&gt;0,AND($D70="Retour à la normale",$G70="")),"Clos",IF(AND($G70&lt;&gt;"",NOW()&gt;$G70+'Listes'!$F$5/1440),"Prochaine mise à jour en retard","À l’heure"))))</f>
        <v/>
      </c>
      <c r="M70" s="6" t="n"/>
      <c r="O70" s="10">
        <f>IF(AND($A70&lt;&gt;"",$D70="Premier avis",$I70="Oui"),$A70,"")</f>
        <v/>
      </c>
      <c r="P70" s="10">
        <f>IF(AND($A70&lt;&gt;"",$D70="Retour à la normale",$I70="Oui"),$A70,"")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IF(OR($A71="",$G71="",$I71&lt;&gt;"Oui"),"",IF(COUNTIFS($B$5:$B$204,$B71,$A$5:$A$204,"&gt;"&amp;$A71,$A$5:$A$204,"&lt;="&amp;($G71+'Listes'!$F$5/1440),$I$5:$I$204,"Oui")&gt;0,"Oui",IF(COUNTIFS($B$5:$B$204,$B71,$A$5:$A$204,"&gt;"&amp;$A71,$I$5:$I$204,"Oui")&gt;0,"Non","")))</f>
        <v/>
      </c>
      <c r="K71" s="8">
        <f>IF($A71="","",IF(OR($B71="",$C71="",$D71="",$E71="",$F71="",$H71="",$I71="",AND($G71="",$D71&lt;&gt;"Retour à la normale",$D71&lt;&gt;"Suivi")),"Non","Oui"))</f>
        <v/>
      </c>
      <c r="L71" s="9">
        <f>IF($A71="","",IF($I71&lt;&gt;"Oui","Non envoyé",IF(OR($D71="Suivi",COUNTIFS($B$5:$B$204,$B71,$A$5:$A$204,"&gt;"&amp;$A71,$I$5:$I$204,"Oui")&gt;0,AND($D71="Retour à la normale",$G71="")),"Clos",IF(AND($G71&lt;&gt;"",NOW()&gt;$G71+'Listes'!$F$5/1440),"Prochaine mise à jour en retard","À l’heure"))))</f>
        <v/>
      </c>
      <c r="M71" s="6" t="n"/>
      <c r="O71" s="10">
        <f>IF(AND($A71&lt;&gt;"",$D71="Premier avis",$I71="Oui"),$A71,"")</f>
        <v/>
      </c>
      <c r="P71" s="10">
        <f>IF(AND($A71&lt;&gt;"",$D71="Retour à la normale",$I71="Oui"),$A71,"")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IF(OR($A72="",$G72="",$I72&lt;&gt;"Oui"),"",IF(COUNTIFS($B$5:$B$204,$B72,$A$5:$A$204,"&gt;"&amp;$A72,$A$5:$A$204,"&lt;="&amp;($G72+'Listes'!$F$5/1440),$I$5:$I$204,"Oui")&gt;0,"Oui",IF(COUNTIFS($B$5:$B$204,$B72,$A$5:$A$204,"&gt;"&amp;$A72,$I$5:$I$204,"Oui")&gt;0,"Non","")))</f>
        <v/>
      </c>
      <c r="K72" s="8">
        <f>IF($A72="","",IF(OR($B72="",$C72="",$D72="",$E72="",$F72="",$H72="",$I72="",AND($G72="",$D72&lt;&gt;"Retour à la normale",$D72&lt;&gt;"Suivi")),"Non","Oui"))</f>
        <v/>
      </c>
      <c r="L72" s="9">
        <f>IF($A72="","",IF($I72&lt;&gt;"Oui","Non envoyé",IF(OR($D72="Suivi",COUNTIFS($B$5:$B$204,$B72,$A$5:$A$204,"&gt;"&amp;$A72,$I$5:$I$204,"Oui")&gt;0,AND($D72="Retour à la normale",$G72="")),"Clos",IF(AND($G72&lt;&gt;"",NOW()&gt;$G72+'Listes'!$F$5/1440),"Prochaine mise à jour en retard","À l’heure"))))</f>
        <v/>
      </c>
      <c r="M72" s="6" t="n"/>
      <c r="O72" s="10">
        <f>IF(AND($A72&lt;&gt;"",$D72="Premier avis",$I72="Oui"),$A72,"")</f>
        <v/>
      </c>
      <c r="P72" s="10">
        <f>IF(AND($A72&lt;&gt;"",$D72="Retour à la normale",$I72="Oui"),$A72,"")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IF(OR($A73="",$G73="",$I73&lt;&gt;"Oui"),"",IF(COUNTIFS($B$5:$B$204,$B73,$A$5:$A$204,"&gt;"&amp;$A73,$A$5:$A$204,"&lt;="&amp;($G73+'Listes'!$F$5/1440),$I$5:$I$204,"Oui")&gt;0,"Oui",IF(COUNTIFS($B$5:$B$204,$B73,$A$5:$A$204,"&gt;"&amp;$A73,$I$5:$I$204,"Oui")&gt;0,"Non","")))</f>
        <v/>
      </c>
      <c r="K73" s="8">
        <f>IF($A73="","",IF(OR($B73="",$C73="",$D73="",$E73="",$F73="",$H73="",$I73="",AND($G73="",$D73&lt;&gt;"Retour à la normale",$D73&lt;&gt;"Suivi")),"Non","Oui"))</f>
        <v/>
      </c>
      <c r="L73" s="9">
        <f>IF($A73="","",IF($I73&lt;&gt;"Oui","Non envoyé",IF(OR($D73="Suivi",COUNTIFS($B$5:$B$204,$B73,$A$5:$A$204,"&gt;"&amp;$A73,$I$5:$I$204,"Oui")&gt;0,AND($D73="Retour à la normale",$G73="")),"Clos",IF(AND($G73&lt;&gt;"",NOW()&gt;$G73+'Listes'!$F$5/1440),"Prochaine mise à jour en retard","À l’heure"))))</f>
        <v/>
      </c>
      <c r="M73" s="6" t="n"/>
      <c r="O73" s="10">
        <f>IF(AND($A73&lt;&gt;"",$D73="Premier avis",$I73="Oui"),$A73,"")</f>
        <v/>
      </c>
      <c r="P73" s="10">
        <f>IF(AND($A73&lt;&gt;"",$D73="Retour à la normale",$I73="Oui"),$A73,"")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IF(OR($A74="",$G74="",$I74&lt;&gt;"Oui"),"",IF(COUNTIFS($B$5:$B$204,$B74,$A$5:$A$204,"&gt;"&amp;$A74,$A$5:$A$204,"&lt;="&amp;($G74+'Listes'!$F$5/1440),$I$5:$I$204,"Oui")&gt;0,"Oui",IF(COUNTIFS($B$5:$B$204,$B74,$A$5:$A$204,"&gt;"&amp;$A74,$I$5:$I$204,"Oui")&gt;0,"Non","")))</f>
        <v/>
      </c>
      <c r="K74" s="8">
        <f>IF($A74="","",IF(OR($B74="",$C74="",$D74="",$E74="",$F74="",$H74="",$I74="",AND($G74="",$D74&lt;&gt;"Retour à la normale",$D74&lt;&gt;"Suivi")),"Non","Oui"))</f>
        <v/>
      </c>
      <c r="L74" s="9">
        <f>IF($A74="","",IF($I74&lt;&gt;"Oui","Non envoyé",IF(OR($D74="Suivi",COUNTIFS($B$5:$B$204,$B74,$A$5:$A$204,"&gt;"&amp;$A74,$I$5:$I$204,"Oui")&gt;0,AND($D74="Retour à la normale",$G74="")),"Clos",IF(AND($G74&lt;&gt;"",NOW()&gt;$G74+'Listes'!$F$5/1440),"Prochaine mise à jour en retard","À l’heure"))))</f>
        <v/>
      </c>
      <c r="M74" s="6" t="n"/>
      <c r="O74" s="10">
        <f>IF(AND($A74&lt;&gt;"",$D74="Premier avis",$I74="Oui"),$A74,"")</f>
        <v/>
      </c>
      <c r="P74" s="10">
        <f>IF(AND($A74&lt;&gt;"",$D74="Retour à la normale",$I74="Oui"),$A74,"")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IF(OR($A75="",$G75="",$I75&lt;&gt;"Oui"),"",IF(COUNTIFS($B$5:$B$204,$B75,$A$5:$A$204,"&gt;"&amp;$A75,$A$5:$A$204,"&lt;="&amp;($G75+'Listes'!$F$5/1440),$I$5:$I$204,"Oui")&gt;0,"Oui",IF(COUNTIFS($B$5:$B$204,$B75,$A$5:$A$204,"&gt;"&amp;$A75,$I$5:$I$204,"Oui")&gt;0,"Non","")))</f>
        <v/>
      </c>
      <c r="K75" s="8">
        <f>IF($A75="","",IF(OR($B75="",$C75="",$D75="",$E75="",$F75="",$H75="",$I75="",AND($G75="",$D75&lt;&gt;"Retour à la normale",$D75&lt;&gt;"Suivi")),"Non","Oui"))</f>
        <v/>
      </c>
      <c r="L75" s="9">
        <f>IF($A75="","",IF($I75&lt;&gt;"Oui","Non envoyé",IF(OR($D75="Suivi",COUNTIFS($B$5:$B$204,$B75,$A$5:$A$204,"&gt;"&amp;$A75,$I$5:$I$204,"Oui")&gt;0,AND($D75="Retour à la normale",$G75="")),"Clos",IF(AND($G75&lt;&gt;"",NOW()&gt;$G75+'Listes'!$F$5/1440),"Prochaine mise à jour en retard","À l’heure"))))</f>
        <v/>
      </c>
      <c r="M75" s="6" t="n"/>
      <c r="O75" s="10">
        <f>IF(AND($A75&lt;&gt;"",$D75="Premier avis",$I75="Oui"),$A75,"")</f>
        <v/>
      </c>
      <c r="P75" s="10">
        <f>IF(AND($A75&lt;&gt;"",$D75="Retour à la normale",$I75="Oui"),$A75,"")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IF(OR($A76="",$G76="",$I76&lt;&gt;"Oui"),"",IF(COUNTIFS($B$5:$B$204,$B76,$A$5:$A$204,"&gt;"&amp;$A76,$A$5:$A$204,"&lt;="&amp;($G76+'Listes'!$F$5/1440),$I$5:$I$204,"Oui")&gt;0,"Oui",IF(COUNTIFS($B$5:$B$204,$B76,$A$5:$A$204,"&gt;"&amp;$A76,$I$5:$I$204,"Oui")&gt;0,"Non","")))</f>
        <v/>
      </c>
      <c r="K76" s="8">
        <f>IF($A76="","",IF(OR($B76="",$C76="",$D76="",$E76="",$F76="",$H76="",$I76="",AND($G76="",$D76&lt;&gt;"Retour à la normale",$D76&lt;&gt;"Suivi")),"Non","Oui"))</f>
        <v/>
      </c>
      <c r="L76" s="9">
        <f>IF($A76="","",IF($I76&lt;&gt;"Oui","Non envoyé",IF(OR($D76="Suivi",COUNTIFS($B$5:$B$204,$B76,$A$5:$A$204,"&gt;"&amp;$A76,$I$5:$I$204,"Oui")&gt;0,AND($D76="Retour à la normale",$G76="")),"Clos",IF(AND($G76&lt;&gt;"",NOW()&gt;$G76+'Listes'!$F$5/1440),"Prochaine mise à jour en retard","À l’heure"))))</f>
        <v/>
      </c>
      <c r="M76" s="6" t="n"/>
      <c r="O76" s="10">
        <f>IF(AND($A76&lt;&gt;"",$D76="Premier avis",$I76="Oui"),$A76,"")</f>
        <v/>
      </c>
      <c r="P76" s="10">
        <f>IF(AND($A76&lt;&gt;"",$D76="Retour à la normale",$I76="Oui"),$A76,"")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IF(OR($A77="",$G77="",$I77&lt;&gt;"Oui"),"",IF(COUNTIFS($B$5:$B$204,$B77,$A$5:$A$204,"&gt;"&amp;$A77,$A$5:$A$204,"&lt;="&amp;($G77+'Listes'!$F$5/1440),$I$5:$I$204,"Oui")&gt;0,"Oui",IF(COUNTIFS($B$5:$B$204,$B77,$A$5:$A$204,"&gt;"&amp;$A77,$I$5:$I$204,"Oui")&gt;0,"Non","")))</f>
        <v/>
      </c>
      <c r="K77" s="8">
        <f>IF($A77="","",IF(OR($B77="",$C77="",$D77="",$E77="",$F77="",$H77="",$I77="",AND($G77="",$D77&lt;&gt;"Retour à la normale",$D77&lt;&gt;"Suivi")),"Non","Oui"))</f>
        <v/>
      </c>
      <c r="L77" s="9">
        <f>IF($A77="","",IF($I77&lt;&gt;"Oui","Non envoyé",IF(OR($D77="Suivi",COUNTIFS($B$5:$B$204,$B77,$A$5:$A$204,"&gt;"&amp;$A77,$I$5:$I$204,"Oui")&gt;0,AND($D77="Retour à la normale",$G77="")),"Clos",IF(AND($G77&lt;&gt;"",NOW()&gt;$G77+'Listes'!$F$5/1440),"Prochaine mise à jour en retard","À l’heure"))))</f>
        <v/>
      </c>
      <c r="M77" s="6" t="n"/>
      <c r="O77" s="10">
        <f>IF(AND($A77&lt;&gt;"",$D77="Premier avis",$I77="Oui"),$A77,"")</f>
        <v/>
      </c>
      <c r="P77" s="10">
        <f>IF(AND($A77&lt;&gt;"",$D77="Retour à la normale",$I77="Oui"),$A77,"")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IF(OR($A78="",$G78="",$I78&lt;&gt;"Oui"),"",IF(COUNTIFS($B$5:$B$204,$B78,$A$5:$A$204,"&gt;"&amp;$A78,$A$5:$A$204,"&lt;="&amp;($G78+'Listes'!$F$5/1440),$I$5:$I$204,"Oui")&gt;0,"Oui",IF(COUNTIFS($B$5:$B$204,$B78,$A$5:$A$204,"&gt;"&amp;$A78,$I$5:$I$204,"Oui")&gt;0,"Non","")))</f>
        <v/>
      </c>
      <c r="K78" s="8">
        <f>IF($A78="","",IF(OR($B78="",$C78="",$D78="",$E78="",$F78="",$H78="",$I78="",AND($G78="",$D78&lt;&gt;"Retour à la normale",$D78&lt;&gt;"Suivi")),"Non","Oui"))</f>
        <v/>
      </c>
      <c r="L78" s="9">
        <f>IF($A78="","",IF($I78&lt;&gt;"Oui","Non envoyé",IF(OR($D78="Suivi",COUNTIFS($B$5:$B$204,$B78,$A$5:$A$204,"&gt;"&amp;$A78,$I$5:$I$204,"Oui")&gt;0,AND($D78="Retour à la normale",$G78="")),"Clos",IF(AND($G78&lt;&gt;"",NOW()&gt;$G78+'Listes'!$F$5/1440),"Prochaine mise à jour en retard","À l’heure"))))</f>
        <v/>
      </c>
      <c r="M78" s="6" t="n"/>
      <c r="O78" s="10">
        <f>IF(AND($A78&lt;&gt;"",$D78="Premier avis",$I78="Oui"),$A78,"")</f>
        <v/>
      </c>
      <c r="P78" s="10">
        <f>IF(AND($A78&lt;&gt;"",$D78="Retour à la normale",$I78="Oui"),$A78,"")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IF(OR($A79="",$G79="",$I79&lt;&gt;"Oui"),"",IF(COUNTIFS($B$5:$B$204,$B79,$A$5:$A$204,"&gt;"&amp;$A79,$A$5:$A$204,"&lt;="&amp;($G79+'Listes'!$F$5/1440),$I$5:$I$204,"Oui")&gt;0,"Oui",IF(COUNTIFS($B$5:$B$204,$B79,$A$5:$A$204,"&gt;"&amp;$A79,$I$5:$I$204,"Oui")&gt;0,"Non","")))</f>
        <v/>
      </c>
      <c r="K79" s="8">
        <f>IF($A79="","",IF(OR($B79="",$C79="",$D79="",$E79="",$F79="",$H79="",$I79="",AND($G79="",$D79&lt;&gt;"Retour à la normale",$D79&lt;&gt;"Suivi")),"Non","Oui"))</f>
        <v/>
      </c>
      <c r="L79" s="9">
        <f>IF($A79="","",IF($I79&lt;&gt;"Oui","Non envoyé",IF(OR($D79="Suivi",COUNTIFS($B$5:$B$204,$B79,$A$5:$A$204,"&gt;"&amp;$A79,$I$5:$I$204,"Oui")&gt;0,AND($D79="Retour à la normale",$G79="")),"Clos",IF(AND($G79&lt;&gt;"",NOW()&gt;$G79+'Listes'!$F$5/1440),"Prochaine mise à jour en retard","À l’heure"))))</f>
        <v/>
      </c>
      <c r="M79" s="6" t="n"/>
      <c r="O79" s="10">
        <f>IF(AND($A79&lt;&gt;"",$D79="Premier avis",$I79="Oui"),$A79,"")</f>
        <v/>
      </c>
      <c r="P79" s="10">
        <f>IF(AND($A79&lt;&gt;"",$D79="Retour à la normale",$I79="Oui"),$A79,"")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IF(OR($A80="",$G80="",$I80&lt;&gt;"Oui"),"",IF(COUNTIFS($B$5:$B$204,$B80,$A$5:$A$204,"&gt;"&amp;$A80,$A$5:$A$204,"&lt;="&amp;($G80+'Listes'!$F$5/1440),$I$5:$I$204,"Oui")&gt;0,"Oui",IF(COUNTIFS($B$5:$B$204,$B80,$A$5:$A$204,"&gt;"&amp;$A80,$I$5:$I$204,"Oui")&gt;0,"Non","")))</f>
        <v/>
      </c>
      <c r="K80" s="8">
        <f>IF($A80="","",IF(OR($B80="",$C80="",$D80="",$E80="",$F80="",$H80="",$I80="",AND($G80="",$D80&lt;&gt;"Retour à la normale",$D80&lt;&gt;"Suivi")),"Non","Oui"))</f>
        <v/>
      </c>
      <c r="L80" s="9">
        <f>IF($A80="","",IF($I80&lt;&gt;"Oui","Non envoyé",IF(OR($D80="Suivi",COUNTIFS($B$5:$B$204,$B80,$A$5:$A$204,"&gt;"&amp;$A80,$I$5:$I$204,"Oui")&gt;0,AND($D80="Retour à la normale",$G80="")),"Clos",IF(AND($G80&lt;&gt;"",NOW()&gt;$G80+'Listes'!$F$5/1440),"Prochaine mise à jour en retard","À l’heure"))))</f>
        <v/>
      </c>
      <c r="M80" s="6" t="n"/>
      <c r="O80" s="10">
        <f>IF(AND($A80&lt;&gt;"",$D80="Premier avis",$I80="Oui"),$A80,"")</f>
        <v/>
      </c>
      <c r="P80" s="10">
        <f>IF(AND($A80&lt;&gt;"",$D80="Retour à la normale",$I80="Oui"),$A80,"")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IF(OR($A81="",$G81="",$I81&lt;&gt;"Oui"),"",IF(COUNTIFS($B$5:$B$204,$B81,$A$5:$A$204,"&gt;"&amp;$A81,$A$5:$A$204,"&lt;="&amp;($G81+'Listes'!$F$5/1440),$I$5:$I$204,"Oui")&gt;0,"Oui",IF(COUNTIFS($B$5:$B$204,$B81,$A$5:$A$204,"&gt;"&amp;$A81,$I$5:$I$204,"Oui")&gt;0,"Non","")))</f>
        <v/>
      </c>
      <c r="K81" s="8">
        <f>IF($A81="","",IF(OR($B81="",$C81="",$D81="",$E81="",$F81="",$H81="",$I81="",AND($G81="",$D81&lt;&gt;"Retour à la normale",$D81&lt;&gt;"Suivi")),"Non","Oui"))</f>
        <v/>
      </c>
      <c r="L81" s="9">
        <f>IF($A81="","",IF($I81&lt;&gt;"Oui","Non envoyé",IF(OR($D81="Suivi",COUNTIFS($B$5:$B$204,$B81,$A$5:$A$204,"&gt;"&amp;$A81,$I$5:$I$204,"Oui")&gt;0,AND($D81="Retour à la normale",$G81="")),"Clos",IF(AND($G81&lt;&gt;"",NOW()&gt;$G81+'Listes'!$F$5/1440),"Prochaine mise à jour en retard","À l’heure"))))</f>
        <v/>
      </c>
      <c r="M81" s="6" t="n"/>
      <c r="O81" s="10">
        <f>IF(AND($A81&lt;&gt;"",$D81="Premier avis",$I81="Oui"),$A81,"")</f>
        <v/>
      </c>
      <c r="P81" s="10">
        <f>IF(AND($A81&lt;&gt;"",$D81="Retour à la normale",$I81="Oui"),$A81,"")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IF(OR($A82="",$G82="",$I82&lt;&gt;"Oui"),"",IF(COUNTIFS($B$5:$B$204,$B82,$A$5:$A$204,"&gt;"&amp;$A82,$A$5:$A$204,"&lt;="&amp;($G82+'Listes'!$F$5/1440),$I$5:$I$204,"Oui")&gt;0,"Oui",IF(COUNTIFS($B$5:$B$204,$B82,$A$5:$A$204,"&gt;"&amp;$A82,$I$5:$I$204,"Oui")&gt;0,"Non","")))</f>
        <v/>
      </c>
      <c r="K82" s="8">
        <f>IF($A82="","",IF(OR($B82="",$C82="",$D82="",$E82="",$F82="",$H82="",$I82="",AND($G82="",$D82&lt;&gt;"Retour à la normale",$D82&lt;&gt;"Suivi")),"Non","Oui"))</f>
        <v/>
      </c>
      <c r="L82" s="9">
        <f>IF($A82="","",IF($I82&lt;&gt;"Oui","Non envoyé",IF(OR($D82="Suivi",COUNTIFS($B$5:$B$204,$B82,$A$5:$A$204,"&gt;"&amp;$A82,$I$5:$I$204,"Oui")&gt;0,AND($D82="Retour à la normale",$G82="")),"Clos",IF(AND($G82&lt;&gt;"",NOW()&gt;$G82+'Listes'!$F$5/1440),"Prochaine mise à jour en retard","À l’heure"))))</f>
        <v/>
      </c>
      <c r="M82" s="6" t="n"/>
      <c r="O82" s="10">
        <f>IF(AND($A82&lt;&gt;"",$D82="Premier avis",$I82="Oui"),$A82,"")</f>
        <v/>
      </c>
      <c r="P82" s="10">
        <f>IF(AND($A82&lt;&gt;"",$D82="Retour à la normale",$I82="Oui"),$A82,"")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IF(OR($A83="",$G83="",$I83&lt;&gt;"Oui"),"",IF(COUNTIFS($B$5:$B$204,$B83,$A$5:$A$204,"&gt;"&amp;$A83,$A$5:$A$204,"&lt;="&amp;($G83+'Listes'!$F$5/1440),$I$5:$I$204,"Oui")&gt;0,"Oui",IF(COUNTIFS($B$5:$B$204,$B83,$A$5:$A$204,"&gt;"&amp;$A83,$I$5:$I$204,"Oui")&gt;0,"Non","")))</f>
        <v/>
      </c>
      <c r="K83" s="8">
        <f>IF($A83="","",IF(OR($B83="",$C83="",$D83="",$E83="",$F83="",$H83="",$I83="",AND($G83="",$D83&lt;&gt;"Retour à la normale",$D83&lt;&gt;"Suivi")),"Non","Oui"))</f>
        <v/>
      </c>
      <c r="L83" s="9">
        <f>IF($A83="","",IF($I83&lt;&gt;"Oui","Non envoyé",IF(OR($D83="Suivi",COUNTIFS($B$5:$B$204,$B83,$A$5:$A$204,"&gt;"&amp;$A83,$I$5:$I$204,"Oui")&gt;0,AND($D83="Retour à la normale",$G83="")),"Clos",IF(AND($G83&lt;&gt;"",NOW()&gt;$G83+'Listes'!$F$5/1440),"Prochaine mise à jour en retard","À l’heure"))))</f>
        <v/>
      </c>
      <c r="M83" s="6" t="n"/>
      <c r="O83" s="10">
        <f>IF(AND($A83&lt;&gt;"",$D83="Premier avis",$I83="Oui"),$A83,"")</f>
        <v/>
      </c>
      <c r="P83" s="10">
        <f>IF(AND($A83&lt;&gt;"",$D83="Retour à la normale",$I83="Oui"),$A83,"")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IF(OR($A84="",$G84="",$I84&lt;&gt;"Oui"),"",IF(COUNTIFS($B$5:$B$204,$B84,$A$5:$A$204,"&gt;"&amp;$A84,$A$5:$A$204,"&lt;="&amp;($G84+'Listes'!$F$5/1440),$I$5:$I$204,"Oui")&gt;0,"Oui",IF(COUNTIFS($B$5:$B$204,$B84,$A$5:$A$204,"&gt;"&amp;$A84,$I$5:$I$204,"Oui")&gt;0,"Non","")))</f>
        <v/>
      </c>
      <c r="K84" s="8">
        <f>IF($A84="","",IF(OR($B84="",$C84="",$D84="",$E84="",$F84="",$H84="",$I84="",AND($G84="",$D84&lt;&gt;"Retour à la normale",$D84&lt;&gt;"Suivi")),"Non","Oui"))</f>
        <v/>
      </c>
      <c r="L84" s="9">
        <f>IF($A84="","",IF($I84&lt;&gt;"Oui","Non envoyé",IF(OR($D84="Suivi",COUNTIFS($B$5:$B$204,$B84,$A$5:$A$204,"&gt;"&amp;$A84,$I$5:$I$204,"Oui")&gt;0,AND($D84="Retour à la normale",$G84="")),"Clos",IF(AND($G84&lt;&gt;"",NOW()&gt;$G84+'Listes'!$F$5/1440),"Prochaine mise à jour en retard","À l’heure"))))</f>
        <v/>
      </c>
      <c r="M84" s="6" t="n"/>
      <c r="O84" s="10">
        <f>IF(AND($A84&lt;&gt;"",$D84="Premier avis",$I84="Oui"),$A84,"")</f>
        <v/>
      </c>
      <c r="P84" s="10">
        <f>IF(AND($A84&lt;&gt;"",$D84="Retour à la normale",$I84="Oui"),$A84,"")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IF(OR($A85="",$G85="",$I85&lt;&gt;"Oui"),"",IF(COUNTIFS($B$5:$B$204,$B85,$A$5:$A$204,"&gt;"&amp;$A85,$A$5:$A$204,"&lt;="&amp;($G85+'Listes'!$F$5/1440),$I$5:$I$204,"Oui")&gt;0,"Oui",IF(COUNTIFS($B$5:$B$204,$B85,$A$5:$A$204,"&gt;"&amp;$A85,$I$5:$I$204,"Oui")&gt;0,"Non","")))</f>
        <v/>
      </c>
      <c r="K85" s="8">
        <f>IF($A85="","",IF(OR($B85="",$C85="",$D85="",$E85="",$F85="",$H85="",$I85="",AND($G85="",$D85&lt;&gt;"Retour à la normale",$D85&lt;&gt;"Suivi")),"Non","Oui"))</f>
        <v/>
      </c>
      <c r="L85" s="9">
        <f>IF($A85="","",IF($I85&lt;&gt;"Oui","Non envoyé",IF(OR($D85="Suivi",COUNTIFS($B$5:$B$204,$B85,$A$5:$A$204,"&gt;"&amp;$A85,$I$5:$I$204,"Oui")&gt;0,AND($D85="Retour à la normale",$G85="")),"Clos",IF(AND($G85&lt;&gt;"",NOW()&gt;$G85+'Listes'!$F$5/1440),"Prochaine mise à jour en retard","À l’heure"))))</f>
        <v/>
      </c>
      <c r="M85" s="6" t="n"/>
      <c r="O85" s="10">
        <f>IF(AND($A85&lt;&gt;"",$D85="Premier avis",$I85="Oui"),$A85,"")</f>
        <v/>
      </c>
      <c r="P85" s="10">
        <f>IF(AND($A85&lt;&gt;"",$D85="Retour à la normale",$I85="Oui"),$A85,"")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IF(OR($A86="",$G86="",$I86&lt;&gt;"Oui"),"",IF(COUNTIFS($B$5:$B$204,$B86,$A$5:$A$204,"&gt;"&amp;$A86,$A$5:$A$204,"&lt;="&amp;($G86+'Listes'!$F$5/1440),$I$5:$I$204,"Oui")&gt;0,"Oui",IF(COUNTIFS($B$5:$B$204,$B86,$A$5:$A$204,"&gt;"&amp;$A86,$I$5:$I$204,"Oui")&gt;0,"Non","")))</f>
        <v/>
      </c>
      <c r="K86" s="8">
        <f>IF($A86="","",IF(OR($B86="",$C86="",$D86="",$E86="",$F86="",$H86="",$I86="",AND($G86="",$D86&lt;&gt;"Retour à la normale",$D86&lt;&gt;"Suivi")),"Non","Oui"))</f>
        <v/>
      </c>
      <c r="L86" s="9">
        <f>IF($A86="","",IF($I86&lt;&gt;"Oui","Non envoyé",IF(OR($D86="Suivi",COUNTIFS($B$5:$B$204,$B86,$A$5:$A$204,"&gt;"&amp;$A86,$I$5:$I$204,"Oui")&gt;0,AND($D86="Retour à la normale",$G86="")),"Clos",IF(AND($G86&lt;&gt;"",NOW()&gt;$G86+'Listes'!$F$5/1440),"Prochaine mise à jour en retard","À l’heure"))))</f>
        <v/>
      </c>
      <c r="M86" s="6" t="n"/>
      <c r="O86" s="10">
        <f>IF(AND($A86&lt;&gt;"",$D86="Premier avis",$I86="Oui"),$A86,"")</f>
        <v/>
      </c>
      <c r="P86" s="10">
        <f>IF(AND($A86&lt;&gt;"",$D86="Retour à la normale",$I86="Oui"),$A86,"")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IF(OR($A87="",$G87="",$I87&lt;&gt;"Oui"),"",IF(COUNTIFS($B$5:$B$204,$B87,$A$5:$A$204,"&gt;"&amp;$A87,$A$5:$A$204,"&lt;="&amp;($G87+'Listes'!$F$5/1440),$I$5:$I$204,"Oui")&gt;0,"Oui",IF(COUNTIFS($B$5:$B$204,$B87,$A$5:$A$204,"&gt;"&amp;$A87,$I$5:$I$204,"Oui")&gt;0,"Non","")))</f>
        <v/>
      </c>
      <c r="K87" s="8">
        <f>IF($A87="","",IF(OR($B87="",$C87="",$D87="",$E87="",$F87="",$H87="",$I87="",AND($G87="",$D87&lt;&gt;"Retour à la normale",$D87&lt;&gt;"Suivi")),"Non","Oui"))</f>
        <v/>
      </c>
      <c r="L87" s="9">
        <f>IF($A87="","",IF($I87&lt;&gt;"Oui","Non envoyé",IF(OR($D87="Suivi",COUNTIFS($B$5:$B$204,$B87,$A$5:$A$204,"&gt;"&amp;$A87,$I$5:$I$204,"Oui")&gt;0,AND($D87="Retour à la normale",$G87="")),"Clos",IF(AND($G87&lt;&gt;"",NOW()&gt;$G87+'Listes'!$F$5/1440),"Prochaine mise à jour en retard","À l’heure"))))</f>
        <v/>
      </c>
      <c r="M87" s="6" t="n"/>
      <c r="O87" s="10">
        <f>IF(AND($A87&lt;&gt;"",$D87="Premier avis",$I87="Oui"),$A87,"")</f>
        <v/>
      </c>
      <c r="P87" s="10">
        <f>IF(AND($A87&lt;&gt;"",$D87="Retour à la normale",$I87="Oui"),$A87,"")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IF(OR($A88="",$G88="",$I88&lt;&gt;"Oui"),"",IF(COUNTIFS($B$5:$B$204,$B88,$A$5:$A$204,"&gt;"&amp;$A88,$A$5:$A$204,"&lt;="&amp;($G88+'Listes'!$F$5/1440),$I$5:$I$204,"Oui")&gt;0,"Oui",IF(COUNTIFS($B$5:$B$204,$B88,$A$5:$A$204,"&gt;"&amp;$A88,$I$5:$I$204,"Oui")&gt;0,"Non","")))</f>
        <v/>
      </c>
      <c r="K88" s="8">
        <f>IF($A88="","",IF(OR($B88="",$C88="",$D88="",$E88="",$F88="",$H88="",$I88="",AND($G88="",$D88&lt;&gt;"Retour à la normale",$D88&lt;&gt;"Suivi")),"Non","Oui"))</f>
        <v/>
      </c>
      <c r="L88" s="9">
        <f>IF($A88="","",IF($I88&lt;&gt;"Oui","Non envoyé",IF(OR($D88="Suivi",COUNTIFS($B$5:$B$204,$B88,$A$5:$A$204,"&gt;"&amp;$A88,$I$5:$I$204,"Oui")&gt;0,AND($D88="Retour à la normale",$G88="")),"Clos",IF(AND($G88&lt;&gt;"",NOW()&gt;$G88+'Listes'!$F$5/1440),"Prochaine mise à jour en retard","À l’heure"))))</f>
        <v/>
      </c>
      <c r="M88" s="6" t="n"/>
      <c r="O88" s="10">
        <f>IF(AND($A88&lt;&gt;"",$D88="Premier avis",$I88="Oui"),$A88,"")</f>
        <v/>
      </c>
      <c r="P88" s="10">
        <f>IF(AND($A88&lt;&gt;"",$D88="Retour à la normale",$I88="Oui"),$A88,"")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IF(OR($A89="",$G89="",$I89&lt;&gt;"Oui"),"",IF(COUNTIFS($B$5:$B$204,$B89,$A$5:$A$204,"&gt;"&amp;$A89,$A$5:$A$204,"&lt;="&amp;($G89+'Listes'!$F$5/1440),$I$5:$I$204,"Oui")&gt;0,"Oui",IF(COUNTIFS($B$5:$B$204,$B89,$A$5:$A$204,"&gt;"&amp;$A89,$I$5:$I$204,"Oui")&gt;0,"Non","")))</f>
        <v/>
      </c>
      <c r="K89" s="8">
        <f>IF($A89="","",IF(OR($B89="",$C89="",$D89="",$E89="",$F89="",$H89="",$I89="",AND($G89="",$D89&lt;&gt;"Retour à la normale",$D89&lt;&gt;"Suivi")),"Non","Oui"))</f>
        <v/>
      </c>
      <c r="L89" s="9">
        <f>IF($A89="","",IF($I89&lt;&gt;"Oui","Non envoyé",IF(OR($D89="Suivi",COUNTIFS($B$5:$B$204,$B89,$A$5:$A$204,"&gt;"&amp;$A89,$I$5:$I$204,"Oui")&gt;0,AND($D89="Retour à la normale",$G89="")),"Clos",IF(AND($G89&lt;&gt;"",NOW()&gt;$G89+'Listes'!$F$5/1440),"Prochaine mise à jour en retard","À l’heure"))))</f>
        <v/>
      </c>
      <c r="M89" s="6" t="n"/>
      <c r="O89" s="10">
        <f>IF(AND($A89&lt;&gt;"",$D89="Premier avis",$I89="Oui"),$A89,"")</f>
        <v/>
      </c>
      <c r="P89" s="10">
        <f>IF(AND($A89&lt;&gt;"",$D89="Retour à la normale",$I89="Oui"),$A89,"")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IF(OR($A90="",$G90="",$I90&lt;&gt;"Oui"),"",IF(COUNTIFS($B$5:$B$204,$B90,$A$5:$A$204,"&gt;"&amp;$A90,$A$5:$A$204,"&lt;="&amp;($G90+'Listes'!$F$5/1440),$I$5:$I$204,"Oui")&gt;0,"Oui",IF(COUNTIFS($B$5:$B$204,$B90,$A$5:$A$204,"&gt;"&amp;$A90,$I$5:$I$204,"Oui")&gt;0,"Non","")))</f>
        <v/>
      </c>
      <c r="K90" s="8">
        <f>IF($A90="","",IF(OR($B90="",$C90="",$D90="",$E90="",$F90="",$H90="",$I90="",AND($G90="",$D90&lt;&gt;"Retour à la normale",$D90&lt;&gt;"Suivi")),"Non","Oui"))</f>
        <v/>
      </c>
      <c r="L90" s="9">
        <f>IF($A90="","",IF($I90&lt;&gt;"Oui","Non envoyé",IF(OR($D90="Suivi",COUNTIFS($B$5:$B$204,$B90,$A$5:$A$204,"&gt;"&amp;$A90,$I$5:$I$204,"Oui")&gt;0,AND($D90="Retour à la normale",$G90="")),"Clos",IF(AND($G90&lt;&gt;"",NOW()&gt;$G90+'Listes'!$F$5/1440),"Prochaine mise à jour en retard","À l’heure"))))</f>
        <v/>
      </c>
      <c r="M90" s="6" t="n"/>
      <c r="O90" s="10">
        <f>IF(AND($A90&lt;&gt;"",$D90="Premier avis",$I90="Oui"),$A90,"")</f>
        <v/>
      </c>
      <c r="P90" s="10">
        <f>IF(AND($A90&lt;&gt;"",$D90="Retour à la normale",$I90="Oui"),$A90,"")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IF(OR($A91="",$G91="",$I91&lt;&gt;"Oui"),"",IF(COUNTIFS($B$5:$B$204,$B91,$A$5:$A$204,"&gt;"&amp;$A91,$A$5:$A$204,"&lt;="&amp;($G91+'Listes'!$F$5/1440),$I$5:$I$204,"Oui")&gt;0,"Oui",IF(COUNTIFS($B$5:$B$204,$B91,$A$5:$A$204,"&gt;"&amp;$A91,$I$5:$I$204,"Oui")&gt;0,"Non","")))</f>
        <v/>
      </c>
      <c r="K91" s="8">
        <f>IF($A91="","",IF(OR($B91="",$C91="",$D91="",$E91="",$F91="",$H91="",$I91="",AND($G91="",$D91&lt;&gt;"Retour à la normale",$D91&lt;&gt;"Suivi")),"Non","Oui"))</f>
        <v/>
      </c>
      <c r="L91" s="9">
        <f>IF($A91="","",IF($I91&lt;&gt;"Oui","Non envoyé",IF(OR($D91="Suivi",COUNTIFS($B$5:$B$204,$B91,$A$5:$A$204,"&gt;"&amp;$A91,$I$5:$I$204,"Oui")&gt;0,AND($D91="Retour à la normale",$G91="")),"Clos",IF(AND($G91&lt;&gt;"",NOW()&gt;$G91+'Listes'!$F$5/1440),"Prochaine mise à jour en retard","À l’heure"))))</f>
        <v/>
      </c>
      <c r="M91" s="6" t="n"/>
      <c r="O91" s="10">
        <f>IF(AND($A91&lt;&gt;"",$D91="Premier avis",$I91="Oui"),$A91,"")</f>
        <v/>
      </c>
      <c r="P91" s="10">
        <f>IF(AND($A91&lt;&gt;"",$D91="Retour à la normale",$I91="Oui"),$A91,"")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IF(OR($A92="",$G92="",$I92&lt;&gt;"Oui"),"",IF(COUNTIFS($B$5:$B$204,$B92,$A$5:$A$204,"&gt;"&amp;$A92,$A$5:$A$204,"&lt;="&amp;($G92+'Listes'!$F$5/1440),$I$5:$I$204,"Oui")&gt;0,"Oui",IF(COUNTIFS($B$5:$B$204,$B92,$A$5:$A$204,"&gt;"&amp;$A92,$I$5:$I$204,"Oui")&gt;0,"Non","")))</f>
        <v/>
      </c>
      <c r="K92" s="8">
        <f>IF($A92="","",IF(OR($B92="",$C92="",$D92="",$E92="",$F92="",$H92="",$I92="",AND($G92="",$D92&lt;&gt;"Retour à la normale",$D92&lt;&gt;"Suivi")),"Non","Oui"))</f>
        <v/>
      </c>
      <c r="L92" s="9">
        <f>IF($A92="","",IF($I92&lt;&gt;"Oui","Non envoyé",IF(OR($D92="Suivi",COUNTIFS($B$5:$B$204,$B92,$A$5:$A$204,"&gt;"&amp;$A92,$I$5:$I$204,"Oui")&gt;0,AND($D92="Retour à la normale",$G92="")),"Clos",IF(AND($G92&lt;&gt;"",NOW()&gt;$G92+'Listes'!$F$5/1440),"Prochaine mise à jour en retard","À l’heure"))))</f>
        <v/>
      </c>
      <c r="M92" s="6" t="n"/>
      <c r="O92" s="10">
        <f>IF(AND($A92&lt;&gt;"",$D92="Premier avis",$I92="Oui"),$A92,"")</f>
        <v/>
      </c>
      <c r="P92" s="10">
        <f>IF(AND($A92&lt;&gt;"",$D92="Retour à la normale",$I92="Oui"),$A92,"")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IF(OR($A93="",$G93="",$I93&lt;&gt;"Oui"),"",IF(COUNTIFS($B$5:$B$204,$B93,$A$5:$A$204,"&gt;"&amp;$A93,$A$5:$A$204,"&lt;="&amp;($G93+'Listes'!$F$5/1440),$I$5:$I$204,"Oui")&gt;0,"Oui",IF(COUNTIFS($B$5:$B$204,$B93,$A$5:$A$204,"&gt;"&amp;$A93,$I$5:$I$204,"Oui")&gt;0,"Non","")))</f>
        <v/>
      </c>
      <c r="K93" s="8">
        <f>IF($A93="","",IF(OR($B93="",$C93="",$D93="",$E93="",$F93="",$H93="",$I93="",AND($G93="",$D93&lt;&gt;"Retour à la normale",$D93&lt;&gt;"Suivi")),"Non","Oui"))</f>
        <v/>
      </c>
      <c r="L93" s="9">
        <f>IF($A93="","",IF($I93&lt;&gt;"Oui","Non envoyé",IF(OR($D93="Suivi",COUNTIFS($B$5:$B$204,$B93,$A$5:$A$204,"&gt;"&amp;$A93,$I$5:$I$204,"Oui")&gt;0,AND($D93="Retour à la normale",$G93="")),"Clos",IF(AND($G93&lt;&gt;"",NOW()&gt;$G93+'Listes'!$F$5/1440),"Prochaine mise à jour en retard","À l’heure"))))</f>
        <v/>
      </c>
      <c r="M93" s="6" t="n"/>
      <c r="O93" s="10">
        <f>IF(AND($A93&lt;&gt;"",$D93="Premier avis",$I93="Oui"),$A93,"")</f>
        <v/>
      </c>
      <c r="P93" s="10">
        <f>IF(AND($A93&lt;&gt;"",$D93="Retour à la normale",$I93="Oui"),$A93,"")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IF(OR($A94="",$G94="",$I94&lt;&gt;"Oui"),"",IF(COUNTIFS($B$5:$B$204,$B94,$A$5:$A$204,"&gt;"&amp;$A94,$A$5:$A$204,"&lt;="&amp;($G94+'Listes'!$F$5/1440),$I$5:$I$204,"Oui")&gt;0,"Oui",IF(COUNTIFS($B$5:$B$204,$B94,$A$5:$A$204,"&gt;"&amp;$A94,$I$5:$I$204,"Oui")&gt;0,"Non","")))</f>
        <v/>
      </c>
      <c r="K94" s="8">
        <f>IF($A94="","",IF(OR($B94="",$C94="",$D94="",$E94="",$F94="",$H94="",$I94="",AND($G94="",$D94&lt;&gt;"Retour à la normale",$D94&lt;&gt;"Suivi")),"Non","Oui"))</f>
        <v/>
      </c>
      <c r="L94" s="9">
        <f>IF($A94="","",IF($I94&lt;&gt;"Oui","Non envoyé",IF(OR($D94="Suivi",COUNTIFS($B$5:$B$204,$B94,$A$5:$A$204,"&gt;"&amp;$A94,$I$5:$I$204,"Oui")&gt;0,AND($D94="Retour à la normale",$G94="")),"Clos",IF(AND($G94&lt;&gt;"",NOW()&gt;$G94+'Listes'!$F$5/1440),"Prochaine mise à jour en retard","À l’heure"))))</f>
        <v/>
      </c>
      <c r="M94" s="6" t="n"/>
      <c r="O94" s="10">
        <f>IF(AND($A94&lt;&gt;"",$D94="Premier avis",$I94="Oui"),$A94,"")</f>
        <v/>
      </c>
      <c r="P94" s="10">
        <f>IF(AND($A94&lt;&gt;"",$D94="Retour à la normale",$I94="Oui"),$A94,"")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IF(OR($A95="",$G95="",$I95&lt;&gt;"Oui"),"",IF(COUNTIFS($B$5:$B$204,$B95,$A$5:$A$204,"&gt;"&amp;$A95,$A$5:$A$204,"&lt;="&amp;($G95+'Listes'!$F$5/1440),$I$5:$I$204,"Oui")&gt;0,"Oui",IF(COUNTIFS($B$5:$B$204,$B95,$A$5:$A$204,"&gt;"&amp;$A95,$I$5:$I$204,"Oui")&gt;0,"Non","")))</f>
        <v/>
      </c>
      <c r="K95" s="8">
        <f>IF($A95="","",IF(OR($B95="",$C95="",$D95="",$E95="",$F95="",$H95="",$I95="",AND($G95="",$D95&lt;&gt;"Retour à la normale",$D95&lt;&gt;"Suivi")),"Non","Oui"))</f>
        <v/>
      </c>
      <c r="L95" s="9">
        <f>IF($A95="","",IF($I95&lt;&gt;"Oui","Non envoyé",IF(OR($D95="Suivi",COUNTIFS($B$5:$B$204,$B95,$A$5:$A$204,"&gt;"&amp;$A95,$I$5:$I$204,"Oui")&gt;0,AND($D95="Retour à la normale",$G95="")),"Clos",IF(AND($G95&lt;&gt;"",NOW()&gt;$G95+'Listes'!$F$5/1440),"Prochaine mise à jour en retard","À l’heure"))))</f>
        <v/>
      </c>
      <c r="M95" s="6" t="n"/>
      <c r="O95" s="10">
        <f>IF(AND($A95&lt;&gt;"",$D95="Premier avis",$I95="Oui"),$A95,"")</f>
        <v/>
      </c>
      <c r="P95" s="10">
        <f>IF(AND($A95&lt;&gt;"",$D95="Retour à la normale",$I95="Oui"),$A95,"")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IF(OR($A96="",$G96="",$I96&lt;&gt;"Oui"),"",IF(COUNTIFS($B$5:$B$204,$B96,$A$5:$A$204,"&gt;"&amp;$A96,$A$5:$A$204,"&lt;="&amp;($G96+'Listes'!$F$5/1440),$I$5:$I$204,"Oui")&gt;0,"Oui",IF(COUNTIFS($B$5:$B$204,$B96,$A$5:$A$204,"&gt;"&amp;$A96,$I$5:$I$204,"Oui")&gt;0,"Non","")))</f>
        <v/>
      </c>
      <c r="K96" s="8">
        <f>IF($A96="","",IF(OR($B96="",$C96="",$D96="",$E96="",$F96="",$H96="",$I96="",AND($G96="",$D96&lt;&gt;"Retour à la normale",$D96&lt;&gt;"Suivi")),"Non","Oui"))</f>
        <v/>
      </c>
      <c r="L96" s="9">
        <f>IF($A96="","",IF($I96&lt;&gt;"Oui","Non envoyé",IF(OR($D96="Suivi",COUNTIFS($B$5:$B$204,$B96,$A$5:$A$204,"&gt;"&amp;$A96,$I$5:$I$204,"Oui")&gt;0,AND($D96="Retour à la normale",$G96="")),"Clos",IF(AND($G96&lt;&gt;"",NOW()&gt;$G96+'Listes'!$F$5/1440),"Prochaine mise à jour en retard","À l’heure"))))</f>
        <v/>
      </c>
      <c r="M96" s="6" t="n"/>
      <c r="O96" s="10">
        <f>IF(AND($A96&lt;&gt;"",$D96="Premier avis",$I96="Oui"),$A96,"")</f>
        <v/>
      </c>
      <c r="P96" s="10">
        <f>IF(AND($A96&lt;&gt;"",$D96="Retour à la normale",$I96="Oui"),$A96,"")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IF(OR($A97="",$G97="",$I97&lt;&gt;"Oui"),"",IF(COUNTIFS($B$5:$B$204,$B97,$A$5:$A$204,"&gt;"&amp;$A97,$A$5:$A$204,"&lt;="&amp;($G97+'Listes'!$F$5/1440),$I$5:$I$204,"Oui")&gt;0,"Oui",IF(COUNTIFS($B$5:$B$204,$B97,$A$5:$A$204,"&gt;"&amp;$A97,$I$5:$I$204,"Oui")&gt;0,"Non","")))</f>
        <v/>
      </c>
      <c r="K97" s="8">
        <f>IF($A97="","",IF(OR($B97="",$C97="",$D97="",$E97="",$F97="",$H97="",$I97="",AND($G97="",$D97&lt;&gt;"Retour à la normale",$D97&lt;&gt;"Suivi")),"Non","Oui"))</f>
        <v/>
      </c>
      <c r="L97" s="9">
        <f>IF($A97="","",IF($I97&lt;&gt;"Oui","Non envoyé",IF(OR($D97="Suivi",COUNTIFS($B$5:$B$204,$B97,$A$5:$A$204,"&gt;"&amp;$A97,$I$5:$I$204,"Oui")&gt;0,AND($D97="Retour à la normale",$G97="")),"Clos",IF(AND($G97&lt;&gt;"",NOW()&gt;$G97+'Listes'!$F$5/1440),"Prochaine mise à jour en retard","À l’heure"))))</f>
        <v/>
      </c>
      <c r="M97" s="6" t="n"/>
      <c r="O97" s="10">
        <f>IF(AND($A97&lt;&gt;"",$D97="Premier avis",$I97="Oui"),$A97,"")</f>
        <v/>
      </c>
      <c r="P97" s="10">
        <f>IF(AND($A97&lt;&gt;"",$D97="Retour à la normale",$I97="Oui"),$A97,"")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IF(OR($A98="",$G98="",$I98&lt;&gt;"Oui"),"",IF(COUNTIFS($B$5:$B$204,$B98,$A$5:$A$204,"&gt;"&amp;$A98,$A$5:$A$204,"&lt;="&amp;($G98+'Listes'!$F$5/1440),$I$5:$I$204,"Oui")&gt;0,"Oui",IF(COUNTIFS($B$5:$B$204,$B98,$A$5:$A$204,"&gt;"&amp;$A98,$I$5:$I$204,"Oui")&gt;0,"Non","")))</f>
        <v/>
      </c>
      <c r="K98" s="8">
        <f>IF($A98="","",IF(OR($B98="",$C98="",$D98="",$E98="",$F98="",$H98="",$I98="",AND($G98="",$D98&lt;&gt;"Retour à la normale",$D98&lt;&gt;"Suivi")),"Non","Oui"))</f>
        <v/>
      </c>
      <c r="L98" s="9">
        <f>IF($A98="","",IF($I98&lt;&gt;"Oui","Non envoyé",IF(OR($D98="Suivi",COUNTIFS($B$5:$B$204,$B98,$A$5:$A$204,"&gt;"&amp;$A98,$I$5:$I$204,"Oui")&gt;0,AND($D98="Retour à la normale",$G98="")),"Clos",IF(AND($G98&lt;&gt;"",NOW()&gt;$G98+'Listes'!$F$5/1440),"Prochaine mise à jour en retard","À l’heure"))))</f>
        <v/>
      </c>
      <c r="M98" s="6" t="n"/>
      <c r="O98" s="10">
        <f>IF(AND($A98&lt;&gt;"",$D98="Premier avis",$I98="Oui"),$A98,"")</f>
        <v/>
      </c>
      <c r="P98" s="10">
        <f>IF(AND($A98&lt;&gt;"",$D98="Retour à la normale",$I98="Oui"),$A98,"")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IF(OR($A99="",$G99="",$I99&lt;&gt;"Oui"),"",IF(COUNTIFS($B$5:$B$204,$B99,$A$5:$A$204,"&gt;"&amp;$A99,$A$5:$A$204,"&lt;="&amp;($G99+'Listes'!$F$5/1440),$I$5:$I$204,"Oui")&gt;0,"Oui",IF(COUNTIFS($B$5:$B$204,$B99,$A$5:$A$204,"&gt;"&amp;$A99,$I$5:$I$204,"Oui")&gt;0,"Non","")))</f>
        <v/>
      </c>
      <c r="K99" s="8">
        <f>IF($A99="","",IF(OR($B99="",$C99="",$D99="",$E99="",$F99="",$H99="",$I99="",AND($G99="",$D99&lt;&gt;"Retour à la normale",$D99&lt;&gt;"Suivi")),"Non","Oui"))</f>
        <v/>
      </c>
      <c r="L99" s="9">
        <f>IF($A99="","",IF($I99&lt;&gt;"Oui","Non envoyé",IF(OR($D99="Suivi",COUNTIFS($B$5:$B$204,$B99,$A$5:$A$204,"&gt;"&amp;$A99,$I$5:$I$204,"Oui")&gt;0,AND($D99="Retour à la normale",$G99="")),"Clos",IF(AND($G99&lt;&gt;"",NOW()&gt;$G99+'Listes'!$F$5/1440),"Prochaine mise à jour en retard","À l’heure"))))</f>
        <v/>
      </c>
      <c r="M99" s="6" t="n"/>
      <c r="O99" s="10">
        <f>IF(AND($A99&lt;&gt;"",$D99="Premier avis",$I99="Oui"),$A99,"")</f>
        <v/>
      </c>
      <c r="P99" s="10">
        <f>IF(AND($A99&lt;&gt;"",$D99="Retour à la normale",$I99="Oui"),$A99,"")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Oui"),"",IF(COUNTIFS($B$5:$B$204,$B100,$A$5:$A$204,"&gt;"&amp;$A100,$A$5:$A$204,"&lt;="&amp;($G100+'Listes'!$F$5/1440),$I$5:$I$204,"Oui")&gt;0,"Oui",IF(COUNTIFS($B$5:$B$204,$B100,$A$5:$A$204,"&gt;"&amp;$A100,$I$5:$I$204,"Oui")&gt;0,"Non","")))</f>
        <v/>
      </c>
      <c r="K100" s="8">
        <f>IF($A100="","",IF(OR($B100="",$C100="",$D100="",$E100="",$F100="",$H100="",$I100="",AND($G100="",$D100&lt;&gt;"Retour à la normale",$D100&lt;&gt;"Suivi")),"Non","Oui"))</f>
        <v/>
      </c>
      <c r="L100" s="9">
        <f>IF($A100="","",IF($I100&lt;&gt;"Oui","Non envoyé",IF(OR($D100="Suivi",COUNTIFS($B$5:$B$204,$B100,$A$5:$A$204,"&gt;"&amp;$A100,$I$5:$I$204,"Oui")&gt;0,AND($D100="Retour à la normale",$G100="")),"Clos",IF(AND($G100&lt;&gt;"",NOW()&gt;$G100+'Listes'!$F$5/1440),"Prochaine mise à jour en retard","À l’heure"))))</f>
        <v/>
      </c>
      <c r="M100" s="6" t="n"/>
      <c r="O100" s="10">
        <f>IF(AND($A100&lt;&gt;"",$D100="Premier avis",$I100="Oui"),$A100,"")</f>
        <v/>
      </c>
      <c r="P100" s="10">
        <f>IF(AND($A100&lt;&gt;"",$D100="Retour à la normale",$I100="Oui"),$A100,"")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Oui"),"",IF(COUNTIFS($B$5:$B$204,$B101,$A$5:$A$204,"&gt;"&amp;$A101,$A$5:$A$204,"&lt;="&amp;($G101+'Listes'!$F$5/1440),$I$5:$I$204,"Oui")&gt;0,"Oui",IF(COUNTIFS($B$5:$B$204,$B101,$A$5:$A$204,"&gt;"&amp;$A101,$I$5:$I$204,"Oui")&gt;0,"Non","")))</f>
        <v/>
      </c>
      <c r="K101" s="8">
        <f>IF($A101="","",IF(OR($B101="",$C101="",$D101="",$E101="",$F101="",$H101="",$I101="",AND($G101="",$D101&lt;&gt;"Retour à la normale",$D101&lt;&gt;"Suivi")),"Non","Oui"))</f>
        <v/>
      </c>
      <c r="L101" s="9">
        <f>IF($A101="","",IF($I101&lt;&gt;"Oui","Non envoyé",IF(OR($D101="Suivi",COUNTIFS($B$5:$B$204,$B101,$A$5:$A$204,"&gt;"&amp;$A101,$I$5:$I$204,"Oui")&gt;0,AND($D101="Retour à la normale",$G101="")),"Clos",IF(AND($G101&lt;&gt;"",NOW()&gt;$G101+'Listes'!$F$5/1440),"Prochaine mise à jour en retard","À l’heure"))))</f>
        <v/>
      </c>
      <c r="M101" s="6" t="n"/>
      <c r="O101" s="10">
        <f>IF(AND($A101&lt;&gt;"",$D101="Premier avis",$I101="Oui"),$A101,"")</f>
        <v/>
      </c>
      <c r="P101" s="10">
        <f>IF(AND($A101&lt;&gt;"",$D101="Retour à la normale",$I101="Oui"),$A101,"")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Oui"),"",IF(COUNTIFS($B$5:$B$204,$B102,$A$5:$A$204,"&gt;"&amp;$A102,$A$5:$A$204,"&lt;="&amp;($G102+'Listes'!$F$5/1440),$I$5:$I$204,"Oui")&gt;0,"Oui",IF(COUNTIFS($B$5:$B$204,$B102,$A$5:$A$204,"&gt;"&amp;$A102,$I$5:$I$204,"Oui")&gt;0,"Non","")))</f>
        <v/>
      </c>
      <c r="K102" s="8">
        <f>IF($A102="","",IF(OR($B102="",$C102="",$D102="",$E102="",$F102="",$H102="",$I102="",AND($G102="",$D102&lt;&gt;"Retour à la normale",$D102&lt;&gt;"Suivi")),"Non","Oui"))</f>
        <v/>
      </c>
      <c r="L102" s="9">
        <f>IF($A102="","",IF($I102&lt;&gt;"Oui","Non envoyé",IF(OR($D102="Suivi",COUNTIFS($B$5:$B$204,$B102,$A$5:$A$204,"&gt;"&amp;$A102,$I$5:$I$204,"Oui")&gt;0,AND($D102="Retour à la normale",$G102="")),"Clos",IF(AND($G102&lt;&gt;"",NOW()&gt;$G102+'Listes'!$F$5/1440),"Prochaine mise à jour en retard","À l’heure"))))</f>
        <v/>
      </c>
      <c r="M102" s="6" t="n"/>
      <c r="O102" s="10">
        <f>IF(AND($A102&lt;&gt;"",$D102="Premier avis",$I102="Oui"),$A102,"")</f>
        <v/>
      </c>
      <c r="P102" s="10">
        <f>IF(AND($A102&lt;&gt;"",$D102="Retour à la normale",$I102="Oui"),$A102,"")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Oui"),"",IF(COUNTIFS($B$5:$B$204,$B103,$A$5:$A$204,"&gt;"&amp;$A103,$A$5:$A$204,"&lt;="&amp;($G103+'Listes'!$F$5/1440),$I$5:$I$204,"Oui")&gt;0,"Oui",IF(COUNTIFS($B$5:$B$204,$B103,$A$5:$A$204,"&gt;"&amp;$A103,$I$5:$I$204,"Oui")&gt;0,"Non","")))</f>
        <v/>
      </c>
      <c r="K103" s="8">
        <f>IF($A103="","",IF(OR($B103="",$C103="",$D103="",$E103="",$F103="",$H103="",$I103="",AND($G103="",$D103&lt;&gt;"Retour à la normale",$D103&lt;&gt;"Suivi")),"Non","Oui"))</f>
        <v/>
      </c>
      <c r="L103" s="9">
        <f>IF($A103="","",IF($I103&lt;&gt;"Oui","Non envoyé",IF(OR($D103="Suivi",COUNTIFS($B$5:$B$204,$B103,$A$5:$A$204,"&gt;"&amp;$A103,$I$5:$I$204,"Oui")&gt;0,AND($D103="Retour à la normale",$G103="")),"Clos",IF(AND($G103&lt;&gt;"",NOW()&gt;$G103+'Listes'!$F$5/1440),"Prochaine mise à jour en retard","À l’heure"))))</f>
        <v/>
      </c>
      <c r="M103" s="6" t="n"/>
      <c r="O103" s="10">
        <f>IF(AND($A103&lt;&gt;"",$D103="Premier avis",$I103="Oui"),$A103,"")</f>
        <v/>
      </c>
      <c r="P103" s="10">
        <f>IF(AND($A103&lt;&gt;"",$D103="Retour à la normale",$I103="Oui"),$A103,"")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Oui"),"",IF(COUNTIFS($B$5:$B$204,$B104,$A$5:$A$204,"&gt;"&amp;$A104,$A$5:$A$204,"&lt;="&amp;($G104+'Listes'!$F$5/1440),$I$5:$I$204,"Oui")&gt;0,"Oui",IF(COUNTIFS($B$5:$B$204,$B104,$A$5:$A$204,"&gt;"&amp;$A104,$I$5:$I$204,"Oui")&gt;0,"Non","")))</f>
        <v/>
      </c>
      <c r="K104" s="8">
        <f>IF($A104="","",IF(OR($B104="",$C104="",$D104="",$E104="",$F104="",$H104="",$I104="",AND($G104="",$D104&lt;&gt;"Retour à la normale",$D104&lt;&gt;"Suivi")),"Non","Oui"))</f>
        <v/>
      </c>
      <c r="L104" s="9">
        <f>IF($A104="","",IF($I104&lt;&gt;"Oui","Non envoyé",IF(OR($D104="Suivi",COUNTIFS($B$5:$B$204,$B104,$A$5:$A$204,"&gt;"&amp;$A104,$I$5:$I$204,"Oui")&gt;0,AND($D104="Retour à la normale",$G104="")),"Clos",IF(AND($G104&lt;&gt;"",NOW()&gt;$G104+'Listes'!$F$5/1440),"Prochaine mise à jour en retard","À l’heure"))))</f>
        <v/>
      </c>
      <c r="M104" s="6" t="n"/>
      <c r="O104" s="10">
        <f>IF(AND($A104&lt;&gt;"",$D104="Premier avis",$I104="Oui"),$A104,"")</f>
        <v/>
      </c>
      <c r="P104" s="10">
        <f>IF(AND($A104&lt;&gt;"",$D104="Retour à la normale",$I104="Oui"),$A104,"")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Oui"),"",IF(COUNTIFS($B$5:$B$204,$B105,$A$5:$A$204,"&gt;"&amp;$A105,$A$5:$A$204,"&lt;="&amp;($G105+'Listes'!$F$5/1440),$I$5:$I$204,"Oui")&gt;0,"Oui",IF(COUNTIFS($B$5:$B$204,$B105,$A$5:$A$204,"&gt;"&amp;$A105,$I$5:$I$204,"Oui")&gt;0,"Non","")))</f>
        <v/>
      </c>
      <c r="K105" s="8">
        <f>IF($A105="","",IF(OR($B105="",$C105="",$D105="",$E105="",$F105="",$H105="",$I105="",AND($G105="",$D105&lt;&gt;"Retour à la normale",$D105&lt;&gt;"Suivi")),"Non","Oui"))</f>
        <v/>
      </c>
      <c r="L105" s="9">
        <f>IF($A105="","",IF($I105&lt;&gt;"Oui","Non envoyé",IF(OR($D105="Suivi",COUNTIFS($B$5:$B$204,$B105,$A$5:$A$204,"&gt;"&amp;$A105,$I$5:$I$204,"Oui")&gt;0,AND($D105="Retour à la normale",$G105="")),"Clos",IF(AND($G105&lt;&gt;"",NOW()&gt;$G105+'Listes'!$F$5/1440),"Prochaine mise à jour en retard","À l’heure"))))</f>
        <v/>
      </c>
      <c r="M105" s="6" t="n"/>
      <c r="O105" s="10">
        <f>IF(AND($A105&lt;&gt;"",$D105="Premier avis",$I105="Oui"),$A105,"")</f>
        <v/>
      </c>
      <c r="P105" s="10">
        <f>IF(AND($A105&lt;&gt;"",$D105="Retour à la normale",$I105="Oui"),$A105,"")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Oui"),"",IF(COUNTIFS($B$5:$B$204,$B106,$A$5:$A$204,"&gt;"&amp;$A106,$A$5:$A$204,"&lt;="&amp;($G106+'Listes'!$F$5/1440),$I$5:$I$204,"Oui")&gt;0,"Oui",IF(COUNTIFS($B$5:$B$204,$B106,$A$5:$A$204,"&gt;"&amp;$A106,$I$5:$I$204,"Oui")&gt;0,"Non","")))</f>
        <v/>
      </c>
      <c r="K106" s="8">
        <f>IF($A106="","",IF(OR($B106="",$C106="",$D106="",$E106="",$F106="",$H106="",$I106="",AND($G106="",$D106&lt;&gt;"Retour à la normale",$D106&lt;&gt;"Suivi")),"Non","Oui"))</f>
        <v/>
      </c>
      <c r="L106" s="9">
        <f>IF($A106="","",IF($I106&lt;&gt;"Oui","Non envoyé",IF(OR($D106="Suivi",COUNTIFS($B$5:$B$204,$B106,$A$5:$A$204,"&gt;"&amp;$A106,$I$5:$I$204,"Oui")&gt;0,AND($D106="Retour à la normale",$G106="")),"Clos",IF(AND($G106&lt;&gt;"",NOW()&gt;$G106+'Listes'!$F$5/1440),"Prochaine mise à jour en retard","À l’heure"))))</f>
        <v/>
      </c>
      <c r="M106" s="6" t="n"/>
      <c r="O106" s="10">
        <f>IF(AND($A106&lt;&gt;"",$D106="Premier avis",$I106="Oui"),$A106,"")</f>
        <v/>
      </c>
      <c r="P106" s="10">
        <f>IF(AND($A106&lt;&gt;"",$D106="Retour à la normale",$I106="Oui"),$A106,"")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Oui"),"",IF(COUNTIFS($B$5:$B$204,$B107,$A$5:$A$204,"&gt;"&amp;$A107,$A$5:$A$204,"&lt;="&amp;($G107+'Listes'!$F$5/1440),$I$5:$I$204,"Oui")&gt;0,"Oui",IF(COUNTIFS($B$5:$B$204,$B107,$A$5:$A$204,"&gt;"&amp;$A107,$I$5:$I$204,"Oui")&gt;0,"Non","")))</f>
        <v/>
      </c>
      <c r="K107" s="8">
        <f>IF($A107="","",IF(OR($B107="",$C107="",$D107="",$E107="",$F107="",$H107="",$I107="",AND($G107="",$D107&lt;&gt;"Retour à la normale",$D107&lt;&gt;"Suivi")),"Non","Oui"))</f>
        <v/>
      </c>
      <c r="L107" s="9">
        <f>IF($A107="","",IF($I107&lt;&gt;"Oui","Non envoyé",IF(OR($D107="Suivi",COUNTIFS($B$5:$B$204,$B107,$A$5:$A$204,"&gt;"&amp;$A107,$I$5:$I$204,"Oui")&gt;0,AND($D107="Retour à la normale",$G107="")),"Clos",IF(AND($G107&lt;&gt;"",NOW()&gt;$G107+'Listes'!$F$5/1440),"Prochaine mise à jour en retard","À l’heure"))))</f>
        <v/>
      </c>
      <c r="M107" s="6" t="n"/>
      <c r="O107" s="10">
        <f>IF(AND($A107&lt;&gt;"",$D107="Premier avis",$I107="Oui"),$A107,"")</f>
        <v/>
      </c>
      <c r="P107" s="10">
        <f>IF(AND($A107&lt;&gt;"",$D107="Retour à la normale",$I107="Oui"),$A107,"")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Oui"),"",IF(COUNTIFS($B$5:$B$204,$B108,$A$5:$A$204,"&gt;"&amp;$A108,$A$5:$A$204,"&lt;="&amp;($G108+'Listes'!$F$5/1440),$I$5:$I$204,"Oui")&gt;0,"Oui",IF(COUNTIFS($B$5:$B$204,$B108,$A$5:$A$204,"&gt;"&amp;$A108,$I$5:$I$204,"Oui")&gt;0,"Non","")))</f>
        <v/>
      </c>
      <c r="K108" s="8">
        <f>IF($A108="","",IF(OR($B108="",$C108="",$D108="",$E108="",$F108="",$H108="",$I108="",AND($G108="",$D108&lt;&gt;"Retour à la normale",$D108&lt;&gt;"Suivi")),"Non","Oui"))</f>
        <v/>
      </c>
      <c r="L108" s="9">
        <f>IF($A108="","",IF($I108&lt;&gt;"Oui","Non envoyé",IF(OR($D108="Suivi",COUNTIFS($B$5:$B$204,$B108,$A$5:$A$204,"&gt;"&amp;$A108,$I$5:$I$204,"Oui")&gt;0,AND($D108="Retour à la normale",$G108="")),"Clos",IF(AND($G108&lt;&gt;"",NOW()&gt;$G108+'Listes'!$F$5/1440),"Prochaine mise à jour en retard","À l’heure"))))</f>
        <v/>
      </c>
      <c r="M108" s="6" t="n"/>
      <c r="O108" s="10">
        <f>IF(AND($A108&lt;&gt;"",$D108="Premier avis",$I108="Oui"),$A108,"")</f>
        <v/>
      </c>
      <c r="P108" s="10">
        <f>IF(AND($A108&lt;&gt;"",$D108="Retour à la normale",$I108="Oui"),$A108,"")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Oui"),"",IF(COUNTIFS($B$5:$B$204,$B109,$A$5:$A$204,"&gt;"&amp;$A109,$A$5:$A$204,"&lt;="&amp;($G109+'Listes'!$F$5/1440),$I$5:$I$204,"Oui")&gt;0,"Oui",IF(COUNTIFS($B$5:$B$204,$B109,$A$5:$A$204,"&gt;"&amp;$A109,$I$5:$I$204,"Oui")&gt;0,"Non","")))</f>
        <v/>
      </c>
      <c r="K109" s="8">
        <f>IF($A109="","",IF(OR($B109="",$C109="",$D109="",$E109="",$F109="",$H109="",$I109="",AND($G109="",$D109&lt;&gt;"Retour à la normale",$D109&lt;&gt;"Suivi")),"Non","Oui"))</f>
        <v/>
      </c>
      <c r="L109" s="9">
        <f>IF($A109="","",IF($I109&lt;&gt;"Oui","Non envoyé",IF(OR($D109="Suivi",COUNTIFS($B$5:$B$204,$B109,$A$5:$A$204,"&gt;"&amp;$A109,$I$5:$I$204,"Oui")&gt;0,AND($D109="Retour à la normale",$G109="")),"Clos",IF(AND($G109&lt;&gt;"",NOW()&gt;$G109+'Listes'!$F$5/1440),"Prochaine mise à jour en retard","À l’heure"))))</f>
        <v/>
      </c>
      <c r="M109" s="6" t="n"/>
      <c r="O109" s="10">
        <f>IF(AND($A109&lt;&gt;"",$D109="Premier avis",$I109="Oui"),$A109,"")</f>
        <v/>
      </c>
      <c r="P109" s="10">
        <f>IF(AND($A109&lt;&gt;"",$D109="Retour à la normale",$I109="Oui"),$A109,"")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Oui"),"",IF(COUNTIFS($B$5:$B$204,$B110,$A$5:$A$204,"&gt;"&amp;$A110,$A$5:$A$204,"&lt;="&amp;($G110+'Listes'!$F$5/1440),$I$5:$I$204,"Oui")&gt;0,"Oui",IF(COUNTIFS($B$5:$B$204,$B110,$A$5:$A$204,"&gt;"&amp;$A110,$I$5:$I$204,"Oui")&gt;0,"Non","")))</f>
        <v/>
      </c>
      <c r="K110" s="8">
        <f>IF($A110="","",IF(OR($B110="",$C110="",$D110="",$E110="",$F110="",$H110="",$I110="",AND($G110="",$D110&lt;&gt;"Retour à la normale",$D110&lt;&gt;"Suivi")),"Non","Oui"))</f>
        <v/>
      </c>
      <c r="L110" s="9">
        <f>IF($A110="","",IF($I110&lt;&gt;"Oui","Non envoyé",IF(OR($D110="Suivi",COUNTIFS($B$5:$B$204,$B110,$A$5:$A$204,"&gt;"&amp;$A110,$I$5:$I$204,"Oui")&gt;0,AND($D110="Retour à la normale",$G110="")),"Clos",IF(AND($G110&lt;&gt;"",NOW()&gt;$G110+'Listes'!$F$5/1440),"Prochaine mise à jour en retard","À l’heure"))))</f>
        <v/>
      </c>
      <c r="M110" s="6" t="n"/>
      <c r="O110" s="10">
        <f>IF(AND($A110&lt;&gt;"",$D110="Premier avis",$I110="Oui"),$A110,"")</f>
        <v/>
      </c>
      <c r="P110" s="10">
        <f>IF(AND($A110&lt;&gt;"",$D110="Retour à la normale",$I110="Oui"),$A110,"")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Oui"),"",IF(COUNTIFS($B$5:$B$204,$B111,$A$5:$A$204,"&gt;"&amp;$A111,$A$5:$A$204,"&lt;="&amp;($G111+'Listes'!$F$5/1440),$I$5:$I$204,"Oui")&gt;0,"Oui",IF(COUNTIFS($B$5:$B$204,$B111,$A$5:$A$204,"&gt;"&amp;$A111,$I$5:$I$204,"Oui")&gt;0,"Non","")))</f>
        <v/>
      </c>
      <c r="K111" s="8">
        <f>IF($A111="","",IF(OR($B111="",$C111="",$D111="",$E111="",$F111="",$H111="",$I111="",AND($G111="",$D111&lt;&gt;"Retour à la normale",$D111&lt;&gt;"Suivi")),"Non","Oui"))</f>
        <v/>
      </c>
      <c r="L111" s="9">
        <f>IF($A111="","",IF($I111&lt;&gt;"Oui","Non envoyé",IF(OR($D111="Suivi",COUNTIFS($B$5:$B$204,$B111,$A$5:$A$204,"&gt;"&amp;$A111,$I$5:$I$204,"Oui")&gt;0,AND($D111="Retour à la normale",$G111="")),"Clos",IF(AND($G111&lt;&gt;"",NOW()&gt;$G111+'Listes'!$F$5/1440),"Prochaine mise à jour en retard","À l’heure"))))</f>
        <v/>
      </c>
      <c r="M111" s="6" t="n"/>
      <c r="O111" s="10">
        <f>IF(AND($A111&lt;&gt;"",$D111="Premier avis",$I111="Oui"),$A111,"")</f>
        <v/>
      </c>
      <c r="P111" s="10">
        <f>IF(AND($A111&lt;&gt;"",$D111="Retour à la normale",$I111="Oui"),$A111,"")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Oui"),"",IF(COUNTIFS($B$5:$B$204,$B112,$A$5:$A$204,"&gt;"&amp;$A112,$A$5:$A$204,"&lt;="&amp;($G112+'Listes'!$F$5/1440),$I$5:$I$204,"Oui")&gt;0,"Oui",IF(COUNTIFS($B$5:$B$204,$B112,$A$5:$A$204,"&gt;"&amp;$A112,$I$5:$I$204,"Oui")&gt;0,"Non","")))</f>
        <v/>
      </c>
      <c r="K112" s="8">
        <f>IF($A112="","",IF(OR($B112="",$C112="",$D112="",$E112="",$F112="",$H112="",$I112="",AND($G112="",$D112&lt;&gt;"Retour à la normale",$D112&lt;&gt;"Suivi")),"Non","Oui"))</f>
        <v/>
      </c>
      <c r="L112" s="9">
        <f>IF($A112="","",IF($I112&lt;&gt;"Oui","Non envoyé",IF(OR($D112="Suivi",COUNTIFS($B$5:$B$204,$B112,$A$5:$A$204,"&gt;"&amp;$A112,$I$5:$I$204,"Oui")&gt;0,AND($D112="Retour à la normale",$G112="")),"Clos",IF(AND($G112&lt;&gt;"",NOW()&gt;$G112+'Listes'!$F$5/1440),"Prochaine mise à jour en retard","À l’heure"))))</f>
        <v/>
      </c>
      <c r="M112" s="6" t="n"/>
      <c r="O112" s="10">
        <f>IF(AND($A112&lt;&gt;"",$D112="Premier avis",$I112="Oui"),$A112,"")</f>
        <v/>
      </c>
      <c r="P112" s="10">
        <f>IF(AND($A112&lt;&gt;"",$D112="Retour à la normale",$I112="Oui"),$A112,"")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Oui"),"",IF(COUNTIFS($B$5:$B$204,$B113,$A$5:$A$204,"&gt;"&amp;$A113,$A$5:$A$204,"&lt;="&amp;($G113+'Listes'!$F$5/1440),$I$5:$I$204,"Oui")&gt;0,"Oui",IF(COUNTIFS($B$5:$B$204,$B113,$A$5:$A$204,"&gt;"&amp;$A113,$I$5:$I$204,"Oui")&gt;0,"Non","")))</f>
        <v/>
      </c>
      <c r="K113" s="8">
        <f>IF($A113="","",IF(OR($B113="",$C113="",$D113="",$E113="",$F113="",$H113="",$I113="",AND($G113="",$D113&lt;&gt;"Retour à la normale",$D113&lt;&gt;"Suivi")),"Non","Oui"))</f>
        <v/>
      </c>
      <c r="L113" s="9">
        <f>IF($A113="","",IF($I113&lt;&gt;"Oui","Non envoyé",IF(OR($D113="Suivi",COUNTIFS($B$5:$B$204,$B113,$A$5:$A$204,"&gt;"&amp;$A113,$I$5:$I$204,"Oui")&gt;0,AND($D113="Retour à la normale",$G113="")),"Clos",IF(AND($G113&lt;&gt;"",NOW()&gt;$G113+'Listes'!$F$5/1440),"Prochaine mise à jour en retard","À l’heure"))))</f>
        <v/>
      </c>
      <c r="M113" s="6" t="n"/>
      <c r="O113" s="10">
        <f>IF(AND($A113&lt;&gt;"",$D113="Premier avis",$I113="Oui"),$A113,"")</f>
        <v/>
      </c>
      <c r="P113" s="10">
        <f>IF(AND($A113&lt;&gt;"",$D113="Retour à la normale",$I113="Oui"),$A113,"")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Oui"),"",IF(COUNTIFS($B$5:$B$204,$B114,$A$5:$A$204,"&gt;"&amp;$A114,$A$5:$A$204,"&lt;="&amp;($G114+'Listes'!$F$5/1440),$I$5:$I$204,"Oui")&gt;0,"Oui",IF(COUNTIFS($B$5:$B$204,$B114,$A$5:$A$204,"&gt;"&amp;$A114,$I$5:$I$204,"Oui")&gt;0,"Non","")))</f>
        <v/>
      </c>
      <c r="K114" s="8">
        <f>IF($A114="","",IF(OR($B114="",$C114="",$D114="",$E114="",$F114="",$H114="",$I114="",AND($G114="",$D114&lt;&gt;"Retour à la normale",$D114&lt;&gt;"Suivi")),"Non","Oui"))</f>
        <v/>
      </c>
      <c r="L114" s="9">
        <f>IF($A114="","",IF($I114&lt;&gt;"Oui","Non envoyé",IF(OR($D114="Suivi",COUNTIFS($B$5:$B$204,$B114,$A$5:$A$204,"&gt;"&amp;$A114,$I$5:$I$204,"Oui")&gt;0,AND($D114="Retour à la normale",$G114="")),"Clos",IF(AND($G114&lt;&gt;"",NOW()&gt;$G114+'Listes'!$F$5/1440),"Prochaine mise à jour en retard","À l’heure"))))</f>
        <v/>
      </c>
      <c r="M114" s="6" t="n"/>
      <c r="O114" s="10">
        <f>IF(AND($A114&lt;&gt;"",$D114="Premier avis",$I114="Oui"),$A114,"")</f>
        <v/>
      </c>
      <c r="P114" s="10">
        <f>IF(AND($A114&lt;&gt;"",$D114="Retour à la normale",$I114="Oui"),$A114,"")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Oui"),"",IF(COUNTIFS($B$5:$B$204,$B115,$A$5:$A$204,"&gt;"&amp;$A115,$A$5:$A$204,"&lt;="&amp;($G115+'Listes'!$F$5/1440),$I$5:$I$204,"Oui")&gt;0,"Oui",IF(COUNTIFS($B$5:$B$204,$B115,$A$5:$A$204,"&gt;"&amp;$A115,$I$5:$I$204,"Oui")&gt;0,"Non","")))</f>
        <v/>
      </c>
      <c r="K115" s="8">
        <f>IF($A115="","",IF(OR($B115="",$C115="",$D115="",$E115="",$F115="",$H115="",$I115="",AND($G115="",$D115&lt;&gt;"Retour à la normale",$D115&lt;&gt;"Suivi")),"Non","Oui"))</f>
        <v/>
      </c>
      <c r="L115" s="9">
        <f>IF($A115="","",IF($I115&lt;&gt;"Oui","Non envoyé",IF(OR($D115="Suivi",COUNTIFS($B$5:$B$204,$B115,$A$5:$A$204,"&gt;"&amp;$A115,$I$5:$I$204,"Oui")&gt;0,AND($D115="Retour à la normale",$G115="")),"Clos",IF(AND($G115&lt;&gt;"",NOW()&gt;$G115+'Listes'!$F$5/1440),"Prochaine mise à jour en retard","À l’heure"))))</f>
        <v/>
      </c>
      <c r="M115" s="6" t="n"/>
      <c r="O115" s="10">
        <f>IF(AND($A115&lt;&gt;"",$D115="Premier avis",$I115="Oui"),$A115,"")</f>
        <v/>
      </c>
      <c r="P115" s="10">
        <f>IF(AND($A115&lt;&gt;"",$D115="Retour à la normale",$I115="Oui"),$A115,"")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Oui"),"",IF(COUNTIFS($B$5:$B$204,$B116,$A$5:$A$204,"&gt;"&amp;$A116,$A$5:$A$204,"&lt;="&amp;($G116+'Listes'!$F$5/1440),$I$5:$I$204,"Oui")&gt;0,"Oui",IF(COUNTIFS($B$5:$B$204,$B116,$A$5:$A$204,"&gt;"&amp;$A116,$I$5:$I$204,"Oui")&gt;0,"Non","")))</f>
        <v/>
      </c>
      <c r="K116" s="8">
        <f>IF($A116="","",IF(OR($B116="",$C116="",$D116="",$E116="",$F116="",$H116="",$I116="",AND($G116="",$D116&lt;&gt;"Retour à la normale",$D116&lt;&gt;"Suivi")),"Non","Oui"))</f>
        <v/>
      </c>
      <c r="L116" s="9">
        <f>IF($A116="","",IF($I116&lt;&gt;"Oui","Non envoyé",IF(OR($D116="Suivi",COUNTIFS($B$5:$B$204,$B116,$A$5:$A$204,"&gt;"&amp;$A116,$I$5:$I$204,"Oui")&gt;0,AND($D116="Retour à la normale",$G116="")),"Clos",IF(AND($G116&lt;&gt;"",NOW()&gt;$G116+'Listes'!$F$5/1440),"Prochaine mise à jour en retard","À l’heure"))))</f>
        <v/>
      </c>
      <c r="M116" s="6" t="n"/>
      <c r="O116" s="10">
        <f>IF(AND($A116&lt;&gt;"",$D116="Premier avis",$I116="Oui"),$A116,"")</f>
        <v/>
      </c>
      <c r="P116" s="10">
        <f>IF(AND($A116&lt;&gt;"",$D116="Retour à la normale",$I116="Oui"),$A116,"")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Oui"),"",IF(COUNTIFS($B$5:$B$204,$B117,$A$5:$A$204,"&gt;"&amp;$A117,$A$5:$A$204,"&lt;="&amp;($G117+'Listes'!$F$5/1440),$I$5:$I$204,"Oui")&gt;0,"Oui",IF(COUNTIFS($B$5:$B$204,$B117,$A$5:$A$204,"&gt;"&amp;$A117,$I$5:$I$204,"Oui")&gt;0,"Non","")))</f>
        <v/>
      </c>
      <c r="K117" s="8">
        <f>IF($A117="","",IF(OR($B117="",$C117="",$D117="",$E117="",$F117="",$H117="",$I117="",AND($G117="",$D117&lt;&gt;"Retour à la normale",$D117&lt;&gt;"Suivi")),"Non","Oui"))</f>
        <v/>
      </c>
      <c r="L117" s="9">
        <f>IF($A117="","",IF($I117&lt;&gt;"Oui","Non envoyé",IF(OR($D117="Suivi",COUNTIFS($B$5:$B$204,$B117,$A$5:$A$204,"&gt;"&amp;$A117,$I$5:$I$204,"Oui")&gt;0,AND($D117="Retour à la normale",$G117="")),"Clos",IF(AND($G117&lt;&gt;"",NOW()&gt;$G117+'Listes'!$F$5/1440),"Prochaine mise à jour en retard","À l’heure"))))</f>
        <v/>
      </c>
      <c r="M117" s="6" t="n"/>
      <c r="O117" s="10">
        <f>IF(AND($A117&lt;&gt;"",$D117="Premier avis",$I117="Oui"),$A117,"")</f>
        <v/>
      </c>
      <c r="P117" s="10">
        <f>IF(AND($A117&lt;&gt;"",$D117="Retour à la normale",$I117="Oui"),$A117,"")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Oui"),"",IF(COUNTIFS($B$5:$B$204,$B118,$A$5:$A$204,"&gt;"&amp;$A118,$A$5:$A$204,"&lt;="&amp;($G118+'Listes'!$F$5/1440),$I$5:$I$204,"Oui")&gt;0,"Oui",IF(COUNTIFS($B$5:$B$204,$B118,$A$5:$A$204,"&gt;"&amp;$A118,$I$5:$I$204,"Oui")&gt;0,"Non","")))</f>
        <v/>
      </c>
      <c r="K118" s="8">
        <f>IF($A118="","",IF(OR($B118="",$C118="",$D118="",$E118="",$F118="",$H118="",$I118="",AND($G118="",$D118&lt;&gt;"Retour à la normale",$D118&lt;&gt;"Suivi")),"Non","Oui"))</f>
        <v/>
      </c>
      <c r="L118" s="9">
        <f>IF($A118="","",IF($I118&lt;&gt;"Oui","Non envoyé",IF(OR($D118="Suivi",COUNTIFS($B$5:$B$204,$B118,$A$5:$A$204,"&gt;"&amp;$A118,$I$5:$I$204,"Oui")&gt;0,AND($D118="Retour à la normale",$G118="")),"Clos",IF(AND($G118&lt;&gt;"",NOW()&gt;$G118+'Listes'!$F$5/1440),"Prochaine mise à jour en retard","À l’heure"))))</f>
        <v/>
      </c>
      <c r="M118" s="6" t="n"/>
      <c r="O118" s="10">
        <f>IF(AND($A118&lt;&gt;"",$D118="Premier avis",$I118="Oui"),$A118,"")</f>
        <v/>
      </c>
      <c r="P118" s="10">
        <f>IF(AND($A118&lt;&gt;"",$D118="Retour à la normale",$I118="Oui"),$A118,"")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Oui"),"",IF(COUNTIFS($B$5:$B$204,$B119,$A$5:$A$204,"&gt;"&amp;$A119,$A$5:$A$204,"&lt;="&amp;($G119+'Listes'!$F$5/1440),$I$5:$I$204,"Oui")&gt;0,"Oui",IF(COUNTIFS($B$5:$B$204,$B119,$A$5:$A$204,"&gt;"&amp;$A119,$I$5:$I$204,"Oui")&gt;0,"Non","")))</f>
        <v/>
      </c>
      <c r="K119" s="8">
        <f>IF($A119="","",IF(OR($B119="",$C119="",$D119="",$E119="",$F119="",$H119="",$I119="",AND($G119="",$D119&lt;&gt;"Retour à la normale",$D119&lt;&gt;"Suivi")),"Non","Oui"))</f>
        <v/>
      </c>
      <c r="L119" s="9">
        <f>IF($A119="","",IF($I119&lt;&gt;"Oui","Non envoyé",IF(OR($D119="Suivi",COUNTIFS($B$5:$B$204,$B119,$A$5:$A$204,"&gt;"&amp;$A119,$I$5:$I$204,"Oui")&gt;0,AND($D119="Retour à la normale",$G119="")),"Clos",IF(AND($G119&lt;&gt;"",NOW()&gt;$G119+'Listes'!$F$5/1440),"Prochaine mise à jour en retard","À l’heure"))))</f>
        <v/>
      </c>
      <c r="M119" s="6" t="n"/>
      <c r="O119" s="10">
        <f>IF(AND($A119&lt;&gt;"",$D119="Premier avis",$I119="Oui"),$A119,"")</f>
        <v/>
      </c>
      <c r="P119" s="10">
        <f>IF(AND($A119&lt;&gt;"",$D119="Retour à la normale",$I119="Oui"),$A119,"")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Oui"),"",IF(COUNTIFS($B$5:$B$204,$B120,$A$5:$A$204,"&gt;"&amp;$A120,$A$5:$A$204,"&lt;="&amp;($G120+'Listes'!$F$5/1440),$I$5:$I$204,"Oui")&gt;0,"Oui",IF(COUNTIFS($B$5:$B$204,$B120,$A$5:$A$204,"&gt;"&amp;$A120,$I$5:$I$204,"Oui")&gt;0,"Non","")))</f>
        <v/>
      </c>
      <c r="K120" s="8">
        <f>IF($A120="","",IF(OR($B120="",$C120="",$D120="",$E120="",$F120="",$H120="",$I120="",AND($G120="",$D120&lt;&gt;"Retour à la normale",$D120&lt;&gt;"Suivi")),"Non","Oui"))</f>
        <v/>
      </c>
      <c r="L120" s="9">
        <f>IF($A120="","",IF($I120&lt;&gt;"Oui","Non envoyé",IF(OR($D120="Suivi",COUNTIFS($B$5:$B$204,$B120,$A$5:$A$204,"&gt;"&amp;$A120,$I$5:$I$204,"Oui")&gt;0,AND($D120="Retour à la normale",$G120="")),"Clos",IF(AND($G120&lt;&gt;"",NOW()&gt;$G120+'Listes'!$F$5/1440),"Prochaine mise à jour en retard","À l’heure"))))</f>
        <v/>
      </c>
      <c r="M120" s="6" t="n"/>
      <c r="O120" s="10">
        <f>IF(AND($A120&lt;&gt;"",$D120="Premier avis",$I120="Oui"),$A120,"")</f>
        <v/>
      </c>
      <c r="P120" s="10">
        <f>IF(AND($A120&lt;&gt;"",$D120="Retour à la normale",$I120="Oui"),$A120,"")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Oui"),"",IF(COUNTIFS($B$5:$B$204,$B121,$A$5:$A$204,"&gt;"&amp;$A121,$A$5:$A$204,"&lt;="&amp;($G121+'Listes'!$F$5/1440),$I$5:$I$204,"Oui")&gt;0,"Oui",IF(COUNTIFS($B$5:$B$204,$B121,$A$5:$A$204,"&gt;"&amp;$A121,$I$5:$I$204,"Oui")&gt;0,"Non","")))</f>
        <v/>
      </c>
      <c r="K121" s="8">
        <f>IF($A121="","",IF(OR($B121="",$C121="",$D121="",$E121="",$F121="",$H121="",$I121="",AND($G121="",$D121&lt;&gt;"Retour à la normale",$D121&lt;&gt;"Suivi")),"Non","Oui"))</f>
        <v/>
      </c>
      <c r="L121" s="9">
        <f>IF($A121="","",IF($I121&lt;&gt;"Oui","Non envoyé",IF(OR($D121="Suivi",COUNTIFS($B$5:$B$204,$B121,$A$5:$A$204,"&gt;"&amp;$A121,$I$5:$I$204,"Oui")&gt;0,AND($D121="Retour à la normale",$G121="")),"Clos",IF(AND($G121&lt;&gt;"",NOW()&gt;$G121+'Listes'!$F$5/1440),"Prochaine mise à jour en retard","À l’heure"))))</f>
        <v/>
      </c>
      <c r="M121" s="6" t="n"/>
      <c r="O121" s="10">
        <f>IF(AND($A121&lt;&gt;"",$D121="Premier avis",$I121="Oui"),$A121,"")</f>
        <v/>
      </c>
      <c r="P121" s="10">
        <f>IF(AND($A121&lt;&gt;"",$D121="Retour à la normale",$I121="Oui"),$A121,"")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Oui"),"",IF(COUNTIFS($B$5:$B$204,$B122,$A$5:$A$204,"&gt;"&amp;$A122,$A$5:$A$204,"&lt;="&amp;($G122+'Listes'!$F$5/1440),$I$5:$I$204,"Oui")&gt;0,"Oui",IF(COUNTIFS($B$5:$B$204,$B122,$A$5:$A$204,"&gt;"&amp;$A122,$I$5:$I$204,"Oui")&gt;0,"Non","")))</f>
        <v/>
      </c>
      <c r="K122" s="8">
        <f>IF($A122="","",IF(OR($B122="",$C122="",$D122="",$E122="",$F122="",$H122="",$I122="",AND($G122="",$D122&lt;&gt;"Retour à la normale",$D122&lt;&gt;"Suivi")),"Non","Oui"))</f>
        <v/>
      </c>
      <c r="L122" s="9">
        <f>IF($A122="","",IF($I122&lt;&gt;"Oui","Non envoyé",IF(OR($D122="Suivi",COUNTIFS($B$5:$B$204,$B122,$A$5:$A$204,"&gt;"&amp;$A122,$I$5:$I$204,"Oui")&gt;0,AND($D122="Retour à la normale",$G122="")),"Clos",IF(AND($G122&lt;&gt;"",NOW()&gt;$G122+'Listes'!$F$5/1440),"Prochaine mise à jour en retard","À l’heure"))))</f>
        <v/>
      </c>
      <c r="M122" s="6" t="n"/>
      <c r="O122" s="10">
        <f>IF(AND($A122&lt;&gt;"",$D122="Premier avis",$I122="Oui"),$A122,"")</f>
        <v/>
      </c>
      <c r="P122" s="10">
        <f>IF(AND($A122&lt;&gt;"",$D122="Retour à la normale",$I122="Oui"),$A122,"")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Oui"),"",IF(COUNTIFS($B$5:$B$204,$B123,$A$5:$A$204,"&gt;"&amp;$A123,$A$5:$A$204,"&lt;="&amp;($G123+'Listes'!$F$5/1440),$I$5:$I$204,"Oui")&gt;0,"Oui",IF(COUNTIFS($B$5:$B$204,$B123,$A$5:$A$204,"&gt;"&amp;$A123,$I$5:$I$204,"Oui")&gt;0,"Non","")))</f>
        <v/>
      </c>
      <c r="K123" s="8">
        <f>IF($A123="","",IF(OR($B123="",$C123="",$D123="",$E123="",$F123="",$H123="",$I123="",AND($G123="",$D123&lt;&gt;"Retour à la normale",$D123&lt;&gt;"Suivi")),"Non","Oui"))</f>
        <v/>
      </c>
      <c r="L123" s="9">
        <f>IF($A123="","",IF($I123&lt;&gt;"Oui","Non envoyé",IF(OR($D123="Suivi",COUNTIFS($B$5:$B$204,$B123,$A$5:$A$204,"&gt;"&amp;$A123,$I$5:$I$204,"Oui")&gt;0,AND($D123="Retour à la normale",$G123="")),"Clos",IF(AND($G123&lt;&gt;"",NOW()&gt;$G123+'Listes'!$F$5/1440),"Prochaine mise à jour en retard","À l’heure"))))</f>
        <v/>
      </c>
      <c r="M123" s="6" t="n"/>
      <c r="O123" s="10">
        <f>IF(AND($A123&lt;&gt;"",$D123="Premier avis",$I123="Oui"),$A123,"")</f>
        <v/>
      </c>
      <c r="P123" s="10">
        <f>IF(AND($A123&lt;&gt;"",$D123="Retour à la normale",$I123="Oui"),$A123,"")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Oui"),"",IF(COUNTIFS($B$5:$B$204,$B124,$A$5:$A$204,"&gt;"&amp;$A124,$A$5:$A$204,"&lt;="&amp;($G124+'Listes'!$F$5/1440),$I$5:$I$204,"Oui")&gt;0,"Oui",IF(COUNTIFS($B$5:$B$204,$B124,$A$5:$A$204,"&gt;"&amp;$A124,$I$5:$I$204,"Oui")&gt;0,"Non","")))</f>
        <v/>
      </c>
      <c r="K124" s="8">
        <f>IF($A124="","",IF(OR($B124="",$C124="",$D124="",$E124="",$F124="",$H124="",$I124="",AND($G124="",$D124&lt;&gt;"Retour à la normale",$D124&lt;&gt;"Suivi")),"Non","Oui"))</f>
        <v/>
      </c>
      <c r="L124" s="9">
        <f>IF($A124="","",IF($I124&lt;&gt;"Oui","Non envoyé",IF(OR($D124="Suivi",COUNTIFS($B$5:$B$204,$B124,$A$5:$A$204,"&gt;"&amp;$A124,$I$5:$I$204,"Oui")&gt;0,AND($D124="Retour à la normale",$G124="")),"Clos",IF(AND($G124&lt;&gt;"",NOW()&gt;$G124+'Listes'!$F$5/1440),"Prochaine mise à jour en retard","À l’heure"))))</f>
        <v/>
      </c>
      <c r="M124" s="6" t="n"/>
      <c r="O124" s="10">
        <f>IF(AND($A124&lt;&gt;"",$D124="Premier avis",$I124="Oui"),$A124,"")</f>
        <v/>
      </c>
      <c r="P124" s="10">
        <f>IF(AND($A124&lt;&gt;"",$D124="Retour à la normale",$I124="Oui"),$A124,"")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Oui"),"",IF(COUNTIFS($B$5:$B$204,$B125,$A$5:$A$204,"&gt;"&amp;$A125,$A$5:$A$204,"&lt;="&amp;($G125+'Listes'!$F$5/1440),$I$5:$I$204,"Oui")&gt;0,"Oui",IF(COUNTIFS($B$5:$B$204,$B125,$A$5:$A$204,"&gt;"&amp;$A125,$I$5:$I$204,"Oui")&gt;0,"Non","")))</f>
        <v/>
      </c>
      <c r="K125" s="8">
        <f>IF($A125="","",IF(OR($B125="",$C125="",$D125="",$E125="",$F125="",$H125="",$I125="",AND($G125="",$D125&lt;&gt;"Retour à la normale",$D125&lt;&gt;"Suivi")),"Non","Oui"))</f>
        <v/>
      </c>
      <c r="L125" s="9">
        <f>IF($A125="","",IF($I125&lt;&gt;"Oui","Non envoyé",IF(OR($D125="Suivi",COUNTIFS($B$5:$B$204,$B125,$A$5:$A$204,"&gt;"&amp;$A125,$I$5:$I$204,"Oui")&gt;0,AND($D125="Retour à la normale",$G125="")),"Clos",IF(AND($G125&lt;&gt;"",NOW()&gt;$G125+'Listes'!$F$5/1440),"Prochaine mise à jour en retard","À l’heure"))))</f>
        <v/>
      </c>
      <c r="M125" s="6" t="n"/>
      <c r="O125" s="10">
        <f>IF(AND($A125&lt;&gt;"",$D125="Premier avis",$I125="Oui"),$A125,"")</f>
        <v/>
      </c>
      <c r="P125" s="10">
        <f>IF(AND($A125&lt;&gt;"",$D125="Retour à la normale",$I125="Oui"),$A125,"")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Oui"),"",IF(COUNTIFS($B$5:$B$204,$B126,$A$5:$A$204,"&gt;"&amp;$A126,$A$5:$A$204,"&lt;="&amp;($G126+'Listes'!$F$5/1440),$I$5:$I$204,"Oui")&gt;0,"Oui",IF(COUNTIFS($B$5:$B$204,$B126,$A$5:$A$204,"&gt;"&amp;$A126,$I$5:$I$204,"Oui")&gt;0,"Non","")))</f>
        <v/>
      </c>
      <c r="K126" s="8">
        <f>IF($A126="","",IF(OR($B126="",$C126="",$D126="",$E126="",$F126="",$H126="",$I126="",AND($G126="",$D126&lt;&gt;"Retour à la normale",$D126&lt;&gt;"Suivi")),"Non","Oui"))</f>
        <v/>
      </c>
      <c r="L126" s="9">
        <f>IF($A126="","",IF($I126&lt;&gt;"Oui","Non envoyé",IF(OR($D126="Suivi",COUNTIFS($B$5:$B$204,$B126,$A$5:$A$204,"&gt;"&amp;$A126,$I$5:$I$204,"Oui")&gt;0,AND($D126="Retour à la normale",$G126="")),"Clos",IF(AND($G126&lt;&gt;"",NOW()&gt;$G126+'Listes'!$F$5/1440),"Prochaine mise à jour en retard","À l’heure"))))</f>
        <v/>
      </c>
      <c r="M126" s="6" t="n"/>
      <c r="O126" s="10">
        <f>IF(AND($A126&lt;&gt;"",$D126="Premier avis",$I126="Oui"),$A126,"")</f>
        <v/>
      </c>
      <c r="P126" s="10">
        <f>IF(AND($A126&lt;&gt;"",$D126="Retour à la normale",$I126="Oui"),$A126,"")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Oui"),"",IF(COUNTIFS($B$5:$B$204,$B127,$A$5:$A$204,"&gt;"&amp;$A127,$A$5:$A$204,"&lt;="&amp;($G127+'Listes'!$F$5/1440),$I$5:$I$204,"Oui")&gt;0,"Oui",IF(COUNTIFS($B$5:$B$204,$B127,$A$5:$A$204,"&gt;"&amp;$A127,$I$5:$I$204,"Oui")&gt;0,"Non","")))</f>
        <v/>
      </c>
      <c r="K127" s="8">
        <f>IF($A127="","",IF(OR($B127="",$C127="",$D127="",$E127="",$F127="",$H127="",$I127="",AND($G127="",$D127&lt;&gt;"Retour à la normale",$D127&lt;&gt;"Suivi")),"Non","Oui"))</f>
        <v/>
      </c>
      <c r="L127" s="9">
        <f>IF($A127="","",IF($I127&lt;&gt;"Oui","Non envoyé",IF(OR($D127="Suivi",COUNTIFS($B$5:$B$204,$B127,$A$5:$A$204,"&gt;"&amp;$A127,$I$5:$I$204,"Oui")&gt;0,AND($D127="Retour à la normale",$G127="")),"Clos",IF(AND($G127&lt;&gt;"",NOW()&gt;$G127+'Listes'!$F$5/1440),"Prochaine mise à jour en retard","À l’heure"))))</f>
        <v/>
      </c>
      <c r="M127" s="6" t="n"/>
      <c r="O127" s="10">
        <f>IF(AND($A127&lt;&gt;"",$D127="Premier avis",$I127="Oui"),$A127,"")</f>
        <v/>
      </c>
      <c r="P127" s="10">
        <f>IF(AND($A127&lt;&gt;"",$D127="Retour à la normale",$I127="Oui"),$A127,"")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Oui"),"",IF(COUNTIFS($B$5:$B$204,$B128,$A$5:$A$204,"&gt;"&amp;$A128,$A$5:$A$204,"&lt;="&amp;($G128+'Listes'!$F$5/1440),$I$5:$I$204,"Oui")&gt;0,"Oui",IF(COUNTIFS($B$5:$B$204,$B128,$A$5:$A$204,"&gt;"&amp;$A128,$I$5:$I$204,"Oui")&gt;0,"Non","")))</f>
        <v/>
      </c>
      <c r="K128" s="8">
        <f>IF($A128="","",IF(OR($B128="",$C128="",$D128="",$E128="",$F128="",$H128="",$I128="",AND($G128="",$D128&lt;&gt;"Retour à la normale",$D128&lt;&gt;"Suivi")),"Non","Oui"))</f>
        <v/>
      </c>
      <c r="L128" s="9">
        <f>IF($A128="","",IF($I128&lt;&gt;"Oui","Non envoyé",IF(OR($D128="Suivi",COUNTIFS($B$5:$B$204,$B128,$A$5:$A$204,"&gt;"&amp;$A128,$I$5:$I$204,"Oui")&gt;0,AND($D128="Retour à la normale",$G128="")),"Clos",IF(AND($G128&lt;&gt;"",NOW()&gt;$G128+'Listes'!$F$5/1440),"Prochaine mise à jour en retard","À l’heure"))))</f>
        <v/>
      </c>
      <c r="M128" s="6" t="n"/>
      <c r="O128" s="10">
        <f>IF(AND($A128&lt;&gt;"",$D128="Premier avis",$I128="Oui"),$A128,"")</f>
        <v/>
      </c>
      <c r="P128" s="10">
        <f>IF(AND($A128&lt;&gt;"",$D128="Retour à la normale",$I128="Oui"),$A128,"")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Oui"),"",IF(COUNTIFS($B$5:$B$204,$B129,$A$5:$A$204,"&gt;"&amp;$A129,$A$5:$A$204,"&lt;="&amp;($G129+'Listes'!$F$5/1440),$I$5:$I$204,"Oui")&gt;0,"Oui",IF(COUNTIFS($B$5:$B$204,$B129,$A$5:$A$204,"&gt;"&amp;$A129,$I$5:$I$204,"Oui")&gt;0,"Non","")))</f>
        <v/>
      </c>
      <c r="K129" s="8">
        <f>IF($A129="","",IF(OR($B129="",$C129="",$D129="",$E129="",$F129="",$H129="",$I129="",AND($G129="",$D129&lt;&gt;"Retour à la normale",$D129&lt;&gt;"Suivi")),"Non","Oui"))</f>
        <v/>
      </c>
      <c r="L129" s="9">
        <f>IF($A129="","",IF($I129&lt;&gt;"Oui","Non envoyé",IF(OR($D129="Suivi",COUNTIFS($B$5:$B$204,$B129,$A$5:$A$204,"&gt;"&amp;$A129,$I$5:$I$204,"Oui")&gt;0,AND($D129="Retour à la normale",$G129="")),"Clos",IF(AND($G129&lt;&gt;"",NOW()&gt;$G129+'Listes'!$F$5/1440),"Prochaine mise à jour en retard","À l’heure"))))</f>
        <v/>
      </c>
      <c r="M129" s="6" t="n"/>
      <c r="O129" s="10">
        <f>IF(AND($A129&lt;&gt;"",$D129="Premier avis",$I129="Oui"),$A129,"")</f>
        <v/>
      </c>
      <c r="P129" s="10">
        <f>IF(AND($A129&lt;&gt;"",$D129="Retour à la normale",$I129="Oui"),$A129,"")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Oui"),"",IF(COUNTIFS($B$5:$B$204,$B130,$A$5:$A$204,"&gt;"&amp;$A130,$A$5:$A$204,"&lt;="&amp;($G130+'Listes'!$F$5/1440),$I$5:$I$204,"Oui")&gt;0,"Oui",IF(COUNTIFS($B$5:$B$204,$B130,$A$5:$A$204,"&gt;"&amp;$A130,$I$5:$I$204,"Oui")&gt;0,"Non","")))</f>
        <v/>
      </c>
      <c r="K130" s="8">
        <f>IF($A130="","",IF(OR($B130="",$C130="",$D130="",$E130="",$F130="",$H130="",$I130="",AND($G130="",$D130&lt;&gt;"Retour à la normale",$D130&lt;&gt;"Suivi")),"Non","Oui"))</f>
        <v/>
      </c>
      <c r="L130" s="9">
        <f>IF($A130="","",IF($I130&lt;&gt;"Oui","Non envoyé",IF(OR($D130="Suivi",COUNTIFS($B$5:$B$204,$B130,$A$5:$A$204,"&gt;"&amp;$A130,$I$5:$I$204,"Oui")&gt;0,AND($D130="Retour à la normale",$G130="")),"Clos",IF(AND($G130&lt;&gt;"",NOW()&gt;$G130+'Listes'!$F$5/1440),"Prochaine mise à jour en retard","À l’heure"))))</f>
        <v/>
      </c>
      <c r="M130" s="6" t="n"/>
      <c r="O130" s="10">
        <f>IF(AND($A130&lt;&gt;"",$D130="Premier avis",$I130="Oui"),$A130,"")</f>
        <v/>
      </c>
      <c r="P130" s="10">
        <f>IF(AND($A130&lt;&gt;"",$D130="Retour à la normale",$I130="Oui"),$A130,"")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Oui"),"",IF(COUNTIFS($B$5:$B$204,$B131,$A$5:$A$204,"&gt;"&amp;$A131,$A$5:$A$204,"&lt;="&amp;($G131+'Listes'!$F$5/1440),$I$5:$I$204,"Oui")&gt;0,"Oui",IF(COUNTIFS($B$5:$B$204,$B131,$A$5:$A$204,"&gt;"&amp;$A131,$I$5:$I$204,"Oui")&gt;0,"Non","")))</f>
        <v/>
      </c>
      <c r="K131" s="8">
        <f>IF($A131="","",IF(OR($B131="",$C131="",$D131="",$E131="",$F131="",$H131="",$I131="",AND($G131="",$D131&lt;&gt;"Retour à la normale",$D131&lt;&gt;"Suivi")),"Non","Oui"))</f>
        <v/>
      </c>
      <c r="L131" s="9">
        <f>IF($A131="","",IF($I131&lt;&gt;"Oui","Non envoyé",IF(OR($D131="Suivi",COUNTIFS($B$5:$B$204,$B131,$A$5:$A$204,"&gt;"&amp;$A131,$I$5:$I$204,"Oui")&gt;0,AND($D131="Retour à la normale",$G131="")),"Clos",IF(AND($G131&lt;&gt;"",NOW()&gt;$G131+'Listes'!$F$5/1440),"Prochaine mise à jour en retard","À l’heure"))))</f>
        <v/>
      </c>
      <c r="M131" s="6" t="n"/>
      <c r="O131" s="10">
        <f>IF(AND($A131&lt;&gt;"",$D131="Premier avis",$I131="Oui"),$A131,"")</f>
        <v/>
      </c>
      <c r="P131" s="10">
        <f>IF(AND($A131&lt;&gt;"",$D131="Retour à la normale",$I131="Oui"),$A131,"")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Oui"),"",IF(COUNTIFS($B$5:$B$204,$B132,$A$5:$A$204,"&gt;"&amp;$A132,$A$5:$A$204,"&lt;="&amp;($G132+'Listes'!$F$5/1440),$I$5:$I$204,"Oui")&gt;0,"Oui",IF(COUNTIFS($B$5:$B$204,$B132,$A$5:$A$204,"&gt;"&amp;$A132,$I$5:$I$204,"Oui")&gt;0,"Non","")))</f>
        <v/>
      </c>
      <c r="K132" s="8">
        <f>IF($A132="","",IF(OR($B132="",$C132="",$D132="",$E132="",$F132="",$H132="",$I132="",AND($G132="",$D132&lt;&gt;"Retour à la normale",$D132&lt;&gt;"Suivi")),"Non","Oui"))</f>
        <v/>
      </c>
      <c r="L132" s="9">
        <f>IF($A132="","",IF($I132&lt;&gt;"Oui","Non envoyé",IF(OR($D132="Suivi",COUNTIFS($B$5:$B$204,$B132,$A$5:$A$204,"&gt;"&amp;$A132,$I$5:$I$204,"Oui")&gt;0,AND($D132="Retour à la normale",$G132="")),"Clos",IF(AND($G132&lt;&gt;"",NOW()&gt;$G132+'Listes'!$F$5/1440),"Prochaine mise à jour en retard","À l’heure"))))</f>
        <v/>
      </c>
      <c r="M132" s="6" t="n"/>
      <c r="O132" s="10">
        <f>IF(AND($A132&lt;&gt;"",$D132="Premier avis",$I132="Oui"),$A132,"")</f>
        <v/>
      </c>
      <c r="P132" s="10">
        <f>IF(AND($A132&lt;&gt;"",$D132="Retour à la normale",$I132="Oui"),$A132,"")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Oui"),"",IF(COUNTIFS($B$5:$B$204,$B133,$A$5:$A$204,"&gt;"&amp;$A133,$A$5:$A$204,"&lt;="&amp;($G133+'Listes'!$F$5/1440),$I$5:$I$204,"Oui")&gt;0,"Oui",IF(COUNTIFS($B$5:$B$204,$B133,$A$5:$A$204,"&gt;"&amp;$A133,$I$5:$I$204,"Oui")&gt;0,"Non","")))</f>
        <v/>
      </c>
      <c r="K133" s="8">
        <f>IF($A133="","",IF(OR($B133="",$C133="",$D133="",$E133="",$F133="",$H133="",$I133="",AND($G133="",$D133&lt;&gt;"Retour à la normale",$D133&lt;&gt;"Suivi")),"Non","Oui"))</f>
        <v/>
      </c>
      <c r="L133" s="9">
        <f>IF($A133="","",IF($I133&lt;&gt;"Oui","Non envoyé",IF(OR($D133="Suivi",COUNTIFS($B$5:$B$204,$B133,$A$5:$A$204,"&gt;"&amp;$A133,$I$5:$I$204,"Oui")&gt;0,AND($D133="Retour à la normale",$G133="")),"Clos",IF(AND($G133&lt;&gt;"",NOW()&gt;$G133+'Listes'!$F$5/1440),"Prochaine mise à jour en retard","À l’heure"))))</f>
        <v/>
      </c>
      <c r="M133" s="6" t="n"/>
      <c r="O133" s="10">
        <f>IF(AND($A133&lt;&gt;"",$D133="Premier avis",$I133="Oui"),$A133,"")</f>
        <v/>
      </c>
      <c r="P133" s="10">
        <f>IF(AND($A133&lt;&gt;"",$D133="Retour à la normale",$I133="Oui"),$A133,"")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Oui"),"",IF(COUNTIFS($B$5:$B$204,$B134,$A$5:$A$204,"&gt;"&amp;$A134,$A$5:$A$204,"&lt;="&amp;($G134+'Listes'!$F$5/1440),$I$5:$I$204,"Oui")&gt;0,"Oui",IF(COUNTIFS($B$5:$B$204,$B134,$A$5:$A$204,"&gt;"&amp;$A134,$I$5:$I$204,"Oui")&gt;0,"Non","")))</f>
        <v/>
      </c>
      <c r="K134" s="8">
        <f>IF($A134="","",IF(OR($B134="",$C134="",$D134="",$E134="",$F134="",$H134="",$I134="",AND($G134="",$D134&lt;&gt;"Retour à la normale",$D134&lt;&gt;"Suivi")),"Non","Oui"))</f>
        <v/>
      </c>
      <c r="L134" s="9">
        <f>IF($A134="","",IF($I134&lt;&gt;"Oui","Non envoyé",IF(OR($D134="Suivi",COUNTIFS($B$5:$B$204,$B134,$A$5:$A$204,"&gt;"&amp;$A134,$I$5:$I$204,"Oui")&gt;0,AND($D134="Retour à la normale",$G134="")),"Clos",IF(AND($G134&lt;&gt;"",NOW()&gt;$G134+'Listes'!$F$5/1440),"Prochaine mise à jour en retard","À l’heure"))))</f>
        <v/>
      </c>
      <c r="M134" s="6" t="n"/>
      <c r="O134" s="10">
        <f>IF(AND($A134&lt;&gt;"",$D134="Premier avis",$I134="Oui"),$A134,"")</f>
        <v/>
      </c>
      <c r="P134" s="10">
        <f>IF(AND($A134&lt;&gt;"",$D134="Retour à la normale",$I134="Oui"),$A134,"")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Oui"),"",IF(COUNTIFS($B$5:$B$204,$B135,$A$5:$A$204,"&gt;"&amp;$A135,$A$5:$A$204,"&lt;="&amp;($G135+'Listes'!$F$5/1440),$I$5:$I$204,"Oui")&gt;0,"Oui",IF(COUNTIFS($B$5:$B$204,$B135,$A$5:$A$204,"&gt;"&amp;$A135,$I$5:$I$204,"Oui")&gt;0,"Non","")))</f>
        <v/>
      </c>
      <c r="K135" s="8">
        <f>IF($A135="","",IF(OR($B135="",$C135="",$D135="",$E135="",$F135="",$H135="",$I135="",AND($G135="",$D135&lt;&gt;"Retour à la normale",$D135&lt;&gt;"Suivi")),"Non","Oui"))</f>
        <v/>
      </c>
      <c r="L135" s="9">
        <f>IF($A135="","",IF($I135&lt;&gt;"Oui","Non envoyé",IF(OR($D135="Suivi",COUNTIFS($B$5:$B$204,$B135,$A$5:$A$204,"&gt;"&amp;$A135,$I$5:$I$204,"Oui")&gt;0,AND($D135="Retour à la normale",$G135="")),"Clos",IF(AND($G135&lt;&gt;"",NOW()&gt;$G135+'Listes'!$F$5/1440),"Prochaine mise à jour en retard","À l’heure"))))</f>
        <v/>
      </c>
      <c r="M135" s="6" t="n"/>
      <c r="O135" s="10">
        <f>IF(AND($A135&lt;&gt;"",$D135="Premier avis",$I135="Oui"),$A135,"")</f>
        <v/>
      </c>
      <c r="P135" s="10">
        <f>IF(AND($A135&lt;&gt;"",$D135="Retour à la normale",$I135="Oui"),$A135,"")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Oui"),"",IF(COUNTIFS($B$5:$B$204,$B136,$A$5:$A$204,"&gt;"&amp;$A136,$A$5:$A$204,"&lt;="&amp;($G136+'Listes'!$F$5/1440),$I$5:$I$204,"Oui")&gt;0,"Oui",IF(COUNTIFS($B$5:$B$204,$B136,$A$5:$A$204,"&gt;"&amp;$A136,$I$5:$I$204,"Oui")&gt;0,"Non","")))</f>
        <v/>
      </c>
      <c r="K136" s="8">
        <f>IF($A136="","",IF(OR($B136="",$C136="",$D136="",$E136="",$F136="",$H136="",$I136="",AND($G136="",$D136&lt;&gt;"Retour à la normale",$D136&lt;&gt;"Suivi")),"Non","Oui"))</f>
        <v/>
      </c>
      <c r="L136" s="9">
        <f>IF($A136="","",IF($I136&lt;&gt;"Oui","Non envoyé",IF(OR($D136="Suivi",COUNTIFS($B$5:$B$204,$B136,$A$5:$A$204,"&gt;"&amp;$A136,$I$5:$I$204,"Oui")&gt;0,AND($D136="Retour à la normale",$G136="")),"Clos",IF(AND($G136&lt;&gt;"",NOW()&gt;$G136+'Listes'!$F$5/1440),"Prochaine mise à jour en retard","À l’heure"))))</f>
        <v/>
      </c>
      <c r="M136" s="6" t="n"/>
      <c r="O136" s="10">
        <f>IF(AND($A136&lt;&gt;"",$D136="Premier avis",$I136="Oui"),$A136,"")</f>
        <v/>
      </c>
      <c r="P136" s="10">
        <f>IF(AND($A136&lt;&gt;"",$D136="Retour à la normale",$I136="Oui"),$A136,"")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Oui"),"",IF(COUNTIFS($B$5:$B$204,$B137,$A$5:$A$204,"&gt;"&amp;$A137,$A$5:$A$204,"&lt;="&amp;($G137+'Listes'!$F$5/1440),$I$5:$I$204,"Oui")&gt;0,"Oui",IF(COUNTIFS($B$5:$B$204,$B137,$A$5:$A$204,"&gt;"&amp;$A137,$I$5:$I$204,"Oui")&gt;0,"Non","")))</f>
        <v/>
      </c>
      <c r="K137" s="8">
        <f>IF($A137="","",IF(OR($B137="",$C137="",$D137="",$E137="",$F137="",$H137="",$I137="",AND($G137="",$D137&lt;&gt;"Retour à la normale",$D137&lt;&gt;"Suivi")),"Non","Oui"))</f>
        <v/>
      </c>
      <c r="L137" s="9">
        <f>IF($A137="","",IF($I137&lt;&gt;"Oui","Non envoyé",IF(OR($D137="Suivi",COUNTIFS($B$5:$B$204,$B137,$A$5:$A$204,"&gt;"&amp;$A137,$I$5:$I$204,"Oui")&gt;0,AND($D137="Retour à la normale",$G137="")),"Clos",IF(AND($G137&lt;&gt;"",NOW()&gt;$G137+'Listes'!$F$5/1440),"Prochaine mise à jour en retard","À l’heure"))))</f>
        <v/>
      </c>
      <c r="M137" s="6" t="n"/>
      <c r="O137" s="10">
        <f>IF(AND($A137&lt;&gt;"",$D137="Premier avis",$I137="Oui"),$A137,"")</f>
        <v/>
      </c>
      <c r="P137" s="10">
        <f>IF(AND($A137&lt;&gt;"",$D137="Retour à la normale",$I137="Oui"),$A137,"")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Oui"),"",IF(COUNTIFS($B$5:$B$204,$B138,$A$5:$A$204,"&gt;"&amp;$A138,$A$5:$A$204,"&lt;="&amp;($G138+'Listes'!$F$5/1440),$I$5:$I$204,"Oui")&gt;0,"Oui",IF(COUNTIFS($B$5:$B$204,$B138,$A$5:$A$204,"&gt;"&amp;$A138,$I$5:$I$204,"Oui")&gt;0,"Non","")))</f>
        <v/>
      </c>
      <c r="K138" s="8">
        <f>IF($A138="","",IF(OR($B138="",$C138="",$D138="",$E138="",$F138="",$H138="",$I138="",AND($G138="",$D138&lt;&gt;"Retour à la normale",$D138&lt;&gt;"Suivi")),"Non","Oui"))</f>
        <v/>
      </c>
      <c r="L138" s="9">
        <f>IF($A138="","",IF($I138&lt;&gt;"Oui","Non envoyé",IF(OR($D138="Suivi",COUNTIFS($B$5:$B$204,$B138,$A$5:$A$204,"&gt;"&amp;$A138,$I$5:$I$204,"Oui")&gt;0,AND($D138="Retour à la normale",$G138="")),"Clos",IF(AND($G138&lt;&gt;"",NOW()&gt;$G138+'Listes'!$F$5/1440),"Prochaine mise à jour en retard","À l’heure"))))</f>
        <v/>
      </c>
      <c r="M138" s="6" t="n"/>
      <c r="O138" s="10">
        <f>IF(AND($A138&lt;&gt;"",$D138="Premier avis",$I138="Oui"),$A138,"")</f>
        <v/>
      </c>
      <c r="P138" s="10">
        <f>IF(AND($A138&lt;&gt;"",$D138="Retour à la normale",$I138="Oui"),$A138,"")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Oui"),"",IF(COUNTIFS($B$5:$B$204,$B139,$A$5:$A$204,"&gt;"&amp;$A139,$A$5:$A$204,"&lt;="&amp;($G139+'Listes'!$F$5/1440),$I$5:$I$204,"Oui")&gt;0,"Oui",IF(COUNTIFS($B$5:$B$204,$B139,$A$5:$A$204,"&gt;"&amp;$A139,$I$5:$I$204,"Oui")&gt;0,"Non","")))</f>
        <v/>
      </c>
      <c r="K139" s="8">
        <f>IF($A139="","",IF(OR($B139="",$C139="",$D139="",$E139="",$F139="",$H139="",$I139="",AND($G139="",$D139&lt;&gt;"Retour à la normale",$D139&lt;&gt;"Suivi")),"Non","Oui"))</f>
        <v/>
      </c>
      <c r="L139" s="9">
        <f>IF($A139="","",IF($I139&lt;&gt;"Oui","Non envoyé",IF(OR($D139="Suivi",COUNTIFS($B$5:$B$204,$B139,$A$5:$A$204,"&gt;"&amp;$A139,$I$5:$I$204,"Oui")&gt;0,AND($D139="Retour à la normale",$G139="")),"Clos",IF(AND($G139&lt;&gt;"",NOW()&gt;$G139+'Listes'!$F$5/1440),"Prochaine mise à jour en retard","À l’heure"))))</f>
        <v/>
      </c>
      <c r="M139" s="6" t="n"/>
      <c r="O139" s="10">
        <f>IF(AND($A139&lt;&gt;"",$D139="Premier avis",$I139="Oui"),$A139,"")</f>
        <v/>
      </c>
      <c r="P139" s="10">
        <f>IF(AND($A139&lt;&gt;"",$D139="Retour à la normale",$I139="Oui"),$A139,"")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Oui"),"",IF(COUNTIFS($B$5:$B$204,$B140,$A$5:$A$204,"&gt;"&amp;$A140,$A$5:$A$204,"&lt;="&amp;($G140+'Listes'!$F$5/1440),$I$5:$I$204,"Oui")&gt;0,"Oui",IF(COUNTIFS($B$5:$B$204,$B140,$A$5:$A$204,"&gt;"&amp;$A140,$I$5:$I$204,"Oui")&gt;0,"Non","")))</f>
        <v/>
      </c>
      <c r="K140" s="8">
        <f>IF($A140="","",IF(OR($B140="",$C140="",$D140="",$E140="",$F140="",$H140="",$I140="",AND($G140="",$D140&lt;&gt;"Retour à la normale",$D140&lt;&gt;"Suivi")),"Non","Oui"))</f>
        <v/>
      </c>
      <c r="L140" s="9">
        <f>IF($A140="","",IF($I140&lt;&gt;"Oui","Non envoyé",IF(OR($D140="Suivi",COUNTIFS($B$5:$B$204,$B140,$A$5:$A$204,"&gt;"&amp;$A140,$I$5:$I$204,"Oui")&gt;0,AND($D140="Retour à la normale",$G140="")),"Clos",IF(AND($G140&lt;&gt;"",NOW()&gt;$G140+'Listes'!$F$5/1440),"Prochaine mise à jour en retard","À l’heure"))))</f>
        <v/>
      </c>
      <c r="M140" s="6" t="n"/>
      <c r="O140" s="10">
        <f>IF(AND($A140&lt;&gt;"",$D140="Premier avis",$I140="Oui"),$A140,"")</f>
        <v/>
      </c>
      <c r="P140" s="10">
        <f>IF(AND($A140&lt;&gt;"",$D140="Retour à la normale",$I140="Oui"),$A140,"")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Oui"),"",IF(COUNTIFS($B$5:$B$204,$B141,$A$5:$A$204,"&gt;"&amp;$A141,$A$5:$A$204,"&lt;="&amp;($G141+'Listes'!$F$5/1440),$I$5:$I$204,"Oui")&gt;0,"Oui",IF(COUNTIFS($B$5:$B$204,$B141,$A$5:$A$204,"&gt;"&amp;$A141,$I$5:$I$204,"Oui")&gt;0,"Non","")))</f>
        <v/>
      </c>
      <c r="K141" s="8">
        <f>IF($A141="","",IF(OR($B141="",$C141="",$D141="",$E141="",$F141="",$H141="",$I141="",AND($G141="",$D141&lt;&gt;"Retour à la normale",$D141&lt;&gt;"Suivi")),"Non","Oui"))</f>
        <v/>
      </c>
      <c r="L141" s="9">
        <f>IF($A141="","",IF($I141&lt;&gt;"Oui","Non envoyé",IF(OR($D141="Suivi",COUNTIFS($B$5:$B$204,$B141,$A$5:$A$204,"&gt;"&amp;$A141,$I$5:$I$204,"Oui")&gt;0,AND($D141="Retour à la normale",$G141="")),"Clos",IF(AND($G141&lt;&gt;"",NOW()&gt;$G141+'Listes'!$F$5/1440),"Prochaine mise à jour en retard","À l’heure"))))</f>
        <v/>
      </c>
      <c r="M141" s="6" t="n"/>
      <c r="O141" s="10">
        <f>IF(AND($A141&lt;&gt;"",$D141="Premier avis",$I141="Oui"),$A141,"")</f>
        <v/>
      </c>
      <c r="P141" s="10">
        <f>IF(AND($A141&lt;&gt;"",$D141="Retour à la normale",$I141="Oui"),$A141,"")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Oui"),"",IF(COUNTIFS($B$5:$B$204,$B142,$A$5:$A$204,"&gt;"&amp;$A142,$A$5:$A$204,"&lt;="&amp;($G142+'Listes'!$F$5/1440),$I$5:$I$204,"Oui")&gt;0,"Oui",IF(COUNTIFS($B$5:$B$204,$B142,$A$5:$A$204,"&gt;"&amp;$A142,$I$5:$I$204,"Oui")&gt;0,"Non","")))</f>
        <v/>
      </c>
      <c r="K142" s="8">
        <f>IF($A142="","",IF(OR($B142="",$C142="",$D142="",$E142="",$F142="",$H142="",$I142="",AND($G142="",$D142&lt;&gt;"Retour à la normale",$D142&lt;&gt;"Suivi")),"Non","Oui"))</f>
        <v/>
      </c>
      <c r="L142" s="9">
        <f>IF($A142="","",IF($I142&lt;&gt;"Oui","Non envoyé",IF(OR($D142="Suivi",COUNTIFS($B$5:$B$204,$B142,$A$5:$A$204,"&gt;"&amp;$A142,$I$5:$I$204,"Oui")&gt;0,AND($D142="Retour à la normale",$G142="")),"Clos",IF(AND($G142&lt;&gt;"",NOW()&gt;$G142+'Listes'!$F$5/1440),"Prochaine mise à jour en retard","À l’heure"))))</f>
        <v/>
      </c>
      <c r="M142" s="6" t="n"/>
      <c r="O142" s="10">
        <f>IF(AND($A142&lt;&gt;"",$D142="Premier avis",$I142="Oui"),$A142,"")</f>
        <v/>
      </c>
      <c r="P142" s="10">
        <f>IF(AND($A142&lt;&gt;"",$D142="Retour à la normale",$I142="Oui"),$A142,"")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Oui"),"",IF(COUNTIFS($B$5:$B$204,$B143,$A$5:$A$204,"&gt;"&amp;$A143,$A$5:$A$204,"&lt;="&amp;($G143+'Listes'!$F$5/1440),$I$5:$I$204,"Oui")&gt;0,"Oui",IF(COUNTIFS($B$5:$B$204,$B143,$A$5:$A$204,"&gt;"&amp;$A143,$I$5:$I$204,"Oui")&gt;0,"Non","")))</f>
        <v/>
      </c>
      <c r="K143" s="8">
        <f>IF($A143="","",IF(OR($B143="",$C143="",$D143="",$E143="",$F143="",$H143="",$I143="",AND($G143="",$D143&lt;&gt;"Retour à la normale",$D143&lt;&gt;"Suivi")),"Non","Oui"))</f>
        <v/>
      </c>
      <c r="L143" s="9">
        <f>IF($A143="","",IF($I143&lt;&gt;"Oui","Non envoyé",IF(OR($D143="Suivi",COUNTIFS($B$5:$B$204,$B143,$A$5:$A$204,"&gt;"&amp;$A143,$I$5:$I$204,"Oui")&gt;0,AND($D143="Retour à la normale",$G143="")),"Clos",IF(AND($G143&lt;&gt;"",NOW()&gt;$G143+'Listes'!$F$5/1440),"Prochaine mise à jour en retard","À l’heure"))))</f>
        <v/>
      </c>
      <c r="M143" s="6" t="n"/>
      <c r="O143" s="10">
        <f>IF(AND($A143&lt;&gt;"",$D143="Premier avis",$I143="Oui"),$A143,"")</f>
        <v/>
      </c>
      <c r="P143" s="10">
        <f>IF(AND($A143&lt;&gt;"",$D143="Retour à la normale",$I143="Oui"),$A143,"")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Oui"),"",IF(COUNTIFS($B$5:$B$204,$B144,$A$5:$A$204,"&gt;"&amp;$A144,$A$5:$A$204,"&lt;="&amp;($G144+'Listes'!$F$5/1440),$I$5:$I$204,"Oui")&gt;0,"Oui",IF(COUNTIFS($B$5:$B$204,$B144,$A$5:$A$204,"&gt;"&amp;$A144,$I$5:$I$204,"Oui")&gt;0,"Non","")))</f>
        <v/>
      </c>
      <c r="K144" s="8">
        <f>IF($A144="","",IF(OR($B144="",$C144="",$D144="",$E144="",$F144="",$H144="",$I144="",AND($G144="",$D144&lt;&gt;"Retour à la normale",$D144&lt;&gt;"Suivi")),"Non","Oui"))</f>
        <v/>
      </c>
      <c r="L144" s="9">
        <f>IF($A144="","",IF($I144&lt;&gt;"Oui","Non envoyé",IF(OR($D144="Suivi",COUNTIFS($B$5:$B$204,$B144,$A$5:$A$204,"&gt;"&amp;$A144,$I$5:$I$204,"Oui")&gt;0,AND($D144="Retour à la normale",$G144="")),"Clos",IF(AND($G144&lt;&gt;"",NOW()&gt;$G144+'Listes'!$F$5/1440),"Prochaine mise à jour en retard","À l’heure"))))</f>
        <v/>
      </c>
      <c r="M144" s="6" t="n"/>
      <c r="O144" s="10">
        <f>IF(AND($A144&lt;&gt;"",$D144="Premier avis",$I144="Oui"),$A144,"")</f>
        <v/>
      </c>
      <c r="P144" s="10">
        <f>IF(AND($A144&lt;&gt;"",$D144="Retour à la normale",$I144="Oui"),$A144,"")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Oui"),"",IF(COUNTIFS($B$5:$B$204,$B145,$A$5:$A$204,"&gt;"&amp;$A145,$A$5:$A$204,"&lt;="&amp;($G145+'Listes'!$F$5/1440),$I$5:$I$204,"Oui")&gt;0,"Oui",IF(COUNTIFS($B$5:$B$204,$B145,$A$5:$A$204,"&gt;"&amp;$A145,$I$5:$I$204,"Oui")&gt;0,"Non","")))</f>
        <v/>
      </c>
      <c r="K145" s="8">
        <f>IF($A145="","",IF(OR($B145="",$C145="",$D145="",$E145="",$F145="",$H145="",$I145="",AND($G145="",$D145&lt;&gt;"Retour à la normale",$D145&lt;&gt;"Suivi")),"Non","Oui"))</f>
        <v/>
      </c>
      <c r="L145" s="9">
        <f>IF($A145="","",IF($I145&lt;&gt;"Oui","Non envoyé",IF(OR($D145="Suivi",COUNTIFS($B$5:$B$204,$B145,$A$5:$A$204,"&gt;"&amp;$A145,$I$5:$I$204,"Oui")&gt;0,AND($D145="Retour à la normale",$G145="")),"Clos",IF(AND($G145&lt;&gt;"",NOW()&gt;$G145+'Listes'!$F$5/1440),"Prochaine mise à jour en retard","À l’heure"))))</f>
        <v/>
      </c>
      <c r="M145" s="6" t="n"/>
      <c r="O145" s="10">
        <f>IF(AND($A145&lt;&gt;"",$D145="Premier avis",$I145="Oui"),$A145,"")</f>
        <v/>
      </c>
      <c r="P145" s="10">
        <f>IF(AND($A145&lt;&gt;"",$D145="Retour à la normale",$I145="Oui"),$A145,"")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Oui"),"",IF(COUNTIFS($B$5:$B$204,$B146,$A$5:$A$204,"&gt;"&amp;$A146,$A$5:$A$204,"&lt;="&amp;($G146+'Listes'!$F$5/1440),$I$5:$I$204,"Oui")&gt;0,"Oui",IF(COUNTIFS($B$5:$B$204,$B146,$A$5:$A$204,"&gt;"&amp;$A146,$I$5:$I$204,"Oui")&gt;0,"Non","")))</f>
        <v/>
      </c>
      <c r="K146" s="8">
        <f>IF($A146="","",IF(OR($B146="",$C146="",$D146="",$E146="",$F146="",$H146="",$I146="",AND($G146="",$D146&lt;&gt;"Retour à la normale",$D146&lt;&gt;"Suivi")),"Non","Oui"))</f>
        <v/>
      </c>
      <c r="L146" s="9">
        <f>IF($A146="","",IF($I146&lt;&gt;"Oui","Non envoyé",IF(OR($D146="Suivi",COUNTIFS($B$5:$B$204,$B146,$A$5:$A$204,"&gt;"&amp;$A146,$I$5:$I$204,"Oui")&gt;0,AND($D146="Retour à la normale",$G146="")),"Clos",IF(AND($G146&lt;&gt;"",NOW()&gt;$G146+'Listes'!$F$5/1440),"Prochaine mise à jour en retard","À l’heure"))))</f>
        <v/>
      </c>
      <c r="M146" s="6" t="n"/>
      <c r="O146" s="10">
        <f>IF(AND($A146&lt;&gt;"",$D146="Premier avis",$I146="Oui"),$A146,"")</f>
        <v/>
      </c>
      <c r="P146" s="10">
        <f>IF(AND($A146&lt;&gt;"",$D146="Retour à la normale",$I146="Oui"),$A146,"")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Oui"),"",IF(COUNTIFS($B$5:$B$204,$B147,$A$5:$A$204,"&gt;"&amp;$A147,$A$5:$A$204,"&lt;="&amp;($G147+'Listes'!$F$5/1440),$I$5:$I$204,"Oui")&gt;0,"Oui",IF(COUNTIFS($B$5:$B$204,$B147,$A$5:$A$204,"&gt;"&amp;$A147,$I$5:$I$204,"Oui")&gt;0,"Non","")))</f>
        <v/>
      </c>
      <c r="K147" s="8">
        <f>IF($A147="","",IF(OR($B147="",$C147="",$D147="",$E147="",$F147="",$H147="",$I147="",AND($G147="",$D147&lt;&gt;"Retour à la normale",$D147&lt;&gt;"Suivi")),"Non","Oui"))</f>
        <v/>
      </c>
      <c r="L147" s="9">
        <f>IF($A147="","",IF($I147&lt;&gt;"Oui","Non envoyé",IF(OR($D147="Suivi",COUNTIFS($B$5:$B$204,$B147,$A$5:$A$204,"&gt;"&amp;$A147,$I$5:$I$204,"Oui")&gt;0,AND($D147="Retour à la normale",$G147="")),"Clos",IF(AND($G147&lt;&gt;"",NOW()&gt;$G147+'Listes'!$F$5/1440),"Prochaine mise à jour en retard","À l’heure"))))</f>
        <v/>
      </c>
      <c r="M147" s="6" t="n"/>
      <c r="O147" s="10">
        <f>IF(AND($A147&lt;&gt;"",$D147="Premier avis",$I147="Oui"),$A147,"")</f>
        <v/>
      </c>
      <c r="P147" s="10">
        <f>IF(AND($A147&lt;&gt;"",$D147="Retour à la normale",$I147="Oui"),$A147,"")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Oui"),"",IF(COUNTIFS($B$5:$B$204,$B148,$A$5:$A$204,"&gt;"&amp;$A148,$A$5:$A$204,"&lt;="&amp;($G148+'Listes'!$F$5/1440),$I$5:$I$204,"Oui")&gt;0,"Oui",IF(COUNTIFS($B$5:$B$204,$B148,$A$5:$A$204,"&gt;"&amp;$A148,$I$5:$I$204,"Oui")&gt;0,"Non","")))</f>
        <v/>
      </c>
      <c r="K148" s="8">
        <f>IF($A148="","",IF(OR($B148="",$C148="",$D148="",$E148="",$F148="",$H148="",$I148="",AND($G148="",$D148&lt;&gt;"Retour à la normale",$D148&lt;&gt;"Suivi")),"Non","Oui"))</f>
        <v/>
      </c>
      <c r="L148" s="9">
        <f>IF($A148="","",IF($I148&lt;&gt;"Oui","Non envoyé",IF(OR($D148="Suivi",COUNTIFS($B$5:$B$204,$B148,$A$5:$A$204,"&gt;"&amp;$A148,$I$5:$I$204,"Oui")&gt;0,AND($D148="Retour à la normale",$G148="")),"Clos",IF(AND($G148&lt;&gt;"",NOW()&gt;$G148+'Listes'!$F$5/1440),"Prochaine mise à jour en retard","À l’heure"))))</f>
        <v/>
      </c>
      <c r="M148" s="6" t="n"/>
      <c r="O148" s="10">
        <f>IF(AND($A148&lt;&gt;"",$D148="Premier avis",$I148="Oui"),$A148,"")</f>
        <v/>
      </c>
      <c r="P148" s="10">
        <f>IF(AND($A148&lt;&gt;"",$D148="Retour à la normale",$I148="Oui"),$A148,"")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Oui"),"",IF(COUNTIFS($B$5:$B$204,$B149,$A$5:$A$204,"&gt;"&amp;$A149,$A$5:$A$204,"&lt;="&amp;($G149+'Listes'!$F$5/1440),$I$5:$I$204,"Oui")&gt;0,"Oui",IF(COUNTIFS($B$5:$B$204,$B149,$A$5:$A$204,"&gt;"&amp;$A149,$I$5:$I$204,"Oui")&gt;0,"Non","")))</f>
        <v/>
      </c>
      <c r="K149" s="8">
        <f>IF($A149="","",IF(OR($B149="",$C149="",$D149="",$E149="",$F149="",$H149="",$I149="",AND($G149="",$D149&lt;&gt;"Retour à la normale",$D149&lt;&gt;"Suivi")),"Non","Oui"))</f>
        <v/>
      </c>
      <c r="L149" s="9">
        <f>IF($A149="","",IF($I149&lt;&gt;"Oui","Non envoyé",IF(OR($D149="Suivi",COUNTIFS($B$5:$B$204,$B149,$A$5:$A$204,"&gt;"&amp;$A149,$I$5:$I$204,"Oui")&gt;0,AND($D149="Retour à la normale",$G149="")),"Clos",IF(AND($G149&lt;&gt;"",NOW()&gt;$G149+'Listes'!$F$5/1440),"Prochaine mise à jour en retard","À l’heure"))))</f>
        <v/>
      </c>
      <c r="M149" s="6" t="n"/>
      <c r="O149" s="10">
        <f>IF(AND($A149&lt;&gt;"",$D149="Premier avis",$I149="Oui"),$A149,"")</f>
        <v/>
      </c>
      <c r="P149" s="10">
        <f>IF(AND($A149&lt;&gt;"",$D149="Retour à la normale",$I149="Oui"),$A149,"")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Oui"),"",IF(COUNTIFS($B$5:$B$204,$B150,$A$5:$A$204,"&gt;"&amp;$A150,$A$5:$A$204,"&lt;="&amp;($G150+'Listes'!$F$5/1440),$I$5:$I$204,"Oui")&gt;0,"Oui",IF(COUNTIFS($B$5:$B$204,$B150,$A$5:$A$204,"&gt;"&amp;$A150,$I$5:$I$204,"Oui")&gt;0,"Non","")))</f>
        <v/>
      </c>
      <c r="K150" s="8">
        <f>IF($A150="","",IF(OR($B150="",$C150="",$D150="",$E150="",$F150="",$H150="",$I150="",AND($G150="",$D150&lt;&gt;"Retour à la normale",$D150&lt;&gt;"Suivi")),"Non","Oui"))</f>
        <v/>
      </c>
      <c r="L150" s="9">
        <f>IF($A150="","",IF($I150&lt;&gt;"Oui","Non envoyé",IF(OR($D150="Suivi",COUNTIFS($B$5:$B$204,$B150,$A$5:$A$204,"&gt;"&amp;$A150,$I$5:$I$204,"Oui")&gt;0,AND($D150="Retour à la normale",$G150="")),"Clos",IF(AND($G150&lt;&gt;"",NOW()&gt;$G150+'Listes'!$F$5/1440),"Prochaine mise à jour en retard","À l’heure"))))</f>
        <v/>
      </c>
      <c r="M150" s="6" t="n"/>
      <c r="O150" s="10">
        <f>IF(AND($A150&lt;&gt;"",$D150="Premier avis",$I150="Oui"),$A150,"")</f>
        <v/>
      </c>
      <c r="P150" s="10">
        <f>IF(AND($A150&lt;&gt;"",$D150="Retour à la normale",$I150="Oui"),$A150,"")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Oui"),"",IF(COUNTIFS($B$5:$B$204,$B151,$A$5:$A$204,"&gt;"&amp;$A151,$A$5:$A$204,"&lt;="&amp;($G151+'Listes'!$F$5/1440),$I$5:$I$204,"Oui")&gt;0,"Oui",IF(COUNTIFS($B$5:$B$204,$B151,$A$5:$A$204,"&gt;"&amp;$A151,$I$5:$I$204,"Oui")&gt;0,"Non","")))</f>
        <v/>
      </c>
      <c r="K151" s="8">
        <f>IF($A151="","",IF(OR($B151="",$C151="",$D151="",$E151="",$F151="",$H151="",$I151="",AND($G151="",$D151&lt;&gt;"Retour à la normale",$D151&lt;&gt;"Suivi")),"Non","Oui"))</f>
        <v/>
      </c>
      <c r="L151" s="9">
        <f>IF($A151="","",IF($I151&lt;&gt;"Oui","Non envoyé",IF(OR($D151="Suivi",COUNTIFS($B$5:$B$204,$B151,$A$5:$A$204,"&gt;"&amp;$A151,$I$5:$I$204,"Oui")&gt;0,AND($D151="Retour à la normale",$G151="")),"Clos",IF(AND($G151&lt;&gt;"",NOW()&gt;$G151+'Listes'!$F$5/1440),"Prochaine mise à jour en retard","À l’heure"))))</f>
        <v/>
      </c>
      <c r="M151" s="6" t="n"/>
      <c r="O151" s="10">
        <f>IF(AND($A151&lt;&gt;"",$D151="Premier avis",$I151="Oui"),$A151,"")</f>
        <v/>
      </c>
      <c r="P151" s="10">
        <f>IF(AND($A151&lt;&gt;"",$D151="Retour à la normale",$I151="Oui"),$A151,"")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Oui"),"",IF(COUNTIFS($B$5:$B$204,$B152,$A$5:$A$204,"&gt;"&amp;$A152,$A$5:$A$204,"&lt;="&amp;($G152+'Listes'!$F$5/1440),$I$5:$I$204,"Oui")&gt;0,"Oui",IF(COUNTIFS($B$5:$B$204,$B152,$A$5:$A$204,"&gt;"&amp;$A152,$I$5:$I$204,"Oui")&gt;0,"Non","")))</f>
        <v/>
      </c>
      <c r="K152" s="8">
        <f>IF($A152="","",IF(OR($B152="",$C152="",$D152="",$E152="",$F152="",$H152="",$I152="",AND($G152="",$D152&lt;&gt;"Retour à la normale",$D152&lt;&gt;"Suivi")),"Non","Oui"))</f>
        <v/>
      </c>
      <c r="L152" s="9">
        <f>IF($A152="","",IF($I152&lt;&gt;"Oui","Non envoyé",IF(OR($D152="Suivi",COUNTIFS($B$5:$B$204,$B152,$A$5:$A$204,"&gt;"&amp;$A152,$I$5:$I$204,"Oui")&gt;0,AND($D152="Retour à la normale",$G152="")),"Clos",IF(AND($G152&lt;&gt;"",NOW()&gt;$G152+'Listes'!$F$5/1440),"Prochaine mise à jour en retard","À l’heure"))))</f>
        <v/>
      </c>
      <c r="M152" s="6" t="n"/>
      <c r="O152" s="10">
        <f>IF(AND($A152&lt;&gt;"",$D152="Premier avis",$I152="Oui"),$A152,"")</f>
        <v/>
      </c>
      <c r="P152" s="10">
        <f>IF(AND($A152&lt;&gt;"",$D152="Retour à la normale",$I152="Oui"),$A152,"")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Oui"),"",IF(COUNTIFS($B$5:$B$204,$B153,$A$5:$A$204,"&gt;"&amp;$A153,$A$5:$A$204,"&lt;="&amp;($G153+'Listes'!$F$5/1440),$I$5:$I$204,"Oui")&gt;0,"Oui",IF(COUNTIFS($B$5:$B$204,$B153,$A$5:$A$204,"&gt;"&amp;$A153,$I$5:$I$204,"Oui")&gt;0,"Non","")))</f>
        <v/>
      </c>
      <c r="K153" s="8">
        <f>IF($A153="","",IF(OR($B153="",$C153="",$D153="",$E153="",$F153="",$H153="",$I153="",AND($G153="",$D153&lt;&gt;"Retour à la normale",$D153&lt;&gt;"Suivi")),"Non","Oui"))</f>
        <v/>
      </c>
      <c r="L153" s="9">
        <f>IF($A153="","",IF($I153&lt;&gt;"Oui","Non envoyé",IF(OR($D153="Suivi",COUNTIFS($B$5:$B$204,$B153,$A$5:$A$204,"&gt;"&amp;$A153,$I$5:$I$204,"Oui")&gt;0,AND($D153="Retour à la normale",$G153="")),"Clos",IF(AND($G153&lt;&gt;"",NOW()&gt;$G153+'Listes'!$F$5/1440),"Prochaine mise à jour en retard","À l’heure"))))</f>
        <v/>
      </c>
      <c r="M153" s="6" t="n"/>
      <c r="O153" s="10">
        <f>IF(AND($A153&lt;&gt;"",$D153="Premier avis",$I153="Oui"),$A153,"")</f>
        <v/>
      </c>
      <c r="P153" s="10">
        <f>IF(AND($A153&lt;&gt;"",$D153="Retour à la normale",$I153="Oui"),$A153,"")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Oui"),"",IF(COUNTIFS($B$5:$B$204,$B154,$A$5:$A$204,"&gt;"&amp;$A154,$A$5:$A$204,"&lt;="&amp;($G154+'Listes'!$F$5/1440),$I$5:$I$204,"Oui")&gt;0,"Oui",IF(COUNTIFS($B$5:$B$204,$B154,$A$5:$A$204,"&gt;"&amp;$A154,$I$5:$I$204,"Oui")&gt;0,"Non","")))</f>
        <v/>
      </c>
      <c r="K154" s="8">
        <f>IF($A154="","",IF(OR($B154="",$C154="",$D154="",$E154="",$F154="",$H154="",$I154="",AND($G154="",$D154&lt;&gt;"Retour à la normale",$D154&lt;&gt;"Suivi")),"Non","Oui"))</f>
        <v/>
      </c>
      <c r="L154" s="9">
        <f>IF($A154="","",IF($I154&lt;&gt;"Oui","Non envoyé",IF(OR($D154="Suivi",COUNTIFS($B$5:$B$204,$B154,$A$5:$A$204,"&gt;"&amp;$A154,$I$5:$I$204,"Oui")&gt;0,AND($D154="Retour à la normale",$G154="")),"Clos",IF(AND($G154&lt;&gt;"",NOW()&gt;$G154+'Listes'!$F$5/1440),"Prochaine mise à jour en retard","À l’heure"))))</f>
        <v/>
      </c>
      <c r="M154" s="6" t="n"/>
      <c r="O154" s="10">
        <f>IF(AND($A154&lt;&gt;"",$D154="Premier avis",$I154="Oui"),$A154,"")</f>
        <v/>
      </c>
      <c r="P154" s="10">
        <f>IF(AND($A154&lt;&gt;"",$D154="Retour à la normale",$I154="Oui"),$A154,"")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Oui"),"",IF(COUNTIFS($B$5:$B$204,$B155,$A$5:$A$204,"&gt;"&amp;$A155,$A$5:$A$204,"&lt;="&amp;($G155+'Listes'!$F$5/1440),$I$5:$I$204,"Oui")&gt;0,"Oui",IF(COUNTIFS($B$5:$B$204,$B155,$A$5:$A$204,"&gt;"&amp;$A155,$I$5:$I$204,"Oui")&gt;0,"Non","")))</f>
        <v/>
      </c>
      <c r="K155" s="8">
        <f>IF($A155="","",IF(OR($B155="",$C155="",$D155="",$E155="",$F155="",$H155="",$I155="",AND($G155="",$D155&lt;&gt;"Retour à la normale",$D155&lt;&gt;"Suivi")),"Non","Oui"))</f>
        <v/>
      </c>
      <c r="L155" s="9">
        <f>IF($A155="","",IF($I155&lt;&gt;"Oui","Non envoyé",IF(OR($D155="Suivi",COUNTIFS($B$5:$B$204,$B155,$A$5:$A$204,"&gt;"&amp;$A155,$I$5:$I$204,"Oui")&gt;0,AND($D155="Retour à la normale",$G155="")),"Clos",IF(AND($G155&lt;&gt;"",NOW()&gt;$G155+'Listes'!$F$5/1440),"Prochaine mise à jour en retard","À l’heure"))))</f>
        <v/>
      </c>
      <c r="M155" s="6" t="n"/>
      <c r="O155" s="10">
        <f>IF(AND($A155&lt;&gt;"",$D155="Premier avis",$I155="Oui"),$A155,"")</f>
        <v/>
      </c>
      <c r="P155" s="10">
        <f>IF(AND($A155&lt;&gt;"",$D155="Retour à la normale",$I155="Oui"),$A155,"")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Oui"),"",IF(COUNTIFS($B$5:$B$204,$B156,$A$5:$A$204,"&gt;"&amp;$A156,$A$5:$A$204,"&lt;="&amp;($G156+'Listes'!$F$5/1440),$I$5:$I$204,"Oui")&gt;0,"Oui",IF(COUNTIFS($B$5:$B$204,$B156,$A$5:$A$204,"&gt;"&amp;$A156,$I$5:$I$204,"Oui")&gt;0,"Non","")))</f>
        <v/>
      </c>
      <c r="K156" s="8">
        <f>IF($A156="","",IF(OR($B156="",$C156="",$D156="",$E156="",$F156="",$H156="",$I156="",AND($G156="",$D156&lt;&gt;"Retour à la normale",$D156&lt;&gt;"Suivi")),"Non","Oui"))</f>
        <v/>
      </c>
      <c r="L156" s="9">
        <f>IF($A156="","",IF($I156&lt;&gt;"Oui","Non envoyé",IF(OR($D156="Suivi",COUNTIFS($B$5:$B$204,$B156,$A$5:$A$204,"&gt;"&amp;$A156,$I$5:$I$204,"Oui")&gt;0,AND($D156="Retour à la normale",$G156="")),"Clos",IF(AND($G156&lt;&gt;"",NOW()&gt;$G156+'Listes'!$F$5/1440),"Prochaine mise à jour en retard","À l’heure"))))</f>
        <v/>
      </c>
      <c r="M156" s="6" t="n"/>
      <c r="O156" s="10">
        <f>IF(AND($A156&lt;&gt;"",$D156="Premier avis",$I156="Oui"),$A156,"")</f>
        <v/>
      </c>
      <c r="P156" s="10">
        <f>IF(AND($A156&lt;&gt;"",$D156="Retour à la normale",$I156="Oui"),$A156,"")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Oui"),"",IF(COUNTIFS($B$5:$B$204,$B157,$A$5:$A$204,"&gt;"&amp;$A157,$A$5:$A$204,"&lt;="&amp;($G157+'Listes'!$F$5/1440),$I$5:$I$204,"Oui")&gt;0,"Oui",IF(COUNTIFS($B$5:$B$204,$B157,$A$5:$A$204,"&gt;"&amp;$A157,$I$5:$I$204,"Oui")&gt;0,"Non","")))</f>
        <v/>
      </c>
      <c r="K157" s="8">
        <f>IF($A157="","",IF(OR($B157="",$C157="",$D157="",$E157="",$F157="",$H157="",$I157="",AND($G157="",$D157&lt;&gt;"Retour à la normale",$D157&lt;&gt;"Suivi")),"Non","Oui"))</f>
        <v/>
      </c>
      <c r="L157" s="9">
        <f>IF($A157="","",IF($I157&lt;&gt;"Oui","Non envoyé",IF(OR($D157="Suivi",COUNTIFS($B$5:$B$204,$B157,$A$5:$A$204,"&gt;"&amp;$A157,$I$5:$I$204,"Oui")&gt;0,AND($D157="Retour à la normale",$G157="")),"Clos",IF(AND($G157&lt;&gt;"",NOW()&gt;$G157+'Listes'!$F$5/1440),"Prochaine mise à jour en retard","À l’heure"))))</f>
        <v/>
      </c>
      <c r="M157" s="6" t="n"/>
      <c r="O157" s="10">
        <f>IF(AND($A157&lt;&gt;"",$D157="Premier avis",$I157="Oui"),$A157,"")</f>
        <v/>
      </c>
      <c r="P157" s="10">
        <f>IF(AND($A157&lt;&gt;"",$D157="Retour à la normale",$I157="Oui"),$A157,"")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Oui"),"",IF(COUNTIFS($B$5:$B$204,$B158,$A$5:$A$204,"&gt;"&amp;$A158,$A$5:$A$204,"&lt;="&amp;($G158+'Listes'!$F$5/1440),$I$5:$I$204,"Oui")&gt;0,"Oui",IF(COUNTIFS($B$5:$B$204,$B158,$A$5:$A$204,"&gt;"&amp;$A158,$I$5:$I$204,"Oui")&gt;0,"Non","")))</f>
        <v/>
      </c>
      <c r="K158" s="8">
        <f>IF($A158="","",IF(OR($B158="",$C158="",$D158="",$E158="",$F158="",$H158="",$I158="",AND($G158="",$D158&lt;&gt;"Retour à la normale",$D158&lt;&gt;"Suivi")),"Non","Oui"))</f>
        <v/>
      </c>
      <c r="L158" s="9">
        <f>IF($A158="","",IF($I158&lt;&gt;"Oui","Non envoyé",IF(OR($D158="Suivi",COUNTIFS($B$5:$B$204,$B158,$A$5:$A$204,"&gt;"&amp;$A158,$I$5:$I$204,"Oui")&gt;0,AND($D158="Retour à la normale",$G158="")),"Clos",IF(AND($G158&lt;&gt;"",NOW()&gt;$G158+'Listes'!$F$5/1440),"Prochaine mise à jour en retard","À l’heure"))))</f>
        <v/>
      </c>
      <c r="M158" s="6" t="n"/>
      <c r="O158" s="10">
        <f>IF(AND($A158&lt;&gt;"",$D158="Premier avis",$I158="Oui"),$A158,"")</f>
        <v/>
      </c>
      <c r="P158" s="10">
        <f>IF(AND($A158&lt;&gt;"",$D158="Retour à la normale",$I158="Oui"),$A158,"")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Oui"),"",IF(COUNTIFS($B$5:$B$204,$B159,$A$5:$A$204,"&gt;"&amp;$A159,$A$5:$A$204,"&lt;="&amp;($G159+'Listes'!$F$5/1440),$I$5:$I$204,"Oui")&gt;0,"Oui",IF(COUNTIFS($B$5:$B$204,$B159,$A$5:$A$204,"&gt;"&amp;$A159,$I$5:$I$204,"Oui")&gt;0,"Non","")))</f>
        <v/>
      </c>
      <c r="K159" s="8">
        <f>IF($A159="","",IF(OR($B159="",$C159="",$D159="",$E159="",$F159="",$H159="",$I159="",AND($G159="",$D159&lt;&gt;"Retour à la normale",$D159&lt;&gt;"Suivi")),"Non","Oui"))</f>
        <v/>
      </c>
      <c r="L159" s="9">
        <f>IF($A159="","",IF($I159&lt;&gt;"Oui","Non envoyé",IF(OR($D159="Suivi",COUNTIFS($B$5:$B$204,$B159,$A$5:$A$204,"&gt;"&amp;$A159,$I$5:$I$204,"Oui")&gt;0,AND($D159="Retour à la normale",$G159="")),"Clos",IF(AND($G159&lt;&gt;"",NOW()&gt;$G159+'Listes'!$F$5/1440),"Prochaine mise à jour en retard","À l’heure"))))</f>
        <v/>
      </c>
      <c r="M159" s="6" t="n"/>
      <c r="O159" s="10">
        <f>IF(AND($A159&lt;&gt;"",$D159="Premier avis",$I159="Oui"),$A159,"")</f>
        <v/>
      </c>
      <c r="P159" s="10">
        <f>IF(AND($A159&lt;&gt;"",$D159="Retour à la normale",$I159="Oui"),$A159,"")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Oui"),"",IF(COUNTIFS($B$5:$B$204,$B160,$A$5:$A$204,"&gt;"&amp;$A160,$A$5:$A$204,"&lt;="&amp;($G160+'Listes'!$F$5/1440),$I$5:$I$204,"Oui")&gt;0,"Oui",IF(COUNTIFS($B$5:$B$204,$B160,$A$5:$A$204,"&gt;"&amp;$A160,$I$5:$I$204,"Oui")&gt;0,"Non","")))</f>
        <v/>
      </c>
      <c r="K160" s="8">
        <f>IF($A160="","",IF(OR($B160="",$C160="",$D160="",$E160="",$F160="",$H160="",$I160="",AND($G160="",$D160&lt;&gt;"Retour à la normale",$D160&lt;&gt;"Suivi")),"Non","Oui"))</f>
        <v/>
      </c>
      <c r="L160" s="9">
        <f>IF($A160="","",IF($I160&lt;&gt;"Oui","Non envoyé",IF(OR($D160="Suivi",COUNTIFS($B$5:$B$204,$B160,$A$5:$A$204,"&gt;"&amp;$A160,$I$5:$I$204,"Oui")&gt;0,AND($D160="Retour à la normale",$G160="")),"Clos",IF(AND($G160&lt;&gt;"",NOW()&gt;$G160+'Listes'!$F$5/1440),"Prochaine mise à jour en retard","À l’heure"))))</f>
        <v/>
      </c>
      <c r="M160" s="6" t="n"/>
      <c r="O160" s="10">
        <f>IF(AND($A160&lt;&gt;"",$D160="Premier avis",$I160="Oui"),$A160,"")</f>
        <v/>
      </c>
      <c r="P160" s="10">
        <f>IF(AND($A160&lt;&gt;"",$D160="Retour à la normale",$I160="Oui"),$A160,"")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Oui"),"",IF(COUNTIFS($B$5:$B$204,$B161,$A$5:$A$204,"&gt;"&amp;$A161,$A$5:$A$204,"&lt;="&amp;($G161+'Listes'!$F$5/1440),$I$5:$I$204,"Oui")&gt;0,"Oui",IF(COUNTIFS($B$5:$B$204,$B161,$A$5:$A$204,"&gt;"&amp;$A161,$I$5:$I$204,"Oui")&gt;0,"Non","")))</f>
        <v/>
      </c>
      <c r="K161" s="8">
        <f>IF($A161="","",IF(OR($B161="",$C161="",$D161="",$E161="",$F161="",$H161="",$I161="",AND($G161="",$D161&lt;&gt;"Retour à la normale",$D161&lt;&gt;"Suivi")),"Non","Oui"))</f>
        <v/>
      </c>
      <c r="L161" s="9">
        <f>IF($A161="","",IF($I161&lt;&gt;"Oui","Non envoyé",IF(OR($D161="Suivi",COUNTIFS($B$5:$B$204,$B161,$A$5:$A$204,"&gt;"&amp;$A161,$I$5:$I$204,"Oui")&gt;0,AND($D161="Retour à la normale",$G161="")),"Clos",IF(AND($G161&lt;&gt;"",NOW()&gt;$G161+'Listes'!$F$5/1440),"Prochaine mise à jour en retard","À l’heure"))))</f>
        <v/>
      </c>
      <c r="M161" s="6" t="n"/>
      <c r="O161" s="10">
        <f>IF(AND($A161&lt;&gt;"",$D161="Premier avis",$I161="Oui"),$A161,"")</f>
        <v/>
      </c>
      <c r="P161" s="10">
        <f>IF(AND($A161&lt;&gt;"",$D161="Retour à la normale",$I161="Oui"),$A161,"")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Oui"),"",IF(COUNTIFS($B$5:$B$204,$B162,$A$5:$A$204,"&gt;"&amp;$A162,$A$5:$A$204,"&lt;="&amp;($G162+'Listes'!$F$5/1440),$I$5:$I$204,"Oui")&gt;0,"Oui",IF(COUNTIFS($B$5:$B$204,$B162,$A$5:$A$204,"&gt;"&amp;$A162,$I$5:$I$204,"Oui")&gt;0,"Non","")))</f>
        <v/>
      </c>
      <c r="K162" s="8">
        <f>IF($A162="","",IF(OR($B162="",$C162="",$D162="",$E162="",$F162="",$H162="",$I162="",AND($G162="",$D162&lt;&gt;"Retour à la normale",$D162&lt;&gt;"Suivi")),"Non","Oui"))</f>
        <v/>
      </c>
      <c r="L162" s="9">
        <f>IF($A162="","",IF($I162&lt;&gt;"Oui","Non envoyé",IF(OR($D162="Suivi",COUNTIFS($B$5:$B$204,$B162,$A$5:$A$204,"&gt;"&amp;$A162,$I$5:$I$204,"Oui")&gt;0,AND($D162="Retour à la normale",$G162="")),"Clos",IF(AND($G162&lt;&gt;"",NOW()&gt;$G162+'Listes'!$F$5/1440),"Prochaine mise à jour en retard","À l’heure"))))</f>
        <v/>
      </c>
      <c r="M162" s="6" t="n"/>
      <c r="O162" s="10">
        <f>IF(AND($A162&lt;&gt;"",$D162="Premier avis",$I162="Oui"),$A162,"")</f>
        <v/>
      </c>
      <c r="P162" s="10">
        <f>IF(AND($A162&lt;&gt;"",$D162="Retour à la normale",$I162="Oui"),$A162,"")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Oui"),"",IF(COUNTIFS($B$5:$B$204,$B163,$A$5:$A$204,"&gt;"&amp;$A163,$A$5:$A$204,"&lt;="&amp;($G163+'Listes'!$F$5/1440),$I$5:$I$204,"Oui")&gt;0,"Oui",IF(COUNTIFS($B$5:$B$204,$B163,$A$5:$A$204,"&gt;"&amp;$A163,$I$5:$I$204,"Oui")&gt;0,"Non","")))</f>
        <v/>
      </c>
      <c r="K163" s="8">
        <f>IF($A163="","",IF(OR($B163="",$C163="",$D163="",$E163="",$F163="",$H163="",$I163="",AND($G163="",$D163&lt;&gt;"Retour à la normale",$D163&lt;&gt;"Suivi")),"Non","Oui"))</f>
        <v/>
      </c>
      <c r="L163" s="9">
        <f>IF($A163="","",IF($I163&lt;&gt;"Oui","Non envoyé",IF(OR($D163="Suivi",COUNTIFS($B$5:$B$204,$B163,$A$5:$A$204,"&gt;"&amp;$A163,$I$5:$I$204,"Oui")&gt;0,AND($D163="Retour à la normale",$G163="")),"Clos",IF(AND($G163&lt;&gt;"",NOW()&gt;$G163+'Listes'!$F$5/1440),"Prochaine mise à jour en retard","À l’heure"))))</f>
        <v/>
      </c>
      <c r="M163" s="6" t="n"/>
      <c r="O163" s="10">
        <f>IF(AND($A163&lt;&gt;"",$D163="Premier avis",$I163="Oui"),$A163,"")</f>
        <v/>
      </c>
      <c r="P163" s="10">
        <f>IF(AND($A163&lt;&gt;"",$D163="Retour à la normale",$I163="Oui"),$A163,"")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Oui"),"",IF(COUNTIFS($B$5:$B$204,$B164,$A$5:$A$204,"&gt;"&amp;$A164,$A$5:$A$204,"&lt;="&amp;($G164+'Listes'!$F$5/1440),$I$5:$I$204,"Oui")&gt;0,"Oui",IF(COUNTIFS($B$5:$B$204,$B164,$A$5:$A$204,"&gt;"&amp;$A164,$I$5:$I$204,"Oui")&gt;0,"Non","")))</f>
        <v/>
      </c>
      <c r="K164" s="8">
        <f>IF($A164="","",IF(OR($B164="",$C164="",$D164="",$E164="",$F164="",$H164="",$I164="",AND($G164="",$D164&lt;&gt;"Retour à la normale",$D164&lt;&gt;"Suivi")),"Non","Oui"))</f>
        <v/>
      </c>
      <c r="L164" s="9">
        <f>IF($A164="","",IF($I164&lt;&gt;"Oui","Non envoyé",IF(OR($D164="Suivi",COUNTIFS($B$5:$B$204,$B164,$A$5:$A$204,"&gt;"&amp;$A164,$I$5:$I$204,"Oui")&gt;0,AND($D164="Retour à la normale",$G164="")),"Clos",IF(AND($G164&lt;&gt;"",NOW()&gt;$G164+'Listes'!$F$5/1440),"Prochaine mise à jour en retard","À l’heure"))))</f>
        <v/>
      </c>
      <c r="M164" s="6" t="n"/>
      <c r="O164" s="10">
        <f>IF(AND($A164&lt;&gt;"",$D164="Premier avis",$I164="Oui"),$A164,"")</f>
        <v/>
      </c>
      <c r="P164" s="10">
        <f>IF(AND($A164&lt;&gt;"",$D164="Retour à la normale",$I164="Oui"),$A164,"")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Oui"),"",IF(COUNTIFS($B$5:$B$204,$B165,$A$5:$A$204,"&gt;"&amp;$A165,$A$5:$A$204,"&lt;="&amp;($G165+'Listes'!$F$5/1440),$I$5:$I$204,"Oui")&gt;0,"Oui",IF(COUNTIFS($B$5:$B$204,$B165,$A$5:$A$204,"&gt;"&amp;$A165,$I$5:$I$204,"Oui")&gt;0,"Non","")))</f>
        <v/>
      </c>
      <c r="K165" s="8">
        <f>IF($A165="","",IF(OR($B165="",$C165="",$D165="",$E165="",$F165="",$H165="",$I165="",AND($G165="",$D165&lt;&gt;"Retour à la normale",$D165&lt;&gt;"Suivi")),"Non","Oui"))</f>
        <v/>
      </c>
      <c r="L165" s="9">
        <f>IF($A165="","",IF($I165&lt;&gt;"Oui","Non envoyé",IF(OR($D165="Suivi",COUNTIFS($B$5:$B$204,$B165,$A$5:$A$204,"&gt;"&amp;$A165,$I$5:$I$204,"Oui")&gt;0,AND($D165="Retour à la normale",$G165="")),"Clos",IF(AND($G165&lt;&gt;"",NOW()&gt;$G165+'Listes'!$F$5/1440),"Prochaine mise à jour en retard","À l’heure"))))</f>
        <v/>
      </c>
      <c r="M165" s="6" t="n"/>
      <c r="O165" s="10">
        <f>IF(AND($A165&lt;&gt;"",$D165="Premier avis",$I165="Oui"),$A165,"")</f>
        <v/>
      </c>
      <c r="P165" s="10">
        <f>IF(AND($A165&lt;&gt;"",$D165="Retour à la normale",$I165="Oui"),$A165,"")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Oui"),"",IF(COUNTIFS($B$5:$B$204,$B166,$A$5:$A$204,"&gt;"&amp;$A166,$A$5:$A$204,"&lt;="&amp;($G166+'Listes'!$F$5/1440),$I$5:$I$204,"Oui")&gt;0,"Oui",IF(COUNTIFS($B$5:$B$204,$B166,$A$5:$A$204,"&gt;"&amp;$A166,$I$5:$I$204,"Oui")&gt;0,"Non","")))</f>
        <v/>
      </c>
      <c r="K166" s="8">
        <f>IF($A166="","",IF(OR($B166="",$C166="",$D166="",$E166="",$F166="",$H166="",$I166="",AND($G166="",$D166&lt;&gt;"Retour à la normale",$D166&lt;&gt;"Suivi")),"Non","Oui"))</f>
        <v/>
      </c>
      <c r="L166" s="9">
        <f>IF($A166="","",IF($I166&lt;&gt;"Oui","Non envoyé",IF(OR($D166="Suivi",COUNTIFS($B$5:$B$204,$B166,$A$5:$A$204,"&gt;"&amp;$A166,$I$5:$I$204,"Oui")&gt;0,AND($D166="Retour à la normale",$G166="")),"Clos",IF(AND($G166&lt;&gt;"",NOW()&gt;$G166+'Listes'!$F$5/1440),"Prochaine mise à jour en retard","À l’heure"))))</f>
        <v/>
      </c>
      <c r="M166" s="6" t="n"/>
      <c r="O166" s="10">
        <f>IF(AND($A166&lt;&gt;"",$D166="Premier avis",$I166="Oui"),$A166,"")</f>
        <v/>
      </c>
      <c r="P166" s="10">
        <f>IF(AND($A166&lt;&gt;"",$D166="Retour à la normale",$I166="Oui"),$A166,"")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Oui"),"",IF(COUNTIFS($B$5:$B$204,$B167,$A$5:$A$204,"&gt;"&amp;$A167,$A$5:$A$204,"&lt;="&amp;($G167+'Listes'!$F$5/1440),$I$5:$I$204,"Oui")&gt;0,"Oui",IF(COUNTIFS($B$5:$B$204,$B167,$A$5:$A$204,"&gt;"&amp;$A167,$I$5:$I$204,"Oui")&gt;0,"Non","")))</f>
        <v/>
      </c>
      <c r="K167" s="8">
        <f>IF($A167="","",IF(OR($B167="",$C167="",$D167="",$E167="",$F167="",$H167="",$I167="",AND($G167="",$D167&lt;&gt;"Retour à la normale",$D167&lt;&gt;"Suivi")),"Non","Oui"))</f>
        <v/>
      </c>
      <c r="L167" s="9">
        <f>IF($A167="","",IF($I167&lt;&gt;"Oui","Non envoyé",IF(OR($D167="Suivi",COUNTIFS($B$5:$B$204,$B167,$A$5:$A$204,"&gt;"&amp;$A167,$I$5:$I$204,"Oui")&gt;0,AND($D167="Retour à la normale",$G167="")),"Clos",IF(AND($G167&lt;&gt;"",NOW()&gt;$G167+'Listes'!$F$5/1440),"Prochaine mise à jour en retard","À l’heure"))))</f>
        <v/>
      </c>
      <c r="M167" s="6" t="n"/>
      <c r="O167" s="10">
        <f>IF(AND($A167&lt;&gt;"",$D167="Premier avis",$I167="Oui"),$A167,"")</f>
        <v/>
      </c>
      <c r="P167" s="10">
        <f>IF(AND($A167&lt;&gt;"",$D167="Retour à la normale",$I167="Oui"),$A167,"")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Oui"),"",IF(COUNTIFS($B$5:$B$204,$B168,$A$5:$A$204,"&gt;"&amp;$A168,$A$5:$A$204,"&lt;="&amp;($G168+'Listes'!$F$5/1440),$I$5:$I$204,"Oui")&gt;0,"Oui",IF(COUNTIFS($B$5:$B$204,$B168,$A$5:$A$204,"&gt;"&amp;$A168,$I$5:$I$204,"Oui")&gt;0,"Non","")))</f>
        <v/>
      </c>
      <c r="K168" s="8">
        <f>IF($A168="","",IF(OR($B168="",$C168="",$D168="",$E168="",$F168="",$H168="",$I168="",AND($G168="",$D168&lt;&gt;"Retour à la normale",$D168&lt;&gt;"Suivi")),"Non","Oui"))</f>
        <v/>
      </c>
      <c r="L168" s="9">
        <f>IF($A168="","",IF($I168&lt;&gt;"Oui","Non envoyé",IF(OR($D168="Suivi",COUNTIFS($B$5:$B$204,$B168,$A$5:$A$204,"&gt;"&amp;$A168,$I$5:$I$204,"Oui")&gt;0,AND($D168="Retour à la normale",$G168="")),"Clos",IF(AND($G168&lt;&gt;"",NOW()&gt;$G168+'Listes'!$F$5/1440),"Prochaine mise à jour en retard","À l’heure"))))</f>
        <v/>
      </c>
      <c r="M168" s="6" t="n"/>
      <c r="O168" s="10">
        <f>IF(AND($A168&lt;&gt;"",$D168="Premier avis",$I168="Oui"),$A168,"")</f>
        <v/>
      </c>
      <c r="P168" s="10">
        <f>IF(AND($A168&lt;&gt;"",$D168="Retour à la normale",$I168="Oui"),$A168,"")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Oui"),"",IF(COUNTIFS($B$5:$B$204,$B169,$A$5:$A$204,"&gt;"&amp;$A169,$A$5:$A$204,"&lt;="&amp;($G169+'Listes'!$F$5/1440),$I$5:$I$204,"Oui")&gt;0,"Oui",IF(COUNTIFS($B$5:$B$204,$B169,$A$5:$A$204,"&gt;"&amp;$A169,$I$5:$I$204,"Oui")&gt;0,"Non","")))</f>
        <v/>
      </c>
      <c r="K169" s="8">
        <f>IF($A169="","",IF(OR($B169="",$C169="",$D169="",$E169="",$F169="",$H169="",$I169="",AND($G169="",$D169&lt;&gt;"Retour à la normale",$D169&lt;&gt;"Suivi")),"Non","Oui"))</f>
        <v/>
      </c>
      <c r="L169" s="9">
        <f>IF($A169="","",IF($I169&lt;&gt;"Oui","Non envoyé",IF(OR($D169="Suivi",COUNTIFS($B$5:$B$204,$B169,$A$5:$A$204,"&gt;"&amp;$A169,$I$5:$I$204,"Oui")&gt;0,AND($D169="Retour à la normale",$G169="")),"Clos",IF(AND($G169&lt;&gt;"",NOW()&gt;$G169+'Listes'!$F$5/1440),"Prochaine mise à jour en retard","À l’heure"))))</f>
        <v/>
      </c>
      <c r="M169" s="6" t="n"/>
      <c r="O169" s="10">
        <f>IF(AND($A169&lt;&gt;"",$D169="Premier avis",$I169="Oui"),$A169,"")</f>
        <v/>
      </c>
      <c r="P169" s="10">
        <f>IF(AND($A169&lt;&gt;"",$D169="Retour à la normale",$I169="Oui"),$A169,"")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Oui"),"",IF(COUNTIFS($B$5:$B$204,$B170,$A$5:$A$204,"&gt;"&amp;$A170,$A$5:$A$204,"&lt;="&amp;($G170+'Listes'!$F$5/1440),$I$5:$I$204,"Oui")&gt;0,"Oui",IF(COUNTIFS($B$5:$B$204,$B170,$A$5:$A$204,"&gt;"&amp;$A170,$I$5:$I$204,"Oui")&gt;0,"Non","")))</f>
        <v/>
      </c>
      <c r="K170" s="8">
        <f>IF($A170="","",IF(OR($B170="",$C170="",$D170="",$E170="",$F170="",$H170="",$I170="",AND($G170="",$D170&lt;&gt;"Retour à la normale",$D170&lt;&gt;"Suivi")),"Non","Oui"))</f>
        <v/>
      </c>
      <c r="L170" s="9">
        <f>IF($A170="","",IF($I170&lt;&gt;"Oui","Non envoyé",IF(OR($D170="Suivi",COUNTIFS($B$5:$B$204,$B170,$A$5:$A$204,"&gt;"&amp;$A170,$I$5:$I$204,"Oui")&gt;0,AND($D170="Retour à la normale",$G170="")),"Clos",IF(AND($G170&lt;&gt;"",NOW()&gt;$G170+'Listes'!$F$5/1440),"Prochaine mise à jour en retard","À l’heure"))))</f>
        <v/>
      </c>
      <c r="M170" s="6" t="n"/>
      <c r="O170" s="10">
        <f>IF(AND($A170&lt;&gt;"",$D170="Premier avis",$I170="Oui"),$A170,"")</f>
        <v/>
      </c>
      <c r="P170" s="10">
        <f>IF(AND($A170&lt;&gt;"",$D170="Retour à la normale",$I170="Oui"),$A170,"")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Oui"),"",IF(COUNTIFS($B$5:$B$204,$B171,$A$5:$A$204,"&gt;"&amp;$A171,$A$5:$A$204,"&lt;="&amp;($G171+'Listes'!$F$5/1440),$I$5:$I$204,"Oui")&gt;0,"Oui",IF(COUNTIFS($B$5:$B$204,$B171,$A$5:$A$204,"&gt;"&amp;$A171,$I$5:$I$204,"Oui")&gt;0,"Non","")))</f>
        <v/>
      </c>
      <c r="K171" s="8">
        <f>IF($A171="","",IF(OR($B171="",$C171="",$D171="",$E171="",$F171="",$H171="",$I171="",AND($G171="",$D171&lt;&gt;"Retour à la normale",$D171&lt;&gt;"Suivi")),"Non","Oui"))</f>
        <v/>
      </c>
      <c r="L171" s="9">
        <f>IF($A171="","",IF($I171&lt;&gt;"Oui","Non envoyé",IF(OR($D171="Suivi",COUNTIFS($B$5:$B$204,$B171,$A$5:$A$204,"&gt;"&amp;$A171,$I$5:$I$204,"Oui")&gt;0,AND($D171="Retour à la normale",$G171="")),"Clos",IF(AND($G171&lt;&gt;"",NOW()&gt;$G171+'Listes'!$F$5/1440),"Prochaine mise à jour en retard","À l’heure"))))</f>
        <v/>
      </c>
      <c r="M171" s="6" t="n"/>
      <c r="O171" s="10">
        <f>IF(AND($A171&lt;&gt;"",$D171="Premier avis",$I171="Oui"),$A171,"")</f>
        <v/>
      </c>
      <c r="P171" s="10">
        <f>IF(AND($A171&lt;&gt;"",$D171="Retour à la normale",$I171="Oui"),$A171,"")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Oui"),"",IF(COUNTIFS($B$5:$B$204,$B172,$A$5:$A$204,"&gt;"&amp;$A172,$A$5:$A$204,"&lt;="&amp;($G172+'Listes'!$F$5/1440),$I$5:$I$204,"Oui")&gt;0,"Oui",IF(COUNTIFS($B$5:$B$204,$B172,$A$5:$A$204,"&gt;"&amp;$A172,$I$5:$I$204,"Oui")&gt;0,"Non","")))</f>
        <v/>
      </c>
      <c r="K172" s="8">
        <f>IF($A172="","",IF(OR($B172="",$C172="",$D172="",$E172="",$F172="",$H172="",$I172="",AND($G172="",$D172&lt;&gt;"Retour à la normale",$D172&lt;&gt;"Suivi")),"Non","Oui"))</f>
        <v/>
      </c>
      <c r="L172" s="9">
        <f>IF($A172="","",IF($I172&lt;&gt;"Oui","Non envoyé",IF(OR($D172="Suivi",COUNTIFS($B$5:$B$204,$B172,$A$5:$A$204,"&gt;"&amp;$A172,$I$5:$I$204,"Oui")&gt;0,AND($D172="Retour à la normale",$G172="")),"Clos",IF(AND($G172&lt;&gt;"",NOW()&gt;$G172+'Listes'!$F$5/1440),"Prochaine mise à jour en retard","À l’heure"))))</f>
        <v/>
      </c>
      <c r="M172" s="6" t="n"/>
      <c r="O172" s="10">
        <f>IF(AND($A172&lt;&gt;"",$D172="Premier avis",$I172="Oui"),$A172,"")</f>
        <v/>
      </c>
      <c r="P172" s="10">
        <f>IF(AND($A172&lt;&gt;"",$D172="Retour à la normale",$I172="Oui"),$A172,"")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Oui"),"",IF(COUNTIFS($B$5:$B$204,$B173,$A$5:$A$204,"&gt;"&amp;$A173,$A$5:$A$204,"&lt;="&amp;($G173+'Listes'!$F$5/1440),$I$5:$I$204,"Oui")&gt;0,"Oui",IF(COUNTIFS($B$5:$B$204,$B173,$A$5:$A$204,"&gt;"&amp;$A173,$I$5:$I$204,"Oui")&gt;0,"Non","")))</f>
        <v/>
      </c>
      <c r="K173" s="8">
        <f>IF($A173="","",IF(OR($B173="",$C173="",$D173="",$E173="",$F173="",$H173="",$I173="",AND($G173="",$D173&lt;&gt;"Retour à la normale",$D173&lt;&gt;"Suivi")),"Non","Oui"))</f>
        <v/>
      </c>
      <c r="L173" s="9">
        <f>IF($A173="","",IF($I173&lt;&gt;"Oui","Non envoyé",IF(OR($D173="Suivi",COUNTIFS($B$5:$B$204,$B173,$A$5:$A$204,"&gt;"&amp;$A173,$I$5:$I$204,"Oui")&gt;0,AND($D173="Retour à la normale",$G173="")),"Clos",IF(AND($G173&lt;&gt;"",NOW()&gt;$G173+'Listes'!$F$5/1440),"Prochaine mise à jour en retard","À l’heure"))))</f>
        <v/>
      </c>
      <c r="M173" s="6" t="n"/>
      <c r="O173" s="10">
        <f>IF(AND($A173&lt;&gt;"",$D173="Premier avis",$I173="Oui"),$A173,"")</f>
        <v/>
      </c>
      <c r="P173" s="10">
        <f>IF(AND($A173&lt;&gt;"",$D173="Retour à la normale",$I173="Oui"),$A173,"")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Oui"),"",IF(COUNTIFS($B$5:$B$204,$B174,$A$5:$A$204,"&gt;"&amp;$A174,$A$5:$A$204,"&lt;="&amp;($G174+'Listes'!$F$5/1440),$I$5:$I$204,"Oui")&gt;0,"Oui",IF(COUNTIFS($B$5:$B$204,$B174,$A$5:$A$204,"&gt;"&amp;$A174,$I$5:$I$204,"Oui")&gt;0,"Non","")))</f>
        <v/>
      </c>
      <c r="K174" s="8">
        <f>IF($A174="","",IF(OR($B174="",$C174="",$D174="",$E174="",$F174="",$H174="",$I174="",AND($G174="",$D174&lt;&gt;"Retour à la normale",$D174&lt;&gt;"Suivi")),"Non","Oui"))</f>
        <v/>
      </c>
      <c r="L174" s="9">
        <f>IF($A174="","",IF($I174&lt;&gt;"Oui","Non envoyé",IF(OR($D174="Suivi",COUNTIFS($B$5:$B$204,$B174,$A$5:$A$204,"&gt;"&amp;$A174,$I$5:$I$204,"Oui")&gt;0,AND($D174="Retour à la normale",$G174="")),"Clos",IF(AND($G174&lt;&gt;"",NOW()&gt;$G174+'Listes'!$F$5/1440),"Prochaine mise à jour en retard","À l’heure"))))</f>
        <v/>
      </c>
      <c r="M174" s="6" t="n"/>
      <c r="O174" s="10">
        <f>IF(AND($A174&lt;&gt;"",$D174="Premier avis",$I174="Oui"),$A174,"")</f>
        <v/>
      </c>
      <c r="P174" s="10">
        <f>IF(AND($A174&lt;&gt;"",$D174="Retour à la normale",$I174="Oui"),$A174,"")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Oui"),"",IF(COUNTIFS($B$5:$B$204,$B175,$A$5:$A$204,"&gt;"&amp;$A175,$A$5:$A$204,"&lt;="&amp;($G175+'Listes'!$F$5/1440),$I$5:$I$204,"Oui")&gt;0,"Oui",IF(COUNTIFS($B$5:$B$204,$B175,$A$5:$A$204,"&gt;"&amp;$A175,$I$5:$I$204,"Oui")&gt;0,"Non","")))</f>
        <v/>
      </c>
      <c r="K175" s="8">
        <f>IF($A175="","",IF(OR($B175="",$C175="",$D175="",$E175="",$F175="",$H175="",$I175="",AND($G175="",$D175&lt;&gt;"Retour à la normale",$D175&lt;&gt;"Suivi")),"Non","Oui"))</f>
        <v/>
      </c>
      <c r="L175" s="9">
        <f>IF($A175="","",IF($I175&lt;&gt;"Oui","Non envoyé",IF(OR($D175="Suivi",COUNTIFS($B$5:$B$204,$B175,$A$5:$A$204,"&gt;"&amp;$A175,$I$5:$I$204,"Oui")&gt;0,AND($D175="Retour à la normale",$G175="")),"Clos",IF(AND($G175&lt;&gt;"",NOW()&gt;$G175+'Listes'!$F$5/1440),"Prochaine mise à jour en retard","À l’heure"))))</f>
        <v/>
      </c>
      <c r="M175" s="6" t="n"/>
      <c r="O175" s="10">
        <f>IF(AND($A175&lt;&gt;"",$D175="Premier avis",$I175="Oui"),$A175,"")</f>
        <v/>
      </c>
      <c r="P175" s="10">
        <f>IF(AND($A175&lt;&gt;"",$D175="Retour à la normale",$I175="Oui"),$A175,"")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Oui"),"",IF(COUNTIFS($B$5:$B$204,$B176,$A$5:$A$204,"&gt;"&amp;$A176,$A$5:$A$204,"&lt;="&amp;($G176+'Listes'!$F$5/1440),$I$5:$I$204,"Oui")&gt;0,"Oui",IF(COUNTIFS($B$5:$B$204,$B176,$A$5:$A$204,"&gt;"&amp;$A176,$I$5:$I$204,"Oui")&gt;0,"Non","")))</f>
        <v/>
      </c>
      <c r="K176" s="8">
        <f>IF($A176="","",IF(OR($B176="",$C176="",$D176="",$E176="",$F176="",$H176="",$I176="",AND($G176="",$D176&lt;&gt;"Retour à la normale",$D176&lt;&gt;"Suivi")),"Non","Oui"))</f>
        <v/>
      </c>
      <c r="L176" s="9">
        <f>IF($A176="","",IF($I176&lt;&gt;"Oui","Non envoyé",IF(OR($D176="Suivi",COUNTIFS($B$5:$B$204,$B176,$A$5:$A$204,"&gt;"&amp;$A176,$I$5:$I$204,"Oui")&gt;0,AND($D176="Retour à la normale",$G176="")),"Clos",IF(AND($G176&lt;&gt;"",NOW()&gt;$G176+'Listes'!$F$5/1440),"Prochaine mise à jour en retard","À l’heure"))))</f>
        <v/>
      </c>
      <c r="M176" s="6" t="n"/>
      <c r="O176" s="10">
        <f>IF(AND($A176&lt;&gt;"",$D176="Premier avis",$I176="Oui"),$A176,"")</f>
        <v/>
      </c>
      <c r="P176" s="10">
        <f>IF(AND($A176&lt;&gt;"",$D176="Retour à la normale",$I176="Oui"),$A176,"")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Oui"),"",IF(COUNTIFS($B$5:$B$204,$B177,$A$5:$A$204,"&gt;"&amp;$A177,$A$5:$A$204,"&lt;="&amp;($G177+'Listes'!$F$5/1440),$I$5:$I$204,"Oui")&gt;0,"Oui",IF(COUNTIFS($B$5:$B$204,$B177,$A$5:$A$204,"&gt;"&amp;$A177,$I$5:$I$204,"Oui")&gt;0,"Non","")))</f>
        <v/>
      </c>
      <c r="K177" s="8">
        <f>IF($A177="","",IF(OR($B177="",$C177="",$D177="",$E177="",$F177="",$H177="",$I177="",AND($G177="",$D177&lt;&gt;"Retour à la normale",$D177&lt;&gt;"Suivi")),"Non","Oui"))</f>
        <v/>
      </c>
      <c r="L177" s="9">
        <f>IF($A177="","",IF($I177&lt;&gt;"Oui","Non envoyé",IF(OR($D177="Suivi",COUNTIFS($B$5:$B$204,$B177,$A$5:$A$204,"&gt;"&amp;$A177,$I$5:$I$204,"Oui")&gt;0,AND($D177="Retour à la normale",$G177="")),"Clos",IF(AND($G177&lt;&gt;"",NOW()&gt;$G177+'Listes'!$F$5/1440),"Prochaine mise à jour en retard","À l’heure"))))</f>
        <v/>
      </c>
      <c r="M177" s="6" t="n"/>
      <c r="O177" s="10">
        <f>IF(AND($A177&lt;&gt;"",$D177="Premier avis",$I177="Oui"),$A177,"")</f>
        <v/>
      </c>
      <c r="P177" s="10">
        <f>IF(AND($A177&lt;&gt;"",$D177="Retour à la normale",$I177="Oui"),$A177,"")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Oui"),"",IF(COUNTIFS($B$5:$B$204,$B178,$A$5:$A$204,"&gt;"&amp;$A178,$A$5:$A$204,"&lt;="&amp;($G178+'Listes'!$F$5/1440),$I$5:$I$204,"Oui")&gt;0,"Oui",IF(COUNTIFS($B$5:$B$204,$B178,$A$5:$A$204,"&gt;"&amp;$A178,$I$5:$I$204,"Oui")&gt;0,"Non","")))</f>
        <v/>
      </c>
      <c r="K178" s="8">
        <f>IF($A178="","",IF(OR($B178="",$C178="",$D178="",$E178="",$F178="",$H178="",$I178="",AND($G178="",$D178&lt;&gt;"Retour à la normale",$D178&lt;&gt;"Suivi")),"Non","Oui"))</f>
        <v/>
      </c>
      <c r="L178" s="9">
        <f>IF($A178="","",IF($I178&lt;&gt;"Oui","Non envoyé",IF(OR($D178="Suivi",COUNTIFS($B$5:$B$204,$B178,$A$5:$A$204,"&gt;"&amp;$A178,$I$5:$I$204,"Oui")&gt;0,AND($D178="Retour à la normale",$G178="")),"Clos",IF(AND($G178&lt;&gt;"",NOW()&gt;$G178+'Listes'!$F$5/1440),"Prochaine mise à jour en retard","À l’heure"))))</f>
        <v/>
      </c>
      <c r="M178" s="6" t="n"/>
      <c r="O178" s="10">
        <f>IF(AND($A178&lt;&gt;"",$D178="Premier avis",$I178="Oui"),$A178,"")</f>
        <v/>
      </c>
      <c r="P178" s="10">
        <f>IF(AND($A178&lt;&gt;"",$D178="Retour à la normale",$I178="Oui"),$A178,"")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Oui"),"",IF(COUNTIFS($B$5:$B$204,$B179,$A$5:$A$204,"&gt;"&amp;$A179,$A$5:$A$204,"&lt;="&amp;($G179+'Listes'!$F$5/1440),$I$5:$I$204,"Oui")&gt;0,"Oui",IF(COUNTIFS($B$5:$B$204,$B179,$A$5:$A$204,"&gt;"&amp;$A179,$I$5:$I$204,"Oui")&gt;0,"Non","")))</f>
        <v/>
      </c>
      <c r="K179" s="8">
        <f>IF($A179="","",IF(OR($B179="",$C179="",$D179="",$E179="",$F179="",$H179="",$I179="",AND($G179="",$D179&lt;&gt;"Retour à la normale",$D179&lt;&gt;"Suivi")),"Non","Oui"))</f>
        <v/>
      </c>
      <c r="L179" s="9">
        <f>IF($A179="","",IF($I179&lt;&gt;"Oui","Non envoyé",IF(OR($D179="Suivi",COUNTIFS($B$5:$B$204,$B179,$A$5:$A$204,"&gt;"&amp;$A179,$I$5:$I$204,"Oui")&gt;0,AND($D179="Retour à la normale",$G179="")),"Clos",IF(AND($G179&lt;&gt;"",NOW()&gt;$G179+'Listes'!$F$5/1440),"Prochaine mise à jour en retard","À l’heure"))))</f>
        <v/>
      </c>
      <c r="M179" s="6" t="n"/>
      <c r="O179" s="10">
        <f>IF(AND($A179&lt;&gt;"",$D179="Premier avis",$I179="Oui"),$A179,"")</f>
        <v/>
      </c>
      <c r="P179" s="10">
        <f>IF(AND($A179&lt;&gt;"",$D179="Retour à la normale",$I179="Oui"),$A179,"")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Oui"),"",IF(COUNTIFS($B$5:$B$204,$B180,$A$5:$A$204,"&gt;"&amp;$A180,$A$5:$A$204,"&lt;="&amp;($G180+'Listes'!$F$5/1440),$I$5:$I$204,"Oui")&gt;0,"Oui",IF(COUNTIFS($B$5:$B$204,$B180,$A$5:$A$204,"&gt;"&amp;$A180,$I$5:$I$204,"Oui")&gt;0,"Non","")))</f>
        <v/>
      </c>
      <c r="K180" s="8">
        <f>IF($A180="","",IF(OR($B180="",$C180="",$D180="",$E180="",$F180="",$H180="",$I180="",AND($G180="",$D180&lt;&gt;"Retour à la normale",$D180&lt;&gt;"Suivi")),"Non","Oui"))</f>
        <v/>
      </c>
      <c r="L180" s="9">
        <f>IF($A180="","",IF($I180&lt;&gt;"Oui","Non envoyé",IF(OR($D180="Suivi",COUNTIFS($B$5:$B$204,$B180,$A$5:$A$204,"&gt;"&amp;$A180,$I$5:$I$204,"Oui")&gt;0,AND($D180="Retour à la normale",$G180="")),"Clos",IF(AND($G180&lt;&gt;"",NOW()&gt;$G180+'Listes'!$F$5/1440),"Prochaine mise à jour en retard","À l’heure"))))</f>
        <v/>
      </c>
      <c r="M180" s="6" t="n"/>
      <c r="O180" s="10">
        <f>IF(AND($A180&lt;&gt;"",$D180="Premier avis",$I180="Oui"),$A180,"")</f>
        <v/>
      </c>
      <c r="P180" s="10">
        <f>IF(AND($A180&lt;&gt;"",$D180="Retour à la normale",$I180="Oui"),$A180,"")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Oui"),"",IF(COUNTIFS($B$5:$B$204,$B181,$A$5:$A$204,"&gt;"&amp;$A181,$A$5:$A$204,"&lt;="&amp;($G181+'Listes'!$F$5/1440),$I$5:$I$204,"Oui")&gt;0,"Oui",IF(COUNTIFS($B$5:$B$204,$B181,$A$5:$A$204,"&gt;"&amp;$A181,$I$5:$I$204,"Oui")&gt;0,"Non","")))</f>
        <v/>
      </c>
      <c r="K181" s="8">
        <f>IF($A181="","",IF(OR($B181="",$C181="",$D181="",$E181="",$F181="",$H181="",$I181="",AND($G181="",$D181&lt;&gt;"Retour à la normale",$D181&lt;&gt;"Suivi")),"Non","Oui"))</f>
        <v/>
      </c>
      <c r="L181" s="9">
        <f>IF($A181="","",IF($I181&lt;&gt;"Oui","Non envoyé",IF(OR($D181="Suivi",COUNTIFS($B$5:$B$204,$B181,$A$5:$A$204,"&gt;"&amp;$A181,$I$5:$I$204,"Oui")&gt;0,AND($D181="Retour à la normale",$G181="")),"Clos",IF(AND($G181&lt;&gt;"",NOW()&gt;$G181+'Listes'!$F$5/1440),"Prochaine mise à jour en retard","À l’heure"))))</f>
        <v/>
      </c>
      <c r="M181" s="6" t="n"/>
      <c r="O181" s="10">
        <f>IF(AND($A181&lt;&gt;"",$D181="Premier avis",$I181="Oui"),$A181,"")</f>
        <v/>
      </c>
      <c r="P181" s="10">
        <f>IF(AND($A181&lt;&gt;"",$D181="Retour à la normale",$I181="Oui"),$A181,"")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Oui"),"",IF(COUNTIFS($B$5:$B$204,$B182,$A$5:$A$204,"&gt;"&amp;$A182,$A$5:$A$204,"&lt;="&amp;($G182+'Listes'!$F$5/1440),$I$5:$I$204,"Oui")&gt;0,"Oui",IF(COUNTIFS($B$5:$B$204,$B182,$A$5:$A$204,"&gt;"&amp;$A182,$I$5:$I$204,"Oui")&gt;0,"Non","")))</f>
        <v/>
      </c>
      <c r="K182" s="8">
        <f>IF($A182="","",IF(OR($B182="",$C182="",$D182="",$E182="",$F182="",$H182="",$I182="",AND($G182="",$D182&lt;&gt;"Retour à la normale",$D182&lt;&gt;"Suivi")),"Non","Oui"))</f>
        <v/>
      </c>
      <c r="L182" s="9">
        <f>IF($A182="","",IF($I182&lt;&gt;"Oui","Non envoyé",IF(OR($D182="Suivi",COUNTIFS($B$5:$B$204,$B182,$A$5:$A$204,"&gt;"&amp;$A182,$I$5:$I$204,"Oui")&gt;0,AND($D182="Retour à la normale",$G182="")),"Clos",IF(AND($G182&lt;&gt;"",NOW()&gt;$G182+'Listes'!$F$5/1440),"Prochaine mise à jour en retard","À l’heure"))))</f>
        <v/>
      </c>
      <c r="M182" s="6" t="n"/>
      <c r="O182" s="10">
        <f>IF(AND($A182&lt;&gt;"",$D182="Premier avis",$I182="Oui"),$A182,"")</f>
        <v/>
      </c>
      <c r="P182" s="10">
        <f>IF(AND($A182&lt;&gt;"",$D182="Retour à la normale",$I182="Oui"),$A182,"")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Oui"),"",IF(COUNTIFS($B$5:$B$204,$B183,$A$5:$A$204,"&gt;"&amp;$A183,$A$5:$A$204,"&lt;="&amp;($G183+'Listes'!$F$5/1440),$I$5:$I$204,"Oui")&gt;0,"Oui",IF(COUNTIFS($B$5:$B$204,$B183,$A$5:$A$204,"&gt;"&amp;$A183,$I$5:$I$204,"Oui")&gt;0,"Non","")))</f>
        <v/>
      </c>
      <c r="K183" s="8">
        <f>IF($A183="","",IF(OR($B183="",$C183="",$D183="",$E183="",$F183="",$H183="",$I183="",AND($G183="",$D183&lt;&gt;"Retour à la normale",$D183&lt;&gt;"Suivi")),"Non","Oui"))</f>
        <v/>
      </c>
      <c r="L183" s="9">
        <f>IF($A183="","",IF($I183&lt;&gt;"Oui","Non envoyé",IF(OR($D183="Suivi",COUNTIFS($B$5:$B$204,$B183,$A$5:$A$204,"&gt;"&amp;$A183,$I$5:$I$204,"Oui")&gt;0,AND($D183="Retour à la normale",$G183="")),"Clos",IF(AND($G183&lt;&gt;"",NOW()&gt;$G183+'Listes'!$F$5/1440),"Prochaine mise à jour en retard","À l’heure"))))</f>
        <v/>
      </c>
      <c r="M183" s="6" t="n"/>
      <c r="O183" s="10">
        <f>IF(AND($A183&lt;&gt;"",$D183="Premier avis",$I183="Oui"),$A183,"")</f>
        <v/>
      </c>
      <c r="P183" s="10">
        <f>IF(AND($A183&lt;&gt;"",$D183="Retour à la normale",$I183="Oui"),$A183,"")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Oui"),"",IF(COUNTIFS($B$5:$B$204,$B184,$A$5:$A$204,"&gt;"&amp;$A184,$A$5:$A$204,"&lt;="&amp;($G184+'Listes'!$F$5/1440),$I$5:$I$204,"Oui")&gt;0,"Oui",IF(COUNTIFS($B$5:$B$204,$B184,$A$5:$A$204,"&gt;"&amp;$A184,$I$5:$I$204,"Oui")&gt;0,"Non","")))</f>
        <v/>
      </c>
      <c r="K184" s="8">
        <f>IF($A184="","",IF(OR($B184="",$C184="",$D184="",$E184="",$F184="",$H184="",$I184="",AND($G184="",$D184&lt;&gt;"Retour à la normale",$D184&lt;&gt;"Suivi")),"Non","Oui"))</f>
        <v/>
      </c>
      <c r="L184" s="9">
        <f>IF($A184="","",IF($I184&lt;&gt;"Oui","Non envoyé",IF(OR($D184="Suivi",COUNTIFS($B$5:$B$204,$B184,$A$5:$A$204,"&gt;"&amp;$A184,$I$5:$I$204,"Oui")&gt;0,AND($D184="Retour à la normale",$G184="")),"Clos",IF(AND($G184&lt;&gt;"",NOW()&gt;$G184+'Listes'!$F$5/1440),"Prochaine mise à jour en retard","À l’heure"))))</f>
        <v/>
      </c>
      <c r="M184" s="6" t="n"/>
      <c r="O184" s="10">
        <f>IF(AND($A184&lt;&gt;"",$D184="Premier avis",$I184="Oui"),$A184,"")</f>
        <v/>
      </c>
      <c r="P184" s="10">
        <f>IF(AND($A184&lt;&gt;"",$D184="Retour à la normale",$I184="Oui"),$A184,"")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Oui"),"",IF(COUNTIFS($B$5:$B$204,$B185,$A$5:$A$204,"&gt;"&amp;$A185,$A$5:$A$204,"&lt;="&amp;($G185+'Listes'!$F$5/1440),$I$5:$I$204,"Oui")&gt;0,"Oui",IF(COUNTIFS($B$5:$B$204,$B185,$A$5:$A$204,"&gt;"&amp;$A185,$I$5:$I$204,"Oui")&gt;0,"Non","")))</f>
        <v/>
      </c>
      <c r="K185" s="8">
        <f>IF($A185="","",IF(OR($B185="",$C185="",$D185="",$E185="",$F185="",$H185="",$I185="",AND($G185="",$D185&lt;&gt;"Retour à la normale",$D185&lt;&gt;"Suivi")),"Non","Oui"))</f>
        <v/>
      </c>
      <c r="L185" s="9">
        <f>IF($A185="","",IF($I185&lt;&gt;"Oui","Non envoyé",IF(OR($D185="Suivi",COUNTIFS($B$5:$B$204,$B185,$A$5:$A$204,"&gt;"&amp;$A185,$I$5:$I$204,"Oui")&gt;0,AND($D185="Retour à la normale",$G185="")),"Clos",IF(AND($G185&lt;&gt;"",NOW()&gt;$G185+'Listes'!$F$5/1440),"Prochaine mise à jour en retard","À l’heure"))))</f>
        <v/>
      </c>
      <c r="M185" s="6" t="n"/>
      <c r="O185" s="10">
        <f>IF(AND($A185&lt;&gt;"",$D185="Premier avis",$I185="Oui"),$A185,"")</f>
        <v/>
      </c>
      <c r="P185" s="10">
        <f>IF(AND($A185&lt;&gt;"",$D185="Retour à la normale",$I185="Oui"),$A185,"")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Oui"),"",IF(COUNTIFS($B$5:$B$204,$B186,$A$5:$A$204,"&gt;"&amp;$A186,$A$5:$A$204,"&lt;="&amp;($G186+'Listes'!$F$5/1440),$I$5:$I$204,"Oui")&gt;0,"Oui",IF(COUNTIFS($B$5:$B$204,$B186,$A$5:$A$204,"&gt;"&amp;$A186,$I$5:$I$204,"Oui")&gt;0,"Non","")))</f>
        <v/>
      </c>
      <c r="K186" s="8">
        <f>IF($A186="","",IF(OR($B186="",$C186="",$D186="",$E186="",$F186="",$H186="",$I186="",AND($G186="",$D186&lt;&gt;"Retour à la normale",$D186&lt;&gt;"Suivi")),"Non","Oui"))</f>
        <v/>
      </c>
      <c r="L186" s="9">
        <f>IF($A186="","",IF($I186&lt;&gt;"Oui","Non envoyé",IF(OR($D186="Suivi",COUNTIFS($B$5:$B$204,$B186,$A$5:$A$204,"&gt;"&amp;$A186,$I$5:$I$204,"Oui")&gt;0,AND($D186="Retour à la normale",$G186="")),"Clos",IF(AND($G186&lt;&gt;"",NOW()&gt;$G186+'Listes'!$F$5/1440),"Prochaine mise à jour en retard","À l’heure"))))</f>
        <v/>
      </c>
      <c r="M186" s="6" t="n"/>
      <c r="O186" s="10">
        <f>IF(AND($A186&lt;&gt;"",$D186="Premier avis",$I186="Oui"),$A186,"")</f>
        <v/>
      </c>
      <c r="P186" s="10">
        <f>IF(AND($A186&lt;&gt;"",$D186="Retour à la normale",$I186="Oui"),$A186,"")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Oui"),"",IF(COUNTIFS($B$5:$B$204,$B187,$A$5:$A$204,"&gt;"&amp;$A187,$A$5:$A$204,"&lt;="&amp;($G187+'Listes'!$F$5/1440),$I$5:$I$204,"Oui")&gt;0,"Oui",IF(COUNTIFS($B$5:$B$204,$B187,$A$5:$A$204,"&gt;"&amp;$A187,$I$5:$I$204,"Oui")&gt;0,"Non","")))</f>
        <v/>
      </c>
      <c r="K187" s="8">
        <f>IF($A187="","",IF(OR($B187="",$C187="",$D187="",$E187="",$F187="",$H187="",$I187="",AND($G187="",$D187&lt;&gt;"Retour à la normale",$D187&lt;&gt;"Suivi")),"Non","Oui"))</f>
        <v/>
      </c>
      <c r="L187" s="9">
        <f>IF($A187="","",IF($I187&lt;&gt;"Oui","Non envoyé",IF(OR($D187="Suivi",COUNTIFS($B$5:$B$204,$B187,$A$5:$A$204,"&gt;"&amp;$A187,$I$5:$I$204,"Oui")&gt;0,AND($D187="Retour à la normale",$G187="")),"Clos",IF(AND($G187&lt;&gt;"",NOW()&gt;$G187+'Listes'!$F$5/1440),"Prochaine mise à jour en retard","À l’heure"))))</f>
        <v/>
      </c>
      <c r="M187" s="6" t="n"/>
      <c r="O187" s="10">
        <f>IF(AND($A187&lt;&gt;"",$D187="Premier avis",$I187="Oui"),$A187,"")</f>
        <v/>
      </c>
      <c r="P187" s="10">
        <f>IF(AND($A187&lt;&gt;"",$D187="Retour à la normale",$I187="Oui"),$A187,"")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Oui"),"",IF(COUNTIFS($B$5:$B$204,$B188,$A$5:$A$204,"&gt;"&amp;$A188,$A$5:$A$204,"&lt;="&amp;($G188+'Listes'!$F$5/1440),$I$5:$I$204,"Oui")&gt;0,"Oui",IF(COUNTIFS($B$5:$B$204,$B188,$A$5:$A$204,"&gt;"&amp;$A188,$I$5:$I$204,"Oui")&gt;0,"Non","")))</f>
        <v/>
      </c>
      <c r="K188" s="8">
        <f>IF($A188="","",IF(OR($B188="",$C188="",$D188="",$E188="",$F188="",$H188="",$I188="",AND($G188="",$D188&lt;&gt;"Retour à la normale",$D188&lt;&gt;"Suivi")),"Non","Oui"))</f>
        <v/>
      </c>
      <c r="L188" s="9">
        <f>IF($A188="","",IF($I188&lt;&gt;"Oui","Non envoyé",IF(OR($D188="Suivi",COUNTIFS($B$5:$B$204,$B188,$A$5:$A$204,"&gt;"&amp;$A188,$I$5:$I$204,"Oui")&gt;0,AND($D188="Retour à la normale",$G188="")),"Clos",IF(AND($G188&lt;&gt;"",NOW()&gt;$G188+'Listes'!$F$5/1440),"Prochaine mise à jour en retard","À l’heure"))))</f>
        <v/>
      </c>
      <c r="M188" s="6" t="n"/>
      <c r="O188" s="10">
        <f>IF(AND($A188&lt;&gt;"",$D188="Premier avis",$I188="Oui"),$A188,"")</f>
        <v/>
      </c>
      <c r="P188" s="10">
        <f>IF(AND($A188&lt;&gt;"",$D188="Retour à la normale",$I188="Oui"),$A188,"")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Oui"),"",IF(COUNTIFS($B$5:$B$204,$B189,$A$5:$A$204,"&gt;"&amp;$A189,$A$5:$A$204,"&lt;="&amp;($G189+'Listes'!$F$5/1440),$I$5:$I$204,"Oui")&gt;0,"Oui",IF(COUNTIFS($B$5:$B$204,$B189,$A$5:$A$204,"&gt;"&amp;$A189,$I$5:$I$204,"Oui")&gt;0,"Non","")))</f>
        <v/>
      </c>
      <c r="K189" s="8">
        <f>IF($A189="","",IF(OR($B189="",$C189="",$D189="",$E189="",$F189="",$H189="",$I189="",AND($G189="",$D189&lt;&gt;"Retour à la normale",$D189&lt;&gt;"Suivi")),"Non","Oui"))</f>
        <v/>
      </c>
      <c r="L189" s="9">
        <f>IF($A189="","",IF($I189&lt;&gt;"Oui","Non envoyé",IF(OR($D189="Suivi",COUNTIFS($B$5:$B$204,$B189,$A$5:$A$204,"&gt;"&amp;$A189,$I$5:$I$204,"Oui")&gt;0,AND($D189="Retour à la normale",$G189="")),"Clos",IF(AND($G189&lt;&gt;"",NOW()&gt;$G189+'Listes'!$F$5/1440),"Prochaine mise à jour en retard","À l’heure"))))</f>
        <v/>
      </c>
      <c r="M189" s="6" t="n"/>
      <c r="O189" s="10">
        <f>IF(AND($A189&lt;&gt;"",$D189="Premier avis",$I189="Oui"),$A189,"")</f>
        <v/>
      </c>
      <c r="P189" s="10">
        <f>IF(AND($A189&lt;&gt;"",$D189="Retour à la normale",$I189="Oui"),$A189,"")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Oui"),"",IF(COUNTIFS($B$5:$B$204,$B190,$A$5:$A$204,"&gt;"&amp;$A190,$A$5:$A$204,"&lt;="&amp;($G190+'Listes'!$F$5/1440),$I$5:$I$204,"Oui")&gt;0,"Oui",IF(COUNTIFS($B$5:$B$204,$B190,$A$5:$A$204,"&gt;"&amp;$A190,$I$5:$I$204,"Oui")&gt;0,"Non","")))</f>
        <v/>
      </c>
      <c r="K190" s="8">
        <f>IF($A190="","",IF(OR($B190="",$C190="",$D190="",$E190="",$F190="",$H190="",$I190="",AND($G190="",$D190&lt;&gt;"Retour à la normale",$D190&lt;&gt;"Suivi")),"Non","Oui"))</f>
        <v/>
      </c>
      <c r="L190" s="9">
        <f>IF($A190="","",IF($I190&lt;&gt;"Oui","Non envoyé",IF(OR($D190="Suivi",COUNTIFS($B$5:$B$204,$B190,$A$5:$A$204,"&gt;"&amp;$A190,$I$5:$I$204,"Oui")&gt;0,AND($D190="Retour à la normale",$G190="")),"Clos",IF(AND($G190&lt;&gt;"",NOW()&gt;$G190+'Listes'!$F$5/1440),"Prochaine mise à jour en retard","À l’heure"))))</f>
        <v/>
      </c>
      <c r="M190" s="6" t="n"/>
      <c r="O190" s="10">
        <f>IF(AND($A190&lt;&gt;"",$D190="Premier avis",$I190="Oui"),$A190,"")</f>
        <v/>
      </c>
      <c r="P190" s="10">
        <f>IF(AND($A190&lt;&gt;"",$D190="Retour à la normale",$I190="Oui"),$A190,"")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Oui"),"",IF(COUNTIFS($B$5:$B$204,$B191,$A$5:$A$204,"&gt;"&amp;$A191,$A$5:$A$204,"&lt;="&amp;($G191+'Listes'!$F$5/1440),$I$5:$I$204,"Oui")&gt;0,"Oui",IF(COUNTIFS($B$5:$B$204,$B191,$A$5:$A$204,"&gt;"&amp;$A191,$I$5:$I$204,"Oui")&gt;0,"Non","")))</f>
        <v/>
      </c>
      <c r="K191" s="8">
        <f>IF($A191="","",IF(OR($B191="",$C191="",$D191="",$E191="",$F191="",$H191="",$I191="",AND($G191="",$D191&lt;&gt;"Retour à la normale",$D191&lt;&gt;"Suivi")),"Non","Oui"))</f>
        <v/>
      </c>
      <c r="L191" s="9">
        <f>IF($A191="","",IF($I191&lt;&gt;"Oui","Non envoyé",IF(OR($D191="Suivi",COUNTIFS($B$5:$B$204,$B191,$A$5:$A$204,"&gt;"&amp;$A191,$I$5:$I$204,"Oui")&gt;0,AND($D191="Retour à la normale",$G191="")),"Clos",IF(AND($G191&lt;&gt;"",NOW()&gt;$G191+'Listes'!$F$5/1440),"Prochaine mise à jour en retard","À l’heure"))))</f>
        <v/>
      </c>
      <c r="M191" s="6" t="n"/>
      <c r="O191" s="10">
        <f>IF(AND($A191&lt;&gt;"",$D191="Premier avis",$I191="Oui"),$A191,"")</f>
        <v/>
      </c>
      <c r="P191" s="10">
        <f>IF(AND($A191&lt;&gt;"",$D191="Retour à la normale",$I191="Oui"),$A191,"")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Oui"),"",IF(COUNTIFS($B$5:$B$204,$B192,$A$5:$A$204,"&gt;"&amp;$A192,$A$5:$A$204,"&lt;="&amp;($G192+'Listes'!$F$5/1440),$I$5:$I$204,"Oui")&gt;0,"Oui",IF(COUNTIFS($B$5:$B$204,$B192,$A$5:$A$204,"&gt;"&amp;$A192,$I$5:$I$204,"Oui")&gt;0,"Non","")))</f>
        <v/>
      </c>
      <c r="K192" s="8">
        <f>IF($A192="","",IF(OR($B192="",$C192="",$D192="",$E192="",$F192="",$H192="",$I192="",AND($G192="",$D192&lt;&gt;"Retour à la normale",$D192&lt;&gt;"Suivi")),"Non","Oui"))</f>
        <v/>
      </c>
      <c r="L192" s="9">
        <f>IF($A192="","",IF($I192&lt;&gt;"Oui","Non envoyé",IF(OR($D192="Suivi",COUNTIFS($B$5:$B$204,$B192,$A$5:$A$204,"&gt;"&amp;$A192,$I$5:$I$204,"Oui")&gt;0,AND($D192="Retour à la normale",$G192="")),"Clos",IF(AND($G192&lt;&gt;"",NOW()&gt;$G192+'Listes'!$F$5/1440),"Prochaine mise à jour en retard","À l’heure"))))</f>
        <v/>
      </c>
      <c r="M192" s="6" t="n"/>
      <c r="O192" s="10">
        <f>IF(AND($A192&lt;&gt;"",$D192="Premier avis",$I192="Oui"),$A192,"")</f>
        <v/>
      </c>
      <c r="P192" s="10">
        <f>IF(AND($A192&lt;&gt;"",$D192="Retour à la normale",$I192="Oui"),$A192,"")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Oui"),"",IF(COUNTIFS($B$5:$B$204,$B193,$A$5:$A$204,"&gt;"&amp;$A193,$A$5:$A$204,"&lt;="&amp;($G193+'Listes'!$F$5/1440),$I$5:$I$204,"Oui")&gt;0,"Oui",IF(COUNTIFS($B$5:$B$204,$B193,$A$5:$A$204,"&gt;"&amp;$A193,$I$5:$I$204,"Oui")&gt;0,"Non","")))</f>
        <v/>
      </c>
      <c r="K193" s="8">
        <f>IF($A193="","",IF(OR($B193="",$C193="",$D193="",$E193="",$F193="",$H193="",$I193="",AND($G193="",$D193&lt;&gt;"Retour à la normale",$D193&lt;&gt;"Suivi")),"Non","Oui"))</f>
        <v/>
      </c>
      <c r="L193" s="9">
        <f>IF($A193="","",IF($I193&lt;&gt;"Oui","Non envoyé",IF(OR($D193="Suivi",COUNTIFS($B$5:$B$204,$B193,$A$5:$A$204,"&gt;"&amp;$A193,$I$5:$I$204,"Oui")&gt;0,AND($D193="Retour à la normale",$G193="")),"Clos",IF(AND($G193&lt;&gt;"",NOW()&gt;$G193+'Listes'!$F$5/1440),"Prochaine mise à jour en retard","À l’heure"))))</f>
        <v/>
      </c>
      <c r="M193" s="6" t="n"/>
      <c r="O193" s="10">
        <f>IF(AND($A193&lt;&gt;"",$D193="Premier avis",$I193="Oui"),$A193,"")</f>
        <v/>
      </c>
      <c r="P193" s="10">
        <f>IF(AND($A193&lt;&gt;"",$D193="Retour à la normale",$I193="Oui"),$A193,"")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Oui"),"",IF(COUNTIFS($B$5:$B$204,$B194,$A$5:$A$204,"&gt;"&amp;$A194,$A$5:$A$204,"&lt;="&amp;($G194+'Listes'!$F$5/1440),$I$5:$I$204,"Oui")&gt;0,"Oui",IF(COUNTIFS($B$5:$B$204,$B194,$A$5:$A$204,"&gt;"&amp;$A194,$I$5:$I$204,"Oui")&gt;0,"Non","")))</f>
        <v/>
      </c>
      <c r="K194" s="8">
        <f>IF($A194="","",IF(OR($B194="",$C194="",$D194="",$E194="",$F194="",$H194="",$I194="",AND($G194="",$D194&lt;&gt;"Retour à la normale",$D194&lt;&gt;"Suivi")),"Non","Oui"))</f>
        <v/>
      </c>
      <c r="L194" s="9">
        <f>IF($A194="","",IF($I194&lt;&gt;"Oui","Non envoyé",IF(OR($D194="Suivi",COUNTIFS($B$5:$B$204,$B194,$A$5:$A$204,"&gt;"&amp;$A194,$I$5:$I$204,"Oui")&gt;0,AND($D194="Retour à la normale",$G194="")),"Clos",IF(AND($G194&lt;&gt;"",NOW()&gt;$G194+'Listes'!$F$5/1440),"Prochaine mise à jour en retard","À l’heure"))))</f>
        <v/>
      </c>
      <c r="M194" s="6" t="n"/>
      <c r="O194" s="10">
        <f>IF(AND($A194&lt;&gt;"",$D194="Premier avis",$I194="Oui"),$A194,"")</f>
        <v/>
      </c>
      <c r="P194" s="10">
        <f>IF(AND($A194&lt;&gt;"",$D194="Retour à la normale",$I194="Oui"),$A194,"")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Oui"),"",IF(COUNTIFS($B$5:$B$204,$B195,$A$5:$A$204,"&gt;"&amp;$A195,$A$5:$A$204,"&lt;="&amp;($G195+'Listes'!$F$5/1440),$I$5:$I$204,"Oui")&gt;0,"Oui",IF(COUNTIFS($B$5:$B$204,$B195,$A$5:$A$204,"&gt;"&amp;$A195,$I$5:$I$204,"Oui")&gt;0,"Non","")))</f>
        <v/>
      </c>
      <c r="K195" s="8">
        <f>IF($A195="","",IF(OR($B195="",$C195="",$D195="",$E195="",$F195="",$H195="",$I195="",AND($G195="",$D195&lt;&gt;"Retour à la normale",$D195&lt;&gt;"Suivi")),"Non","Oui"))</f>
        <v/>
      </c>
      <c r="L195" s="9">
        <f>IF($A195="","",IF($I195&lt;&gt;"Oui","Non envoyé",IF(OR($D195="Suivi",COUNTIFS($B$5:$B$204,$B195,$A$5:$A$204,"&gt;"&amp;$A195,$I$5:$I$204,"Oui")&gt;0,AND($D195="Retour à la normale",$G195="")),"Clos",IF(AND($G195&lt;&gt;"",NOW()&gt;$G195+'Listes'!$F$5/1440),"Prochaine mise à jour en retard","À l’heure"))))</f>
        <v/>
      </c>
      <c r="M195" s="6" t="n"/>
      <c r="O195" s="10">
        <f>IF(AND($A195&lt;&gt;"",$D195="Premier avis",$I195="Oui"),$A195,"")</f>
        <v/>
      </c>
      <c r="P195" s="10">
        <f>IF(AND($A195&lt;&gt;"",$D195="Retour à la normale",$I195="Oui"),$A195,"")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Oui"),"",IF(COUNTIFS($B$5:$B$204,$B196,$A$5:$A$204,"&gt;"&amp;$A196,$A$5:$A$204,"&lt;="&amp;($G196+'Listes'!$F$5/1440),$I$5:$I$204,"Oui")&gt;0,"Oui",IF(COUNTIFS($B$5:$B$204,$B196,$A$5:$A$204,"&gt;"&amp;$A196,$I$5:$I$204,"Oui")&gt;0,"Non","")))</f>
        <v/>
      </c>
      <c r="K196" s="8">
        <f>IF($A196="","",IF(OR($B196="",$C196="",$D196="",$E196="",$F196="",$H196="",$I196="",AND($G196="",$D196&lt;&gt;"Retour à la normale",$D196&lt;&gt;"Suivi")),"Non","Oui"))</f>
        <v/>
      </c>
      <c r="L196" s="9">
        <f>IF($A196="","",IF($I196&lt;&gt;"Oui","Non envoyé",IF(OR($D196="Suivi",COUNTIFS($B$5:$B$204,$B196,$A$5:$A$204,"&gt;"&amp;$A196,$I$5:$I$204,"Oui")&gt;0,AND($D196="Retour à la normale",$G196="")),"Clos",IF(AND($G196&lt;&gt;"",NOW()&gt;$G196+'Listes'!$F$5/1440),"Prochaine mise à jour en retard","À l’heure"))))</f>
        <v/>
      </c>
      <c r="M196" s="6" t="n"/>
      <c r="O196" s="10">
        <f>IF(AND($A196&lt;&gt;"",$D196="Premier avis",$I196="Oui"),$A196,"")</f>
        <v/>
      </c>
      <c r="P196" s="10">
        <f>IF(AND($A196&lt;&gt;"",$D196="Retour à la normale",$I196="Oui"),$A196,"")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Oui"),"",IF(COUNTIFS($B$5:$B$204,$B197,$A$5:$A$204,"&gt;"&amp;$A197,$A$5:$A$204,"&lt;="&amp;($G197+'Listes'!$F$5/1440),$I$5:$I$204,"Oui")&gt;0,"Oui",IF(COUNTIFS($B$5:$B$204,$B197,$A$5:$A$204,"&gt;"&amp;$A197,$I$5:$I$204,"Oui")&gt;0,"Non","")))</f>
        <v/>
      </c>
      <c r="K197" s="8">
        <f>IF($A197="","",IF(OR($B197="",$C197="",$D197="",$E197="",$F197="",$H197="",$I197="",AND($G197="",$D197&lt;&gt;"Retour à la normale",$D197&lt;&gt;"Suivi")),"Non","Oui"))</f>
        <v/>
      </c>
      <c r="L197" s="9">
        <f>IF($A197="","",IF($I197&lt;&gt;"Oui","Non envoyé",IF(OR($D197="Suivi",COUNTIFS($B$5:$B$204,$B197,$A$5:$A$204,"&gt;"&amp;$A197,$I$5:$I$204,"Oui")&gt;0,AND($D197="Retour à la normale",$G197="")),"Clos",IF(AND($G197&lt;&gt;"",NOW()&gt;$G197+'Listes'!$F$5/1440),"Prochaine mise à jour en retard","À l’heure"))))</f>
        <v/>
      </c>
      <c r="M197" s="6" t="n"/>
      <c r="O197" s="10">
        <f>IF(AND($A197&lt;&gt;"",$D197="Premier avis",$I197="Oui"),$A197,"")</f>
        <v/>
      </c>
      <c r="P197" s="10">
        <f>IF(AND($A197&lt;&gt;"",$D197="Retour à la normale",$I197="Oui"),$A197,"")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Oui"),"",IF(COUNTIFS($B$5:$B$204,$B198,$A$5:$A$204,"&gt;"&amp;$A198,$A$5:$A$204,"&lt;="&amp;($G198+'Listes'!$F$5/1440),$I$5:$I$204,"Oui")&gt;0,"Oui",IF(COUNTIFS($B$5:$B$204,$B198,$A$5:$A$204,"&gt;"&amp;$A198,$I$5:$I$204,"Oui")&gt;0,"Non","")))</f>
        <v/>
      </c>
      <c r="K198" s="8">
        <f>IF($A198="","",IF(OR($B198="",$C198="",$D198="",$E198="",$F198="",$H198="",$I198="",AND($G198="",$D198&lt;&gt;"Retour à la normale",$D198&lt;&gt;"Suivi")),"Non","Oui"))</f>
        <v/>
      </c>
      <c r="L198" s="9">
        <f>IF($A198="","",IF($I198&lt;&gt;"Oui","Non envoyé",IF(OR($D198="Suivi",COUNTIFS($B$5:$B$204,$B198,$A$5:$A$204,"&gt;"&amp;$A198,$I$5:$I$204,"Oui")&gt;0,AND($D198="Retour à la normale",$G198="")),"Clos",IF(AND($G198&lt;&gt;"",NOW()&gt;$G198+'Listes'!$F$5/1440),"Prochaine mise à jour en retard","À l’heure"))))</f>
        <v/>
      </c>
      <c r="M198" s="6" t="n"/>
      <c r="O198" s="10">
        <f>IF(AND($A198&lt;&gt;"",$D198="Premier avis",$I198="Oui"),$A198,"")</f>
        <v/>
      </c>
      <c r="P198" s="10">
        <f>IF(AND($A198&lt;&gt;"",$D198="Retour à la normale",$I198="Oui"),$A198,"")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Oui"),"",IF(COUNTIFS($B$5:$B$204,$B199,$A$5:$A$204,"&gt;"&amp;$A199,$A$5:$A$204,"&lt;="&amp;($G199+'Listes'!$F$5/1440),$I$5:$I$204,"Oui")&gt;0,"Oui",IF(COUNTIFS($B$5:$B$204,$B199,$A$5:$A$204,"&gt;"&amp;$A199,$I$5:$I$204,"Oui")&gt;0,"Non","")))</f>
        <v/>
      </c>
      <c r="K199" s="8">
        <f>IF($A199="","",IF(OR($B199="",$C199="",$D199="",$E199="",$F199="",$H199="",$I199="",AND($G199="",$D199&lt;&gt;"Retour à la normale",$D199&lt;&gt;"Suivi")),"Non","Oui"))</f>
        <v/>
      </c>
      <c r="L199" s="9">
        <f>IF($A199="","",IF($I199&lt;&gt;"Oui","Non envoyé",IF(OR($D199="Suivi",COUNTIFS($B$5:$B$204,$B199,$A$5:$A$204,"&gt;"&amp;$A199,$I$5:$I$204,"Oui")&gt;0,AND($D199="Retour à la normale",$G199="")),"Clos",IF(AND($G199&lt;&gt;"",NOW()&gt;$G199+'Listes'!$F$5/1440),"Prochaine mise à jour en retard","À l’heure"))))</f>
        <v/>
      </c>
      <c r="M199" s="6" t="n"/>
      <c r="O199" s="10">
        <f>IF(AND($A199&lt;&gt;"",$D199="Premier avis",$I199="Oui"),$A199,"")</f>
        <v/>
      </c>
      <c r="P199" s="10">
        <f>IF(AND($A199&lt;&gt;"",$D199="Retour à la normale",$I199="Oui"),$A199,"")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Oui"),"",IF(COUNTIFS($B$5:$B$204,$B200,$A$5:$A$204,"&gt;"&amp;$A200,$A$5:$A$204,"&lt;="&amp;($G200+'Listes'!$F$5/1440),$I$5:$I$204,"Oui")&gt;0,"Oui",IF(COUNTIFS($B$5:$B$204,$B200,$A$5:$A$204,"&gt;"&amp;$A200,$I$5:$I$204,"Oui")&gt;0,"Non","")))</f>
        <v/>
      </c>
      <c r="K200" s="8">
        <f>IF($A200="","",IF(OR($B200="",$C200="",$D200="",$E200="",$F200="",$H200="",$I200="",AND($G200="",$D200&lt;&gt;"Retour à la normale",$D200&lt;&gt;"Suivi")),"Non","Oui"))</f>
        <v/>
      </c>
      <c r="L200" s="9">
        <f>IF($A200="","",IF($I200&lt;&gt;"Oui","Non envoyé",IF(OR($D200="Suivi",COUNTIFS($B$5:$B$204,$B200,$A$5:$A$204,"&gt;"&amp;$A200,$I$5:$I$204,"Oui")&gt;0,AND($D200="Retour à la normale",$G200="")),"Clos",IF(AND($G200&lt;&gt;"",NOW()&gt;$G200+'Listes'!$F$5/1440),"Prochaine mise à jour en retard","À l’heure"))))</f>
        <v/>
      </c>
      <c r="M200" s="6" t="n"/>
      <c r="O200" s="10">
        <f>IF(AND($A200&lt;&gt;"",$D200="Premier avis",$I200="Oui"),$A200,"")</f>
        <v/>
      </c>
      <c r="P200" s="10">
        <f>IF(AND($A200&lt;&gt;"",$D200="Retour à la normale",$I200="Oui"),$A200,"")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Oui"),"",IF(COUNTIFS($B$5:$B$204,$B201,$A$5:$A$204,"&gt;"&amp;$A201,$A$5:$A$204,"&lt;="&amp;($G201+'Listes'!$F$5/1440),$I$5:$I$204,"Oui")&gt;0,"Oui",IF(COUNTIFS($B$5:$B$204,$B201,$A$5:$A$204,"&gt;"&amp;$A201,$I$5:$I$204,"Oui")&gt;0,"Non","")))</f>
        <v/>
      </c>
      <c r="K201" s="8">
        <f>IF($A201="","",IF(OR($B201="",$C201="",$D201="",$E201="",$F201="",$H201="",$I201="",AND($G201="",$D201&lt;&gt;"Retour à la normale",$D201&lt;&gt;"Suivi")),"Non","Oui"))</f>
        <v/>
      </c>
      <c r="L201" s="9">
        <f>IF($A201="","",IF($I201&lt;&gt;"Oui","Non envoyé",IF(OR($D201="Suivi",COUNTIFS($B$5:$B$204,$B201,$A$5:$A$204,"&gt;"&amp;$A201,$I$5:$I$204,"Oui")&gt;0,AND($D201="Retour à la normale",$G201="")),"Clos",IF(AND($G201&lt;&gt;"",NOW()&gt;$G201+'Listes'!$F$5/1440),"Prochaine mise à jour en retard","À l’heure"))))</f>
        <v/>
      </c>
      <c r="M201" s="6" t="n"/>
      <c r="O201" s="10">
        <f>IF(AND($A201&lt;&gt;"",$D201="Premier avis",$I201="Oui"),$A201,"")</f>
        <v/>
      </c>
      <c r="P201" s="10">
        <f>IF(AND($A201&lt;&gt;"",$D201="Retour à la normale",$I201="Oui"),$A201,"")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Oui"),"",IF(COUNTIFS($B$5:$B$204,$B202,$A$5:$A$204,"&gt;"&amp;$A202,$A$5:$A$204,"&lt;="&amp;($G202+'Listes'!$F$5/1440),$I$5:$I$204,"Oui")&gt;0,"Oui",IF(COUNTIFS($B$5:$B$204,$B202,$A$5:$A$204,"&gt;"&amp;$A202,$I$5:$I$204,"Oui")&gt;0,"Non","")))</f>
        <v/>
      </c>
      <c r="K202" s="8">
        <f>IF($A202="","",IF(OR($B202="",$C202="",$D202="",$E202="",$F202="",$H202="",$I202="",AND($G202="",$D202&lt;&gt;"Retour à la normale",$D202&lt;&gt;"Suivi")),"Non","Oui"))</f>
        <v/>
      </c>
      <c r="L202" s="9">
        <f>IF($A202="","",IF($I202&lt;&gt;"Oui","Non envoyé",IF(OR($D202="Suivi",COUNTIFS($B$5:$B$204,$B202,$A$5:$A$204,"&gt;"&amp;$A202,$I$5:$I$204,"Oui")&gt;0,AND($D202="Retour à la normale",$G202="")),"Clos",IF(AND($G202&lt;&gt;"",NOW()&gt;$G202+'Listes'!$F$5/1440),"Prochaine mise à jour en retard","À l’heure"))))</f>
        <v/>
      </c>
      <c r="M202" s="6" t="n"/>
      <c r="O202" s="10">
        <f>IF(AND($A202&lt;&gt;"",$D202="Premier avis",$I202="Oui"),$A202,"")</f>
        <v/>
      </c>
      <c r="P202" s="10">
        <f>IF(AND($A202&lt;&gt;"",$D202="Retour à la normale",$I202="Oui"),$A202,"")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Oui"),"",IF(COUNTIFS($B$5:$B$204,$B203,$A$5:$A$204,"&gt;"&amp;$A203,$A$5:$A$204,"&lt;="&amp;($G203+'Listes'!$F$5/1440),$I$5:$I$204,"Oui")&gt;0,"Oui",IF(COUNTIFS($B$5:$B$204,$B203,$A$5:$A$204,"&gt;"&amp;$A203,$I$5:$I$204,"Oui")&gt;0,"Non","")))</f>
        <v/>
      </c>
      <c r="K203" s="8">
        <f>IF($A203="","",IF(OR($B203="",$C203="",$D203="",$E203="",$F203="",$H203="",$I203="",AND($G203="",$D203&lt;&gt;"Retour à la normale",$D203&lt;&gt;"Suivi")),"Non","Oui"))</f>
        <v/>
      </c>
      <c r="L203" s="9">
        <f>IF($A203="","",IF($I203&lt;&gt;"Oui","Non envoyé",IF(OR($D203="Suivi",COUNTIFS($B$5:$B$204,$B203,$A$5:$A$204,"&gt;"&amp;$A203,$I$5:$I$204,"Oui")&gt;0,AND($D203="Retour à la normale",$G203="")),"Clos",IF(AND($G203&lt;&gt;"",NOW()&gt;$G203+'Listes'!$F$5/1440),"Prochaine mise à jour en retard","À l’heure"))))</f>
        <v/>
      </c>
      <c r="M203" s="6" t="n"/>
      <c r="O203" s="10">
        <f>IF(AND($A203&lt;&gt;"",$D203="Premier avis",$I203="Oui"),$A203,"")</f>
        <v/>
      </c>
      <c r="P203" s="10">
        <f>IF(AND($A203&lt;&gt;"",$D203="Retour à la normale",$I203="Oui"),$A203,"")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Oui"),"",IF(COUNTIFS($B$5:$B$204,$B204,$A$5:$A$204,"&gt;"&amp;$A204,$A$5:$A$204,"&lt;="&amp;($G204+'Listes'!$F$5/1440),$I$5:$I$204,"Oui")&gt;0,"Oui",IF(COUNTIFS($B$5:$B$204,$B204,$A$5:$A$204,"&gt;"&amp;$A204,$I$5:$I$204,"Oui")&gt;0,"Non","")))</f>
        <v/>
      </c>
      <c r="K204" s="8">
        <f>IF($A204="","",IF(OR($B204="",$C204="",$D204="",$E204="",$F204="",$H204="",$I204="",AND($G204="",$D204&lt;&gt;"Retour à la normale",$D204&lt;&gt;"Suivi")),"Non","Oui"))</f>
        <v/>
      </c>
      <c r="L204" s="9">
        <f>IF($A204="","",IF($I204&lt;&gt;"Oui","Non envoyé",IF(OR($D204="Suivi",COUNTIFS($B$5:$B$204,$B204,$A$5:$A$204,"&gt;"&amp;$A204,$I$5:$I$204,"Oui")&gt;0,AND($D204="Retour à la normale",$G204="")),"Clos",IF(AND($G204&lt;&gt;"",NOW()&gt;$G204+'Listes'!$F$5/1440),"Prochaine mise à jour en retard","À l’heure"))))</f>
        <v/>
      </c>
      <c r="M204" s="6" t="n"/>
      <c r="O204" s="10">
        <f>IF(AND($A204&lt;&gt;"",$D204="Premier avis",$I204="Oui"),$A204,"")</f>
        <v/>
      </c>
      <c r="P204" s="10">
        <f>IF(AND($A204&lt;&gt;"",$D204="Retour à la normale",$I204="Oui"),$A204,"")</f>
        <v/>
      </c>
    </row>
  </sheetData>
  <autoFilter ref="A4:M204"/>
  <conditionalFormatting sqref="J5:J204">
    <cfRule type="expression" priority="1" dxfId="0">
      <formula>J5="Oui"</formula>
    </cfRule>
    <cfRule type="expression" priority="2" dxfId="1">
      <formula>J5="Non"</formula>
    </cfRule>
  </conditionalFormatting>
  <conditionalFormatting sqref="K5:K204">
    <cfRule type="expression" priority="3" dxfId="1">
      <formula>K5="Non"</formula>
    </cfRule>
  </conditionalFormatting>
  <conditionalFormatting sqref="L5:L204">
    <cfRule type="expression" priority="4" dxfId="0">
      <formula>L5="À l’heure"</formula>
    </cfRule>
    <cfRule type="expression" priority="5" dxfId="1">
      <formula>L5="Prochaine mise à jour en retard"</formula>
    </cfRule>
    <cfRule type="expression" priority="6" dxfId="2">
      <formula>L5="Clos"</formula>
    </cfRule>
    <cfRule type="expression" priority="7" dxfId="3">
      <formula>L5="Non envoyé"</formula>
    </cfRule>
  </conditionalFormatting>
  <dataValidations count="4">
    <dataValidation sqref="B5:B204" showDropDown="0" showInputMessage="0" showErrorMessage="0" allowBlank="1" type="list">
      <formula1>='Listes'!$A$5:$A$9</formula1>
    </dataValidation>
    <dataValidation sqref="D5:D204" showDropDown="0" showInputMessage="0" showErrorMessage="0" allowBlank="1" type="list">
      <formula1>='Listes'!$B$5:$B$9</formula1>
    </dataValidation>
    <dataValidation sqref="H5:H204" showDropDown="0" showInputMessage="0" showErrorMessage="0" allowBlank="1" type="list">
      <formula1>='Listes'!$C$5:$C$14</formula1>
    </dataValidation>
    <dataValidation sqref="I5:I204" showDropDown="0" showInputMessage="0" showErrorMessage="0" allowBlank="1" type="list">
      <formula1>='Listes'!$D$5:$D$6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Synthèse</t>
        </is>
      </c>
    </row>
    <row r="2">
      <c r="A2" s="2" t="inlineStr">
        <is>
          <t>Remplissez les trois cellules de l’incident. Tout le reste est calculé à partir de la feuille Journal des messages et se met à jour quand vous ajoutez des lignes.</t>
        </is>
      </c>
    </row>
    <row r="4" ht="24" customHeight="1">
      <c r="A4" s="3" t="inlineStr">
        <is>
          <t>Incident</t>
        </is>
      </c>
      <c r="B4" s="3" t="inlineStr">
        <is>
          <t>Valeur</t>
        </is>
      </c>
    </row>
    <row r="5">
      <c r="A5" s="11" t="inlineStr">
        <is>
          <t>Incident</t>
        </is>
      </c>
      <c r="B5" s="6" t="inlineStr">
        <is>
          <t>Panne de l’application de réservation, 6 octobre 2026</t>
        </is>
      </c>
    </row>
    <row r="6">
      <c r="A6" s="11" t="inlineStr">
        <is>
          <t>Premier signalement client à</t>
        </is>
      </c>
      <c r="B6" s="12" t="n">
        <v>46301.25972222222</v>
      </c>
    </row>
    <row r="7">
      <c r="A7" s="11" t="inlineStr">
        <is>
          <t>Panne confirmée à</t>
        </is>
      </c>
      <c r="B7" s="12" t="n">
        <v>46301.26527777778</v>
      </c>
    </row>
    <row r="9" ht="24" customHeight="1">
      <c r="A9" s="3" t="inlineStr">
        <is>
          <t>Indicateur</t>
        </is>
      </c>
      <c r="B9" s="3" t="inlineStr">
        <is>
          <t>Valeur</t>
        </is>
      </c>
    </row>
    <row r="10">
      <c r="A10" s="6" t="inlineStr">
        <is>
          <t>Messages envoyés</t>
        </is>
      </c>
      <c r="B10" s="13">
        <f>COUNTIFS('Journal des messages'!$A$5:$A$204,"&lt;&gt;",'Journal des messages'!$I$5:$I$204,"Oui")</f>
        <v/>
      </c>
    </row>
    <row r="11">
      <c r="A11" s="6" t="inlineStr">
        <is>
          <t>Canaux utilisés</t>
        </is>
      </c>
      <c r="B11" s="13">
        <f>COUNTIF(B32:F32,"&gt;0")</f>
        <v/>
      </c>
    </row>
    <row r="12">
      <c r="A12" s="6" t="inlineStr">
        <is>
          <t>Premier avis envoyé à</t>
        </is>
      </c>
      <c r="B12" s="14">
        <f>IF(COUNT('Journal des messages'!$O$5:$O$204)=0,"",MIN('Journal des messages'!$O$5:$O$204))</f>
        <v/>
      </c>
    </row>
    <row r="13">
      <c r="A13" s="6" t="inlineStr">
        <is>
          <t>Minutes entre le premier signalement et le premier avis</t>
        </is>
      </c>
      <c r="B13" s="13">
        <f>IF(OR(B12="",$B$6=""),"",ROUND((B12-$B$6)*1440,0))</f>
        <v/>
      </c>
    </row>
    <row r="14">
      <c r="A14" s="6" t="inlineStr">
        <is>
          <t>Minutes entre la confirmation et le premier avis</t>
        </is>
      </c>
      <c r="B14" s="13">
        <f>IF(OR(B12="",$B$7=""),"",ROUND((B12-$B$7)*1440,0))</f>
        <v/>
      </c>
    </row>
    <row r="15">
      <c r="A15" s="6" t="inlineStr">
        <is>
          <t>Premier avis dans l’objectif</t>
        </is>
      </c>
      <c r="B15" s="15">
        <f>IF(B14="","",IF(B14&lt;='Listes'!$F$6,"Oui","Non"))</f>
        <v/>
      </c>
    </row>
    <row r="16">
      <c r="A16" s="6" t="inlineStr">
        <is>
          <t>Mises à jour envoyées en retard</t>
        </is>
      </c>
      <c r="B16" s="13">
        <f>COUNTIF('Journal des messages'!$J$5:$J$204,"Non")</f>
        <v/>
      </c>
    </row>
    <row r="17">
      <c r="A17" s="6" t="inlineStr">
        <is>
          <t>Prochaine mise à jour en retard maintenant</t>
        </is>
      </c>
      <c r="B17" s="13">
        <f>COUNTIF('Journal des messages'!$L$5:$L$204,"Prochaine mise à jour en retard")</f>
        <v/>
      </c>
    </row>
    <row r="18">
      <c r="A18" s="6" t="inlineStr">
        <is>
          <t>Dernier retour à la normale envoyé à</t>
        </is>
      </c>
      <c r="B18" s="14">
        <f>IF(COUNT('Journal des messages'!$P$5:$P$204)=0,"",MAX('Journal des messages'!$P$5:$P$204))</f>
        <v/>
      </c>
    </row>
    <row r="19">
      <c r="A19" s="6" t="inlineStr">
        <is>
          <t>Délai entre le premier signalement et le dernier retour à la normale (h:mm)</t>
        </is>
      </c>
      <c r="B19" s="16">
        <f>IF(OR(B18="",$B$6=""),"",B18-$B$6)</f>
        <v/>
      </c>
    </row>
    <row r="20">
      <c r="A20" s="6" t="inlineStr">
        <is>
          <t>Canaux avec un retour à la normale</t>
        </is>
      </c>
      <c r="B20" s="13">
        <f>COUNTIF(B30:F30,"&gt;0")</f>
        <v/>
      </c>
    </row>
    <row r="21">
      <c r="A21" s="6" t="inlineStr">
        <is>
          <t>Suivi envoyé</t>
        </is>
      </c>
      <c r="B21" s="15">
        <f>IF(G31&gt;0,"Oui","Non")</f>
        <v/>
      </c>
    </row>
    <row r="22">
      <c r="A22" s="6" t="inlineStr">
        <is>
          <t>Lignes avec des champs manquants</t>
        </is>
      </c>
      <c r="B22" s="13">
        <f>COUNTIF('Journal des messages'!$K$5:$K$204,"Non")</f>
        <v/>
      </c>
    </row>
    <row r="23">
      <c r="A23" s="11" t="inlineStr">
        <is>
          <t>Incident clos</t>
        </is>
      </c>
      <c r="B23" s="15">
        <f>IF(AND(B11&gt;0,B20=B11,B21="Oui",B22=0),"Oui","Non")</f>
        <v/>
      </c>
    </row>
    <row r="24">
      <c r="A24" s="17" t="inlineStr">
        <is>
          <t>Incident clos affiche Oui uniquement si le retour à la normale a été envoyé sur chaque canal utilisé, si le suivi a été envoyé et si aucune ligne n’a de champ manquant.</t>
        </is>
      </c>
    </row>
    <row r="25">
      <c r="A25" s="18" t="inlineStr">
        <is>
          <t>Messages par type et par canal</t>
        </is>
      </c>
    </row>
    <row r="26" ht="24" customHeight="1">
      <c r="A26" s="3" t="inlineStr">
        <is>
          <t>Type de message</t>
        </is>
      </c>
      <c r="B26" s="3" t="inlineStr">
        <is>
          <t>Chat</t>
        </is>
      </c>
      <c r="C26" s="3" t="inlineStr">
        <is>
          <t>E-mail</t>
        </is>
      </c>
      <c r="D26" s="3" t="inlineStr">
        <is>
          <t>Réseaux sociaux</t>
        </is>
      </c>
      <c r="E26" s="3" t="inlineStr">
        <is>
          <t>Page de statut</t>
        </is>
      </c>
      <c r="F26" s="3" t="inlineStr">
        <is>
          <t>Téléphone</t>
        </is>
      </c>
      <c r="G26" s="3" t="inlineStr">
        <is>
          <t>Total</t>
        </is>
      </c>
    </row>
    <row r="27">
      <c r="A27" s="11" t="inlineStr">
        <is>
          <t>Premier avis</t>
        </is>
      </c>
      <c r="B27" s="19">
        <f>COUNTIFS('Journal des messages'!$D$5:$D$204,$A27,'Journal des messages'!$B$5:$B$204,B$26,'Journal des messages'!$I$5:$I$204,"Oui")</f>
        <v/>
      </c>
      <c r="C27" s="19">
        <f>COUNTIFS('Journal des messages'!$D$5:$D$204,$A27,'Journal des messages'!$B$5:$B$204,C$26,'Journal des messages'!$I$5:$I$204,"Oui")</f>
        <v/>
      </c>
      <c r="D27" s="19">
        <f>COUNTIFS('Journal des messages'!$D$5:$D$204,$A27,'Journal des messages'!$B$5:$B$204,D$26,'Journal des messages'!$I$5:$I$204,"Oui")</f>
        <v/>
      </c>
      <c r="E27" s="19">
        <f>COUNTIFS('Journal des messages'!$D$5:$D$204,$A27,'Journal des messages'!$B$5:$B$204,E$26,'Journal des messages'!$I$5:$I$204,"Oui")</f>
        <v/>
      </c>
      <c r="F27" s="19">
        <f>COUNTIFS('Journal des messages'!$D$5:$D$204,$A27,'Journal des messages'!$B$5:$B$204,F$26,'Journal des messages'!$I$5:$I$204,"Oui")</f>
        <v/>
      </c>
      <c r="G27" s="20">
        <f>SUM(B27:F27)</f>
        <v/>
      </c>
    </row>
    <row r="28">
      <c r="A28" s="11" t="inlineStr">
        <is>
          <t>Mise à jour</t>
        </is>
      </c>
      <c r="B28" s="19">
        <f>COUNTIFS('Journal des messages'!$D$5:$D$204,$A28,'Journal des messages'!$B$5:$B$204,B$26,'Journal des messages'!$I$5:$I$204,"Oui")</f>
        <v/>
      </c>
      <c r="C28" s="19">
        <f>COUNTIFS('Journal des messages'!$D$5:$D$204,$A28,'Journal des messages'!$B$5:$B$204,C$26,'Journal des messages'!$I$5:$I$204,"Oui")</f>
        <v/>
      </c>
      <c r="D28" s="19">
        <f>COUNTIFS('Journal des messages'!$D$5:$D$204,$A28,'Journal des messages'!$B$5:$B$204,D$26,'Journal des messages'!$I$5:$I$204,"Oui")</f>
        <v/>
      </c>
      <c r="E28" s="19">
        <f>COUNTIFS('Journal des messages'!$D$5:$D$204,$A28,'Journal des messages'!$B$5:$B$204,E$26,'Journal des messages'!$I$5:$I$204,"Oui")</f>
        <v/>
      </c>
      <c r="F28" s="19">
        <f>COUNTIFS('Journal des messages'!$D$5:$D$204,$A28,'Journal des messages'!$B$5:$B$204,F$26,'Journal des messages'!$I$5:$I$204,"Oui")</f>
        <v/>
      </c>
      <c r="G28" s="20">
        <f>SUM(B28:F28)</f>
        <v/>
      </c>
    </row>
    <row r="29">
      <c r="A29" s="11" t="inlineStr">
        <is>
          <t>Solution provisoire</t>
        </is>
      </c>
      <c r="B29" s="19">
        <f>COUNTIFS('Journal des messages'!$D$5:$D$204,$A29,'Journal des messages'!$B$5:$B$204,B$26,'Journal des messages'!$I$5:$I$204,"Oui")</f>
        <v/>
      </c>
      <c r="C29" s="19">
        <f>COUNTIFS('Journal des messages'!$D$5:$D$204,$A29,'Journal des messages'!$B$5:$B$204,C$26,'Journal des messages'!$I$5:$I$204,"Oui")</f>
        <v/>
      </c>
      <c r="D29" s="19">
        <f>COUNTIFS('Journal des messages'!$D$5:$D$204,$A29,'Journal des messages'!$B$5:$B$204,D$26,'Journal des messages'!$I$5:$I$204,"Oui")</f>
        <v/>
      </c>
      <c r="E29" s="19">
        <f>COUNTIFS('Journal des messages'!$D$5:$D$204,$A29,'Journal des messages'!$B$5:$B$204,E$26,'Journal des messages'!$I$5:$I$204,"Oui")</f>
        <v/>
      </c>
      <c r="F29" s="19">
        <f>COUNTIFS('Journal des messages'!$D$5:$D$204,$A29,'Journal des messages'!$B$5:$B$204,F$26,'Journal des messages'!$I$5:$I$204,"Oui")</f>
        <v/>
      </c>
      <c r="G29" s="20">
        <f>SUM(B29:F29)</f>
        <v/>
      </c>
    </row>
    <row r="30">
      <c r="A30" s="11" t="inlineStr">
        <is>
          <t>Retour à la normale</t>
        </is>
      </c>
      <c r="B30" s="19">
        <f>COUNTIFS('Journal des messages'!$D$5:$D$204,$A30,'Journal des messages'!$B$5:$B$204,B$26,'Journal des messages'!$I$5:$I$204,"Oui")</f>
        <v/>
      </c>
      <c r="C30" s="19">
        <f>COUNTIFS('Journal des messages'!$D$5:$D$204,$A30,'Journal des messages'!$B$5:$B$204,C$26,'Journal des messages'!$I$5:$I$204,"Oui")</f>
        <v/>
      </c>
      <c r="D30" s="19">
        <f>COUNTIFS('Journal des messages'!$D$5:$D$204,$A30,'Journal des messages'!$B$5:$B$204,D$26,'Journal des messages'!$I$5:$I$204,"Oui")</f>
        <v/>
      </c>
      <c r="E30" s="19">
        <f>COUNTIFS('Journal des messages'!$D$5:$D$204,$A30,'Journal des messages'!$B$5:$B$204,E$26,'Journal des messages'!$I$5:$I$204,"Oui")</f>
        <v/>
      </c>
      <c r="F30" s="19">
        <f>COUNTIFS('Journal des messages'!$D$5:$D$204,$A30,'Journal des messages'!$B$5:$B$204,F$26,'Journal des messages'!$I$5:$I$204,"Oui")</f>
        <v/>
      </c>
      <c r="G30" s="20">
        <f>SUM(B30:F30)</f>
        <v/>
      </c>
    </row>
    <row r="31">
      <c r="A31" s="11" t="inlineStr">
        <is>
          <t>Suivi</t>
        </is>
      </c>
      <c r="B31" s="19">
        <f>COUNTIFS('Journal des messages'!$D$5:$D$204,$A31,'Journal des messages'!$B$5:$B$204,B$26,'Journal des messages'!$I$5:$I$204,"Oui")</f>
        <v/>
      </c>
      <c r="C31" s="19">
        <f>COUNTIFS('Journal des messages'!$D$5:$D$204,$A31,'Journal des messages'!$B$5:$B$204,C$26,'Journal des messages'!$I$5:$I$204,"Oui")</f>
        <v/>
      </c>
      <c r="D31" s="19">
        <f>COUNTIFS('Journal des messages'!$D$5:$D$204,$A31,'Journal des messages'!$B$5:$B$204,D$26,'Journal des messages'!$I$5:$I$204,"Oui")</f>
        <v/>
      </c>
      <c r="E31" s="19">
        <f>COUNTIFS('Journal des messages'!$D$5:$D$204,$A31,'Journal des messages'!$B$5:$B$204,E$26,'Journal des messages'!$I$5:$I$204,"Oui")</f>
        <v/>
      </c>
      <c r="F31" s="19">
        <f>COUNTIFS('Journal des messages'!$D$5:$D$204,$A31,'Journal des messages'!$B$5:$B$204,F$26,'Journal des messages'!$I$5:$I$204,"Oui")</f>
        <v/>
      </c>
      <c r="G31" s="20">
        <f>SUM(B31:F31)</f>
        <v/>
      </c>
    </row>
    <row r="32">
      <c r="A32" s="11" t="inlineStr">
        <is>
          <t>Total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Modèle gratuit de CRMsoftware.pro. Données d’exemple fictives.</t>
        </is>
      </c>
    </row>
  </sheetData>
  <conditionalFormatting sqref="B15">
    <cfRule type="expression" priority="1" dxfId="0">
      <formula>$B15="Oui"</formula>
    </cfRule>
    <cfRule type="expression" priority="2" dxfId="3">
      <formula>$B15="Non"</formula>
    </cfRule>
  </conditionalFormatting>
  <conditionalFormatting sqref="B21">
    <cfRule type="expression" priority="3" dxfId="0">
      <formula>$B21="Oui"</formula>
    </cfRule>
    <cfRule type="expression" priority="4" dxfId="3">
      <formula>$B21="Non"</formula>
    </cfRule>
  </conditionalFormatting>
  <conditionalFormatting sqref="B23">
    <cfRule type="expression" priority="5" dxfId="0">
      <formula>$B23="Oui"</formula>
    </cfRule>
    <cfRule type="expression" priority="6" dxfId="3">
      <formula>$B23="Non"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Listes et paramètres</t>
        </is>
      </c>
    </row>
    <row r="2">
      <c r="A2" s="2" t="inlineStr">
        <is>
          <t>Modifiez les responsables selon votre équipe. Les listes alimentent les menus déroulants de la feuille Journal des messages.</t>
        </is>
      </c>
    </row>
    <row r="4" ht="24" customHeight="1">
      <c r="A4" s="3" t="inlineStr">
        <is>
          <t>Canal</t>
        </is>
      </c>
      <c r="B4" s="3" t="inlineStr">
        <is>
          <t>Type de message</t>
        </is>
      </c>
      <c r="C4" s="3" t="inlineStr">
        <is>
          <t>Responsable</t>
        </is>
      </c>
      <c r="D4" s="3" t="inlineStr">
        <is>
          <t>Envoyé</t>
        </is>
      </c>
      <c r="E4" s="3" t="inlineStr">
        <is>
          <t>Paramètre</t>
        </is>
      </c>
      <c r="F4" s="3" t="inlineStr">
        <is>
          <t>Valeur</t>
        </is>
      </c>
    </row>
    <row r="5">
      <c r="A5" s="6" t="inlineStr">
        <is>
          <t>Chat</t>
        </is>
      </c>
      <c r="B5" s="6" t="inlineStr">
        <is>
          <t>Premier avis</t>
        </is>
      </c>
      <c r="C5" s="6" t="inlineStr">
        <is>
          <t>Theo Mensah, responsable du studio</t>
        </is>
      </c>
      <c r="D5" s="6" t="inlineStr">
        <is>
          <t>Oui</t>
        </is>
      </c>
      <c r="E5" s="11" t="inlineStr">
        <is>
          <t>Tolérance avant qu’une mise à jour compte comme en retard (minutes)</t>
        </is>
      </c>
      <c r="F5" s="21" t="n">
        <v>5</v>
      </c>
    </row>
    <row r="6">
      <c r="A6" s="6" t="inlineStr">
        <is>
          <t>E-mail</t>
        </is>
      </c>
      <c r="B6" s="6" t="inlineStr">
        <is>
          <t>Mise à jour</t>
        </is>
      </c>
      <c r="C6" s="6" t="inlineStr">
        <is>
          <t>Ana Lucero, accueil</t>
        </is>
      </c>
      <c r="D6" s="6" t="inlineStr">
        <is>
          <t>Non</t>
        </is>
      </c>
      <c r="E6" s="11" t="inlineStr">
        <is>
          <t>Objectif de premier avis après confirmation (minutes)</t>
        </is>
      </c>
      <c r="F6" s="21" t="n">
        <v>15</v>
      </c>
    </row>
    <row r="7">
      <c r="A7" s="6" t="inlineStr">
        <is>
          <t>Réseaux sociaux</t>
        </is>
      </c>
      <c r="B7" s="6" t="inlineStr">
        <is>
          <t>Solution provisoire</t>
        </is>
      </c>
      <c r="C7" s="6" t="inlineStr">
        <is>
          <t>Rosa Delgado, dirigeante</t>
        </is>
      </c>
    </row>
    <row r="8">
      <c r="A8" s="6" t="inlineStr">
        <is>
          <t>Page de statut</t>
        </is>
      </c>
      <c r="B8" s="6" t="inlineStr">
        <is>
          <t>Retour à la normale</t>
        </is>
      </c>
      <c r="C8" s="6" t="n"/>
    </row>
    <row r="9">
      <c r="A9" s="6" t="inlineStr">
        <is>
          <t>Téléphone</t>
        </is>
      </c>
      <c r="B9" s="6" t="inlineStr">
        <is>
          <t>Suivi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 communication d’incident</dc:title>
  <dcterms:created xmlns:dcterms="http://purl.org/dc/terms/" xmlns:xsi="http://www.w3.org/2001/XMLSchema-instance" xsi:type="dcterms:W3CDTF">2026-10-08T12:57:48Z</dcterms:created>
  <dcterms:modified xmlns:dcterms="http://purl.org/dc/terms/" xmlns:xsi="http://www.w3.org/2001/XMLSchema-instance" xsi:type="dcterms:W3CDTF">2026-10-08T12:57:48Z</dcterms:modified>
</cp:coreProperties>
</file>