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des retard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Listes" sheetId="3" state="visible" r:id="rId3"/>
  </sheets>
  <definedNames>
    <definedName name="_xlnm._FilterDatabase" localSheetId="0" hidden="1">'Journal des retards'!$A$4:$Q$204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9" fontId="4" fillId="0" borderId="1" applyAlignment="1" pivotButton="0" quotePrefix="0" xfId="0">
      <alignment vertical="top" wrapText="1"/>
    </xf>
    <xf numFmtId="165" fontId="4" fillId="0" borderId="1" applyAlignment="1" pivotButton="0" quotePrefix="0" xfId="0">
      <alignment vertical="top" wrapText="1"/>
    </xf>
    <xf numFmtId="3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4" customWidth="1" min="4" max="4"/>
    <col width="13" customWidth="1" min="5" max="5"/>
    <col width="13" customWidth="1" min="6" max="6"/>
    <col width="13" customWidth="1" min="7" max="7"/>
    <col width="12" customWidth="1" min="8" max="8"/>
    <col width="13" customWidth="1" min="9" max="9"/>
    <col width="13" customWidth="1" min="10" max="10"/>
    <col width="22" customWidth="1" min="11" max="11"/>
    <col width="10" customWidth="1" min="12" max="12"/>
    <col width="12" customWidth="1" min="13" max="13"/>
    <col width="13" customWidth="1" min="14" max="14"/>
    <col width="9" customWidth="1" min="15" max="15"/>
    <col width="22" customWidth="1" min="16" max="16"/>
    <col width="40" customWidth="1" min="17" max="17"/>
  </cols>
  <sheetData>
    <row r="1">
      <c r="A1" s="1" t="inlineStr">
        <is>
          <t>Journal des commandes en retard</t>
        </is>
      </c>
    </row>
    <row r="2">
      <c r="A2" s="2" t="inlineStr">
        <is>
          <t>Une ligne par commande en retard, le jour où vous l’apprenez. Jours de retard et Statut se remplissent seuls.</t>
        </is>
      </c>
    </row>
    <row r="3">
      <c r="A3" s="2" t="inlineStr">
        <is>
          <t>Prévenu avant la demande : Oui si votre premier e-mail de retard est parti avant que le client ne vous écrive. Les dates d’exemple sont relatives à aujourd’hui.</t>
        </is>
      </c>
    </row>
    <row r="4" ht="44" customHeight="1">
      <c r="A4" s="3" t="inlineStr">
        <is>
          <t>Commande</t>
        </is>
      </c>
      <c r="B4" s="3" t="inlineStr">
        <is>
          <t>Client</t>
        </is>
      </c>
      <c r="C4" s="3" t="inlineStr">
        <is>
          <t>Transporteur</t>
        </is>
      </c>
      <c r="D4" s="3" t="inlineStr">
        <is>
          <t>Cause</t>
        </is>
      </c>
      <c r="E4" s="3" t="inlineStr">
        <is>
          <t>Date promise</t>
        </is>
      </c>
      <c r="F4" s="3" t="inlineStr">
        <is>
          <t>Nouvelle date</t>
        </is>
      </c>
      <c r="G4" s="3" t="inlineStr">
        <is>
          <t>E-mail envoyé le</t>
        </is>
      </c>
      <c r="H4" s="3" t="inlineStr">
        <is>
          <t>Prévenu avant la demande</t>
        </is>
      </c>
      <c r="I4" s="3" t="inlineStr">
        <is>
          <t>Prochain point</t>
        </is>
      </c>
      <c r="J4" s="3" t="inlineStr">
        <is>
          <t>Date butoir</t>
        </is>
      </c>
      <c r="K4" s="3" t="inlineStr">
        <is>
          <t>Geste</t>
        </is>
      </c>
      <c r="L4" s="3" t="inlineStr">
        <is>
          <t>Montant du geste</t>
        </is>
      </c>
      <c r="M4" s="3" t="inlineStr">
        <is>
          <t>Résultat</t>
        </is>
      </c>
      <c r="N4" s="3" t="inlineStr">
        <is>
          <t>Clôturé le</t>
        </is>
      </c>
      <c r="O4" s="3" t="inlineStr">
        <is>
          <t>Jours de retard</t>
        </is>
      </c>
      <c r="P4" s="3" t="inlineStr">
        <is>
          <t>Statut</t>
        </is>
      </c>
      <c r="Q4" s="3" t="inlineStr">
        <is>
          <t>Notes</t>
        </is>
      </c>
    </row>
    <row r="5">
      <c r="A5" s="4" t="inlineStr">
        <is>
          <t>SW-31877</t>
        </is>
      </c>
      <c r="B5" s="5" t="inlineStr">
        <is>
          <t>Jerome Patterson</t>
        </is>
      </c>
      <c r="C5" s="6" t="inlineStr">
        <is>
          <t>Transporteur A</t>
        </is>
      </c>
      <c r="D5" s="5" t="inlineStr">
        <is>
          <t>Retard transporteur</t>
        </is>
      </c>
      <c r="E5" s="7">
        <f>TODAY()-11</f>
        <v/>
      </c>
      <c r="F5" s="7">
        <f>TODAY()-6</f>
        <v/>
      </c>
      <c r="G5" s="7">
        <f>TODAY()-11</f>
        <v/>
      </c>
      <c r="H5" s="8" t="inlineStr">
        <is>
          <t>Oui</t>
        </is>
      </c>
      <c r="I5" s="7">
        <f>TODAY()-6</f>
        <v/>
      </c>
      <c r="J5" s="7">
        <f>TODAY()-6</f>
        <v/>
      </c>
      <c r="K5" s="5" t="inlineStr">
        <is>
          <t>Frais de port remboursés</t>
        </is>
      </c>
      <c r="L5" s="9" t="n">
        <v>18</v>
      </c>
      <c r="M5" s="6" t="inlineStr">
        <is>
          <t>Livré</t>
        </is>
      </c>
      <c r="N5" s="7">
        <f>TODAY()-6</f>
        <v/>
      </c>
      <c r="O5" s="10">
        <f>IF(OR($A5="",$E5="",$N5=""),"",IF(OR($M5="Livré",$M5="Remplacé"),$N5-$E5,""))</f>
        <v/>
      </c>
      <c r="P5" s="11">
        <f>IF($A5="","",IF(AND($M5&lt;&gt;"",$M5&lt;&gt;"Ouvert"),"Clôturé",IF($G5="","Envoyer l’avis de retard",IF(AND($J5&lt;&gt;"",TODAY()&gt;$J5),"Date butoir dépassée",IF(AND($I5&lt;&gt;"",TODAY()&gt;=$I5),"Point à envoyer","Ouvert")))))</f>
        <v/>
      </c>
      <c r="Q5" s="5" t="inlineStr">
        <is>
          <t>Bloqué au centre de tri du 6 au 9 oct. ; livraison en 2 jours ; voyage le 17</t>
        </is>
      </c>
    </row>
    <row r="6">
      <c r="A6" s="4" t="inlineStr">
        <is>
          <t>SW-31790</t>
        </is>
      </c>
      <c r="B6" s="5" t="inlineStr">
        <is>
          <t>Tomasz Zielinski</t>
        </is>
      </c>
      <c r="C6" s="6" t="inlineStr">
        <is>
          <t>Service postal</t>
        </is>
      </c>
      <c r="D6" s="5" t="inlineStr">
        <is>
          <t>Météo ou grève</t>
        </is>
      </c>
      <c r="E6" s="7">
        <f>TODAY()-16</f>
        <v/>
      </c>
      <c r="F6" s="7">
        <f>TODAY()-12</f>
        <v/>
      </c>
      <c r="G6" s="7">
        <f>TODAY()-17</f>
        <v/>
      </c>
      <c r="H6" s="8" t="inlineStr">
        <is>
          <t>Oui</t>
        </is>
      </c>
      <c r="I6" s="7">
        <f>TODAY()-12</f>
        <v/>
      </c>
      <c r="J6" s="7">
        <f>TODAY()-9</f>
        <v/>
      </c>
      <c r="K6" s="5" t="inlineStr">
        <is>
          <t>Aucun</t>
        </is>
      </c>
      <c r="L6" s="9" t="n"/>
      <c r="M6" s="6" t="inlineStr">
        <is>
          <t>Livré</t>
        </is>
      </c>
      <c r="N6" s="7">
        <f>TODAY()-12</f>
        <v/>
      </c>
      <c r="O6" s="10">
        <f>IF(OR($A6="",$E6="",$N6=""),"",IF(OR($M6="Livré",$M6="Remplacé"),$N6-$E6,""))</f>
        <v/>
      </c>
      <c r="P6" s="11">
        <f>IF($A6="","",IF(AND($M6&lt;&gt;"",$M6&lt;&gt;"Ouvert"),"Clôturé",IF($G6="","Envoyer l’avis de retard",IF(AND($J6&lt;&gt;"",TODAY()&gt;$J6),"Date butoir dépassée",IF(AND($I6&lt;&gt;"",TODAY()&gt;=$I6),"Point à envoyer","Ouvert")))))</f>
        <v/>
      </c>
      <c r="Q6" s="5" t="inlineStr">
        <is>
          <t>Tempête ; le transporteur a suspendu les livraisons pendant 3 jours</t>
        </is>
      </c>
    </row>
    <row r="7">
      <c r="A7" s="4" t="inlineStr">
        <is>
          <t>SW-31801</t>
        </is>
      </c>
      <c r="B7" s="5" t="inlineStr">
        <is>
          <t>Alma Ferrante</t>
        </is>
      </c>
      <c r="C7" s="6" t="inlineStr">
        <is>
          <t>Transporteur B</t>
        </is>
      </c>
      <c r="D7" s="5" t="inlineStr">
        <is>
          <t>Perdu en transit</t>
        </is>
      </c>
      <c r="E7" s="7">
        <f>TODAY()-15</f>
        <v/>
      </c>
      <c r="F7" s="7">
        <f>TODAY()-10</f>
        <v/>
      </c>
      <c r="G7" s="7">
        <f>TODAY()-13</f>
        <v/>
      </c>
      <c r="H7" s="8" t="inlineStr">
        <is>
          <t>Non</t>
        </is>
      </c>
      <c r="I7" s="7">
        <f>TODAY()-8</f>
        <v/>
      </c>
      <c r="J7" s="7">
        <f>TODAY()-5</f>
        <v/>
      </c>
      <c r="K7" s="5" t="inlineStr">
        <is>
          <t>Avoir</t>
        </is>
      </c>
      <c r="L7" s="9" t="n">
        <v>15</v>
      </c>
      <c r="M7" s="6" t="inlineStr">
        <is>
          <t>Remplacé</t>
        </is>
      </c>
      <c r="N7" s="7">
        <f>TODAY()-5</f>
        <v/>
      </c>
      <c r="O7" s="10">
        <f>IF(OR($A7="",$E7="",$N7=""),"",IF(OR($M7="Livré",$M7="Remplacé"),$N7-$E7,""))</f>
        <v/>
      </c>
      <c r="P7" s="11">
        <f>IF($A7="","",IF(AND($M7&lt;&gt;"",$M7&lt;&gt;"Ouvert"),"Clôturé",IF($G7="","Envoyer l’avis de retard",IF(AND($J7&lt;&gt;"",TODAY()&gt;$J7),"Date butoir dépassée",IF(AND($I7&lt;&gt;"",TODAY()&gt;=$I7),"Point à envoyer","Ouvert")))))</f>
        <v/>
      </c>
      <c r="Q7" s="5" t="inlineStr">
        <is>
          <t>Elle a demandé en premier ; l’enquête n’a rien trouvé ; remplacement en express</t>
        </is>
      </c>
    </row>
    <row r="8">
      <c r="A8" s="4" t="inlineStr">
        <is>
          <t>SW-31833</t>
        </is>
      </c>
      <c r="B8" s="5" t="inlineStr">
        <is>
          <t>Declan Ferris</t>
        </is>
      </c>
      <c r="C8" s="6" t="inlineStr">
        <is>
          <t>Transporteur A</t>
        </is>
      </c>
      <c r="D8" s="5" t="inlineStr">
        <is>
          <t>Rupture de stock</t>
        </is>
      </c>
      <c r="E8" s="7">
        <f>TODAY()-12</f>
        <v/>
      </c>
      <c r="F8" s="7">
        <f>TODAY()+2</f>
        <v/>
      </c>
      <c r="G8" s="7">
        <f>TODAY()-14</f>
        <v/>
      </c>
      <c r="H8" s="8" t="inlineStr">
        <is>
          <t>Oui</t>
        </is>
      </c>
      <c r="I8" s="7">
        <f>TODAY()+2</f>
        <v/>
      </c>
      <c r="J8" s="7">
        <f>TODAY()+18</f>
        <v/>
      </c>
      <c r="K8" s="5" t="inlineStr">
        <is>
          <t>Aucun</t>
        </is>
      </c>
      <c r="L8" s="9" t="n"/>
      <c r="M8" s="6" t="inlineStr">
        <is>
          <t>Ouvert</t>
        </is>
      </c>
      <c r="N8" s="7" t="n"/>
      <c r="O8" s="10">
        <f>IF(OR($A8="",$E8="",$N8=""),"",IF(OR($M8="Livré",$M8="Remplacé"),$N8-$E8,""))</f>
        <v/>
      </c>
      <c r="P8" s="11">
        <f>IF($A8="","",IF(AND($M8&lt;&gt;"",$M8&lt;&gt;"Ouvert"),"Clôturé",IF($G8="","Envoyer l’avis de retard",IF(AND($J8&lt;&gt;"",TODAY()&gt;$J8),"Date butoir dépassée",IF(AND($I8&lt;&gt;"",TODAY()&gt;=$I8),"Point à envoyer","Ouvert")))))</f>
        <v/>
      </c>
      <c r="Q8" s="5" t="inlineStr">
        <is>
          <t>Date du fournisseur confirmée par écrit ; sans réponse, il attend</t>
        </is>
      </c>
    </row>
    <row r="9">
      <c r="A9" s="4" t="inlineStr">
        <is>
          <t>SW-31840</t>
        </is>
      </c>
      <c r="B9" s="5" t="inlineStr">
        <is>
          <t>Yuki Nakamura</t>
        </is>
      </c>
      <c r="C9" s="6" t="inlineStr">
        <is>
          <t>Transporteur B</t>
        </is>
      </c>
      <c r="D9" s="5" t="inlineStr">
        <is>
          <t>Marqué livré, non reçu</t>
        </is>
      </c>
      <c r="E9" s="7">
        <f>TODAY()-8</f>
        <v/>
      </c>
      <c r="F9" s="7" t="n"/>
      <c r="G9" s="7">
        <f>TODAY()-6</f>
        <v/>
      </c>
      <c r="H9" s="8" t="inlineStr">
        <is>
          <t>Non</t>
        </is>
      </c>
      <c r="I9" s="7">
        <f>TODAY()-4</f>
        <v/>
      </c>
      <c r="J9" s="7">
        <f>TODAY()-4</f>
        <v/>
      </c>
      <c r="K9" s="5" t="inlineStr">
        <is>
          <t>Aucun</t>
        </is>
      </c>
      <c r="L9" s="9" t="n"/>
      <c r="M9" s="6" t="inlineStr">
        <is>
          <t>Remboursé</t>
        </is>
      </c>
      <c r="N9" s="7">
        <f>TODAY()-4</f>
        <v/>
      </c>
      <c r="O9" s="10">
        <f>IF(OR($A9="",$E9="",$N9=""),"",IF(OR($M9="Livré",$M9="Remplacé"),$N9-$E9,""))</f>
        <v/>
      </c>
      <c r="P9" s="11">
        <f>IF($A9="","",IF(AND($M9&lt;&gt;"",$M9&lt;&gt;"Ouvert"),"Clôturé",IF($G9="","Envoyer l’avis de retard",IF(AND($J9&lt;&gt;"",TODAY()&gt;$J9),"Date butoir dépassée",IF(AND($I9&lt;&gt;"",TODAY()&gt;=$I9),"Point à envoyer","Ouvert")))))</f>
        <v/>
      </c>
      <c r="Q9" s="5" t="inlineStr">
        <is>
          <t>Marqué livré devant la porte ; introuvable ; remboursé à la date butoir</t>
        </is>
      </c>
    </row>
    <row r="10">
      <c r="A10" s="4" t="inlineStr">
        <is>
          <t>SW-31858</t>
        </is>
      </c>
      <c r="B10" s="5" t="inlineStr">
        <is>
          <t>Bettina Krause</t>
        </is>
      </c>
      <c r="C10" s="6" t="inlineStr">
        <is>
          <t>Transporteur A</t>
        </is>
      </c>
      <c r="D10" s="5" t="inlineStr">
        <is>
          <t>Blocage en douane</t>
        </is>
      </c>
      <c r="E10" s="7">
        <f>TODAY()-9</f>
        <v/>
      </c>
      <c r="F10" s="7">
        <f>TODAY()-3</f>
        <v/>
      </c>
      <c r="G10" s="7">
        <f>TODAY()-10</f>
        <v/>
      </c>
      <c r="H10" s="8" t="inlineStr">
        <is>
          <t>Oui</t>
        </is>
      </c>
      <c r="I10" s="7">
        <f>TODAY()-3</f>
        <v/>
      </c>
      <c r="J10" s="7">
        <f>TODAY()-1</f>
        <v/>
      </c>
      <c r="K10" s="5" t="inlineStr">
        <is>
          <t>Aucun</t>
        </is>
      </c>
      <c r="L10" s="9" t="n"/>
      <c r="M10" s="6" t="inlineStr">
        <is>
          <t>Livré</t>
        </is>
      </c>
      <c r="N10" s="7">
        <f>TODAY()-3</f>
        <v/>
      </c>
      <c r="O10" s="10">
        <f>IF(OR($A10="",$E10="",$N10=""),"",IF(OR($M10="Livré",$M10="Remplacé"),$N10-$E10,""))</f>
        <v/>
      </c>
      <c r="P10" s="11">
        <f>IF($A10="","",IF(AND($M10&lt;&gt;"",$M10&lt;&gt;"Ouvert"),"Clôturé",IF($G10="","Envoyer l’avis de retard",IF(AND($J10&lt;&gt;"",TODAY()&gt;$J10),"Date butoir dépassée",IF(AND($I10&lt;&gt;"",TODAY()&gt;=$I10),"Point à envoyer","Ouvert")))))</f>
        <v/>
      </c>
      <c r="Q10" s="5" t="inlineStr">
        <is>
          <t>Droits de douane payés via le lien du transporteur le 10 oct.</t>
        </is>
      </c>
    </row>
    <row r="11">
      <c r="A11" s="4" t="inlineStr">
        <is>
          <t>SW-31861</t>
        </is>
      </c>
      <c r="B11" s="5" t="inlineStr">
        <is>
          <t>Caleb Whitlock</t>
        </is>
      </c>
      <c r="C11" s="6" t="inlineStr">
        <is>
          <t>Transporteur A</t>
        </is>
      </c>
      <c r="D11" s="5" t="inlineStr">
        <is>
          <t>Expédition partielle</t>
        </is>
      </c>
      <c r="E11" s="7">
        <f>TODAY()-9</f>
        <v/>
      </c>
      <c r="F11" s="7">
        <f>TODAY()+1</f>
        <v/>
      </c>
      <c r="G11" s="7">
        <f>TODAY()-10</f>
        <v/>
      </c>
      <c r="H11" s="8" t="inlineStr">
        <is>
          <t>Oui</t>
        </is>
      </c>
      <c r="I11" s="7">
        <f>TODAY()+1</f>
        <v/>
      </c>
      <c r="J11" s="7">
        <f>TODAY()+6</f>
        <v/>
      </c>
      <c r="K11" s="5" t="inlineStr">
        <is>
          <t>Aucun</t>
        </is>
      </c>
      <c r="L11" s="9" t="n"/>
      <c r="M11" s="6" t="inlineStr">
        <is>
          <t>Ouvert</t>
        </is>
      </c>
      <c r="N11" s="7" t="n"/>
      <c r="O11" s="10">
        <f>IF(OR($A11="",$E11="",$N11=""),"",IF(OR($M11="Livré",$M11="Remplacé"),$N11-$E11,""))</f>
        <v/>
      </c>
      <c r="P11" s="11">
        <f>IF($A11="","",IF(AND($M11&lt;&gt;"",$M11&lt;&gt;"Ouvert"),"Clôturé",IF($G11="","Envoyer l’avis de retard",IF(AND($J11&lt;&gt;"",TODAY()&gt;$J11),"Date butoir dépassée",IF(AND($I11&lt;&gt;"",TODAY()&gt;=$I11),"Point à envoyer","Ouvert")))))</f>
        <v/>
      </c>
      <c r="Q11" s="5" t="inlineStr">
        <is>
          <t>Colis 1 sur 2 livré ; le réchaud suit</t>
        </is>
      </c>
    </row>
    <row r="12">
      <c r="A12" s="4" t="inlineStr">
        <is>
          <t>SW-31869</t>
        </is>
      </c>
      <c r="B12" s="5" t="inlineStr">
        <is>
          <t>Greta Holm</t>
        </is>
      </c>
      <c r="C12" s="6" t="inlineStr">
        <is>
          <t>Service postal</t>
        </is>
      </c>
      <c r="D12" s="5" t="inlineStr">
        <is>
          <t>Retard transporteur</t>
        </is>
      </c>
      <c r="E12" s="7">
        <f>TODAY()-6</f>
        <v/>
      </c>
      <c r="F12" s="7">
        <f>TODAY()-4</f>
        <v/>
      </c>
      <c r="G12" s="7">
        <f>TODAY()-5</f>
        <v/>
      </c>
      <c r="H12" s="8" t="inlineStr">
        <is>
          <t>Non</t>
        </is>
      </c>
      <c r="I12" s="7">
        <f>TODAY()-2</f>
        <v/>
      </c>
      <c r="J12" s="7">
        <f>TODAY()-1</f>
        <v/>
      </c>
      <c r="K12" s="5" t="inlineStr">
        <is>
          <t>Aucun</t>
        </is>
      </c>
      <c r="L12" s="9" t="n"/>
      <c r="M12" s="6" t="inlineStr">
        <is>
          <t>Ouvert</t>
        </is>
      </c>
      <c r="N12" s="7" t="n"/>
      <c r="O12" s="10">
        <f>IF(OR($A12="",$E12="",$N12=""),"",IF(OR($M12="Livré",$M12="Remplacé"),$N12-$E12,""))</f>
        <v/>
      </c>
      <c r="P12" s="11">
        <f>IF($A12="","",IF(AND($M12&lt;&gt;"",$M12&lt;&gt;"Ouvert"),"Clôturé",IF($G12="","Envoyer l’avis de retard",IF(AND($J12&lt;&gt;"",TODAY()&gt;$J12),"Date butoir dépassée",IF(AND($I12&lt;&gt;"",TODAY()&gt;=$I12),"Point à envoyer","Ouvert")))))</f>
        <v/>
      </c>
      <c r="Q12" s="5" t="inlineStr">
        <is>
          <t>Elle a demandé en premier ; aucun scan depuis le dépôt ; enquête ouverte</t>
        </is>
      </c>
    </row>
    <row r="13">
      <c r="A13" s="4" t="inlineStr">
        <is>
          <t>SW-31872</t>
        </is>
      </c>
      <c r="B13" s="5" t="inlineStr">
        <is>
          <t>Rashid Al-Amin</t>
        </is>
      </c>
      <c r="C13" s="6" t="inlineStr">
        <is>
          <t>Transporteur B</t>
        </is>
      </c>
      <c r="D13" s="5" t="inlineStr">
        <is>
          <t>Notre entrepôt</t>
        </is>
      </c>
      <c r="E13" s="7">
        <f>TODAY()-6</f>
        <v/>
      </c>
      <c r="F13" s="7">
        <f>TODAY()-4</f>
        <v/>
      </c>
      <c r="G13" s="7">
        <f>TODAY()-6</f>
        <v/>
      </c>
      <c r="H13" s="8" t="inlineStr">
        <is>
          <t>Oui</t>
        </is>
      </c>
      <c r="I13" s="7">
        <f>TODAY()-4</f>
        <v/>
      </c>
      <c r="J13" s="7">
        <f>TODAY()-1</f>
        <v/>
      </c>
      <c r="K13" s="5" t="inlineStr">
        <is>
          <t>Frais de port remboursés</t>
        </is>
      </c>
      <c r="L13" s="9" t="n">
        <v>12</v>
      </c>
      <c r="M13" s="6" t="inlineStr">
        <is>
          <t>Livré</t>
        </is>
      </c>
      <c r="N13" s="7">
        <f>TODAY()-4</f>
        <v/>
      </c>
      <c r="O13" s="10">
        <f>IF(OR($A13="",$E13="",$N13=""),"",IF(OR($M13="Livré",$M13="Remplacé"),$N13-$E13,""))</f>
        <v/>
      </c>
      <c r="P13" s="11">
        <f>IF($A13="","",IF(AND($M13&lt;&gt;"",$M13&lt;&gt;"Ouvert"),"Clôturé",IF($G13="","Envoyer l’avis de retard",IF(AND($J13&lt;&gt;"",TODAY()&gt;$J13),"Date butoir dépassée",IF(AND($I13&lt;&gt;"",TODAY()&gt;=$I13),"Point à envoyer","Ouvert")))))</f>
        <v/>
      </c>
      <c r="Q13" s="5" t="inlineStr">
        <is>
          <t>Préparé en retard de notre côté ; frais de port remboursés le jour même</t>
        </is>
      </c>
    </row>
    <row r="14">
      <c r="A14" s="4" t="inlineStr">
        <is>
          <t>SW-31880</t>
        </is>
      </c>
      <c r="B14" s="5" t="inlineStr">
        <is>
          <t>Freya Holm</t>
        </is>
      </c>
      <c r="C14" s="6" t="inlineStr">
        <is>
          <t>Transporteur A</t>
        </is>
      </c>
      <c r="D14" s="5" t="inlineStr">
        <is>
          <t>Retard transporteur</t>
        </is>
      </c>
      <c r="E14" s="7">
        <f>TODAY()-4</f>
        <v/>
      </c>
      <c r="F14" s="7">
        <f>TODAY()+1</f>
        <v/>
      </c>
      <c r="G14" s="7">
        <f>TODAY()-4</f>
        <v/>
      </c>
      <c r="H14" s="8" t="inlineStr">
        <is>
          <t>Oui</t>
        </is>
      </c>
      <c r="I14" s="7">
        <f>TODAY()-0</f>
        <v/>
      </c>
      <c r="J14" s="7">
        <f>TODAY()+3</f>
        <v/>
      </c>
      <c r="K14" s="5" t="inlineStr">
        <is>
          <t>Aucun</t>
        </is>
      </c>
      <c r="L14" s="9" t="n"/>
      <c r="M14" s="6" t="inlineStr">
        <is>
          <t>Ouvert</t>
        </is>
      </c>
      <c r="N14" s="7" t="n"/>
      <c r="O14" s="10">
        <f>IF(OR($A14="",$E14="",$N14=""),"",IF(OR($M14="Livré",$M14="Remplacé"),$N14-$E14,""))</f>
        <v/>
      </c>
      <c r="P14" s="11">
        <f>IF($A14="","",IF(AND($M14&lt;&gt;"",$M14&lt;&gt;"Ouvert"),"Clôturé",IF($G14="","Envoyer l’avis de retard",IF(AND($J14&lt;&gt;"",TODAY()&gt;$J14),"Date butoir dépassée",IF(AND($I14&lt;&gt;"",TODAY()&gt;=$I14),"Point à envoyer","Ouvert")))))</f>
        <v/>
      </c>
      <c r="Q14" s="5" t="inlineStr">
        <is>
          <t>Le transporteur affiche « retardé », sans motif</t>
        </is>
      </c>
    </row>
    <row r="15">
      <c r="A15" s="4" t="inlineStr">
        <is>
          <t>SW-31884</t>
        </is>
      </c>
      <c r="B15" s="5" t="inlineStr">
        <is>
          <t>Nikhil Rao</t>
        </is>
      </c>
      <c r="C15" s="6" t="inlineStr">
        <is>
          <t>Transporteur B</t>
        </is>
      </c>
      <c r="D15" s="5" t="inlineStr">
        <is>
          <t>Rupture de stock</t>
        </is>
      </c>
      <c r="E15" s="7">
        <f>TODAY()-3</f>
        <v/>
      </c>
      <c r="F15" s="7" t="n"/>
      <c r="G15" s="7">
        <f>TODAY()-5</f>
        <v/>
      </c>
      <c r="H15" s="8" t="inlineStr">
        <is>
          <t>Oui</t>
        </is>
      </c>
      <c r="I15" s="7">
        <f>TODAY()+4</f>
        <v/>
      </c>
      <c r="J15" s="7">
        <f>TODAY()+27</f>
        <v/>
      </c>
      <c r="K15" s="5" t="inlineStr">
        <is>
          <t>Aucun</t>
        </is>
      </c>
      <c r="L15" s="9" t="n"/>
      <c r="M15" s="6" t="inlineStr">
        <is>
          <t>Annulé</t>
        </is>
      </c>
      <c r="N15" s="7">
        <f>TODAY()-3</f>
        <v/>
      </c>
      <c r="O15" s="10">
        <f>IF(OR($A15="",$E15="",$N15=""),"",IF(OR($M15="Livré",$M15="Remplacé"),$N15-$E15,""))</f>
        <v/>
      </c>
      <c r="P15" s="11">
        <f>IF($A15="","",IF(AND($M15&lt;&gt;"",$M15&lt;&gt;"Ouvert"),"Clôturé",IF($G15="","Envoyer l’avis de retard",IF(AND($J15&lt;&gt;"",TODAY()&gt;$J15),"Date butoir dépassée",IF(AND($I15&lt;&gt;"",TODAY()&gt;=$I15),"Point à envoyer","Ouvert")))))</f>
        <v/>
      </c>
      <c r="Q15" s="5" t="inlineStr">
        <is>
          <t>Pas de date d’envoi du fournisseur ; il a choisi le remboursement</t>
        </is>
      </c>
    </row>
    <row r="16">
      <c r="A16" s="4" t="inlineStr">
        <is>
          <t>SW-31890</t>
        </is>
      </c>
      <c r="B16" s="5" t="inlineStr">
        <is>
          <t>Esme Carrington</t>
        </is>
      </c>
      <c r="C16" s="6" t="inlineStr">
        <is>
          <t>Service postal</t>
        </is>
      </c>
      <c r="D16" s="5" t="inlineStr">
        <is>
          <t>Météo ou grève</t>
        </is>
      </c>
      <c r="E16" s="7">
        <f>TODAY()-2</f>
        <v/>
      </c>
      <c r="F16" s="7">
        <f>TODAY()+2</f>
        <v/>
      </c>
      <c r="G16" s="7">
        <f>TODAY()-3</f>
        <v/>
      </c>
      <c r="H16" s="8" t="inlineStr">
        <is>
          <t>Oui</t>
        </is>
      </c>
      <c r="I16" s="7">
        <f>TODAY()+2</f>
        <v/>
      </c>
      <c r="J16" s="7">
        <f>TODAY()+5</f>
        <v/>
      </c>
      <c r="K16" s="5" t="inlineStr">
        <is>
          <t>Aucun</t>
        </is>
      </c>
      <c r="L16" s="9" t="n"/>
      <c r="M16" s="6" t="inlineStr">
        <is>
          <t>Ouvert</t>
        </is>
      </c>
      <c r="N16" s="7" t="n"/>
      <c r="O16" s="10">
        <f>IF(OR($A16="",$E16="",$N16=""),"",IF(OR($M16="Livré",$M16="Remplacé"),$N16-$E16,""))</f>
        <v/>
      </c>
      <c r="P16" s="11">
        <f>IF($A16="","",IF(AND($M16&lt;&gt;"",$M16&lt;&gt;"Ouvert"),"Clôturé",IF($G16="","Envoyer l’avis de retard",IF(AND($J16&lt;&gt;"",TODAY()&gt;$J16),"Date butoir dépassée",IF(AND($I16&lt;&gt;"",TODAY()&gt;=$I16),"Point à envoyer","Ouvert")))))</f>
        <v/>
      </c>
      <c r="Q16" s="5" t="inlineStr">
        <is>
          <t>Grève postale ; avis de retard envoyé le jour de l’annonce</t>
        </is>
      </c>
    </row>
    <row r="17">
      <c r="A17" s="4" t="n"/>
      <c r="B17" s="5" t="n"/>
      <c r="C17" s="6" t="n"/>
      <c r="D17" s="5" t="n"/>
      <c r="E17" s="7" t="n"/>
      <c r="F17" s="7" t="n"/>
      <c r="G17" s="7" t="n"/>
      <c r="H17" s="8" t="n"/>
      <c r="I17" s="7" t="n"/>
      <c r="J17" s="7" t="n"/>
      <c r="K17" s="5" t="n"/>
      <c r="L17" s="9" t="n"/>
      <c r="M17" s="6" t="n"/>
      <c r="N17" s="7" t="n"/>
      <c r="O17" s="10">
        <f>IF(OR($A17="",$E17="",$N17=""),"",IF(OR($M17="Livré",$M17="Remplacé"),$N17-$E17,""))</f>
        <v/>
      </c>
      <c r="P17" s="11">
        <f>IF($A17="","",IF(AND($M17&lt;&gt;"",$M17&lt;&gt;"Ouvert"),"Clôturé",IF($G17="","Envoyer l’avis de retard",IF(AND($J17&lt;&gt;"",TODAY()&gt;$J17),"Date butoir dépassée",IF(AND($I17&lt;&gt;"",TODAY()&gt;=$I17),"Point à envoyer","Ouvert")))))</f>
        <v/>
      </c>
      <c r="Q17" s="5" t="n"/>
    </row>
    <row r="18">
      <c r="A18" s="4" t="n"/>
      <c r="B18" s="5" t="n"/>
      <c r="C18" s="6" t="n"/>
      <c r="D18" s="5" t="n"/>
      <c r="E18" s="7" t="n"/>
      <c r="F18" s="7" t="n"/>
      <c r="G18" s="7" t="n"/>
      <c r="H18" s="8" t="n"/>
      <c r="I18" s="7" t="n"/>
      <c r="J18" s="7" t="n"/>
      <c r="K18" s="5" t="n"/>
      <c r="L18" s="9" t="n"/>
      <c r="M18" s="6" t="n"/>
      <c r="N18" s="7" t="n"/>
      <c r="O18" s="10">
        <f>IF(OR($A18="",$E18="",$N18=""),"",IF(OR($M18="Livré",$M18="Remplacé"),$N18-$E18,""))</f>
        <v/>
      </c>
      <c r="P18" s="11">
        <f>IF($A18="","",IF(AND($M18&lt;&gt;"",$M18&lt;&gt;"Ouvert"),"Clôturé",IF($G18="","Envoyer l’avis de retard",IF(AND($J18&lt;&gt;"",TODAY()&gt;$J18),"Date butoir dépassée",IF(AND($I18&lt;&gt;"",TODAY()&gt;=$I18),"Point à envoyer","Ouvert")))))</f>
        <v/>
      </c>
      <c r="Q18" s="5" t="n"/>
    </row>
    <row r="19">
      <c r="A19" s="4" t="n"/>
      <c r="B19" s="5" t="n"/>
      <c r="C19" s="6" t="n"/>
      <c r="D19" s="5" t="n"/>
      <c r="E19" s="7" t="n"/>
      <c r="F19" s="7" t="n"/>
      <c r="G19" s="7" t="n"/>
      <c r="H19" s="8" t="n"/>
      <c r="I19" s="7" t="n"/>
      <c r="J19" s="7" t="n"/>
      <c r="K19" s="5" t="n"/>
      <c r="L19" s="9" t="n"/>
      <c r="M19" s="6" t="n"/>
      <c r="N19" s="7" t="n"/>
      <c r="O19" s="10">
        <f>IF(OR($A19="",$E19="",$N19=""),"",IF(OR($M19="Livré",$M19="Remplacé"),$N19-$E19,""))</f>
        <v/>
      </c>
      <c r="P19" s="11">
        <f>IF($A19="","",IF(AND($M19&lt;&gt;"",$M19&lt;&gt;"Ouvert"),"Clôturé",IF($G19="","Envoyer l’avis de retard",IF(AND($J19&lt;&gt;"",TODAY()&gt;$J19),"Date butoir dépassée",IF(AND($I19&lt;&gt;"",TODAY()&gt;=$I19),"Point à envoyer","Ouvert")))))</f>
        <v/>
      </c>
      <c r="Q19" s="5" t="n"/>
    </row>
    <row r="20">
      <c r="A20" s="4" t="n"/>
      <c r="B20" s="5" t="n"/>
      <c r="C20" s="6" t="n"/>
      <c r="D20" s="5" t="n"/>
      <c r="E20" s="7" t="n"/>
      <c r="F20" s="7" t="n"/>
      <c r="G20" s="7" t="n"/>
      <c r="H20" s="8" t="n"/>
      <c r="I20" s="7" t="n"/>
      <c r="J20" s="7" t="n"/>
      <c r="K20" s="5" t="n"/>
      <c r="L20" s="9" t="n"/>
      <c r="M20" s="6" t="n"/>
      <c r="N20" s="7" t="n"/>
      <c r="O20" s="10">
        <f>IF(OR($A20="",$E20="",$N20=""),"",IF(OR($M20="Livré",$M20="Remplacé"),$N20-$E20,""))</f>
        <v/>
      </c>
      <c r="P20" s="11">
        <f>IF($A20="","",IF(AND($M20&lt;&gt;"",$M20&lt;&gt;"Ouvert"),"Clôturé",IF($G20="","Envoyer l’avis de retard",IF(AND($J20&lt;&gt;"",TODAY()&gt;$J20),"Date butoir dépassée",IF(AND($I20&lt;&gt;"",TODAY()&gt;=$I20),"Point à envoyer","Ouvert")))))</f>
        <v/>
      </c>
      <c r="Q20" s="5" t="n"/>
    </row>
    <row r="21">
      <c r="A21" s="4" t="n"/>
      <c r="B21" s="5" t="n"/>
      <c r="C21" s="6" t="n"/>
      <c r="D21" s="5" t="n"/>
      <c r="E21" s="7" t="n"/>
      <c r="F21" s="7" t="n"/>
      <c r="G21" s="7" t="n"/>
      <c r="H21" s="8" t="n"/>
      <c r="I21" s="7" t="n"/>
      <c r="J21" s="7" t="n"/>
      <c r="K21" s="5" t="n"/>
      <c r="L21" s="9" t="n"/>
      <c r="M21" s="6" t="n"/>
      <c r="N21" s="7" t="n"/>
      <c r="O21" s="10">
        <f>IF(OR($A21="",$E21="",$N21=""),"",IF(OR($M21="Livré",$M21="Remplacé"),$N21-$E21,""))</f>
        <v/>
      </c>
      <c r="P21" s="11">
        <f>IF($A21="","",IF(AND($M21&lt;&gt;"",$M21&lt;&gt;"Ouvert"),"Clôturé",IF($G21="","Envoyer l’avis de retard",IF(AND($J21&lt;&gt;"",TODAY()&gt;$J21),"Date butoir dépassée",IF(AND($I21&lt;&gt;"",TODAY()&gt;=$I21),"Point à envoyer","Ouvert")))))</f>
        <v/>
      </c>
      <c r="Q21" s="5" t="n"/>
    </row>
    <row r="22">
      <c r="A22" s="4" t="n"/>
      <c r="B22" s="5" t="n"/>
      <c r="C22" s="6" t="n"/>
      <c r="D22" s="5" t="n"/>
      <c r="E22" s="7" t="n"/>
      <c r="F22" s="7" t="n"/>
      <c r="G22" s="7" t="n"/>
      <c r="H22" s="8" t="n"/>
      <c r="I22" s="7" t="n"/>
      <c r="J22" s="7" t="n"/>
      <c r="K22" s="5" t="n"/>
      <c r="L22" s="9" t="n"/>
      <c r="M22" s="6" t="n"/>
      <c r="N22" s="7" t="n"/>
      <c r="O22" s="10">
        <f>IF(OR($A22="",$E22="",$N22=""),"",IF(OR($M22="Livré",$M22="Remplacé"),$N22-$E22,""))</f>
        <v/>
      </c>
      <c r="P22" s="11">
        <f>IF($A22="","",IF(AND($M22&lt;&gt;"",$M22&lt;&gt;"Ouvert"),"Clôturé",IF($G22="","Envoyer l’avis de retard",IF(AND($J22&lt;&gt;"",TODAY()&gt;$J22),"Date butoir dépassée",IF(AND($I22&lt;&gt;"",TODAY()&gt;=$I22),"Point à envoyer","Ouvert")))))</f>
        <v/>
      </c>
      <c r="Q22" s="5" t="n"/>
    </row>
    <row r="23">
      <c r="A23" s="4" t="n"/>
      <c r="B23" s="5" t="n"/>
      <c r="C23" s="6" t="n"/>
      <c r="D23" s="5" t="n"/>
      <c r="E23" s="7" t="n"/>
      <c r="F23" s="7" t="n"/>
      <c r="G23" s="7" t="n"/>
      <c r="H23" s="8" t="n"/>
      <c r="I23" s="7" t="n"/>
      <c r="J23" s="7" t="n"/>
      <c r="K23" s="5" t="n"/>
      <c r="L23" s="9" t="n"/>
      <c r="M23" s="6" t="n"/>
      <c r="N23" s="7" t="n"/>
      <c r="O23" s="10">
        <f>IF(OR($A23="",$E23="",$N23=""),"",IF(OR($M23="Livré",$M23="Remplacé"),$N23-$E23,""))</f>
        <v/>
      </c>
      <c r="P23" s="11">
        <f>IF($A23="","",IF(AND($M23&lt;&gt;"",$M23&lt;&gt;"Ouvert"),"Clôturé",IF($G23="","Envoyer l’avis de retard",IF(AND($J23&lt;&gt;"",TODAY()&gt;$J23),"Date butoir dépassée",IF(AND($I23&lt;&gt;"",TODAY()&gt;=$I23),"Point à envoyer","Ouvert")))))</f>
        <v/>
      </c>
      <c r="Q23" s="5" t="n"/>
    </row>
    <row r="24">
      <c r="A24" s="4" t="n"/>
      <c r="B24" s="5" t="n"/>
      <c r="C24" s="6" t="n"/>
      <c r="D24" s="5" t="n"/>
      <c r="E24" s="7" t="n"/>
      <c r="F24" s="7" t="n"/>
      <c r="G24" s="7" t="n"/>
      <c r="H24" s="8" t="n"/>
      <c r="I24" s="7" t="n"/>
      <c r="J24" s="7" t="n"/>
      <c r="K24" s="5" t="n"/>
      <c r="L24" s="9" t="n"/>
      <c r="M24" s="6" t="n"/>
      <c r="N24" s="7" t="n"/>
      <c r="O24" s="10">
        <f>IF(OR($A24="",$E24="",$N24=""),"",IF(OR($M24="Livré",$M24="Remplacé"),$N24-$E24,""))</f>
        <v/>
      </c>
      <c r="P24" s="11">
        <f>IF($A24="","",IF(AND($M24&lt;&gt;"",$M24&lt;&gt;"Ouvert"),"Clôturé",IF($G24="","Envoyer l’avis de retard",IF(AND($J24&lt;&gt;"",TODAY()&gt;$J24),"Date butoir dépassée",IF(AND($I24&lt;&gt;"",TODAY()&gt;=$I24),"Point à envoyer","Ouvert")))))</f>
        <v/>
      </c>
      <c r="Q24" s="5" t="n"/>
    </row>
    <row r="25">
      <c r="A25" s="4" t="n"/>
      <c r="B25" s="5" t="n"/>
      <c r="C25" s="6" t="n"/>
      <c r="D25" s="5" t="n"/>
      <c r="E25" s="7" t="n"/>
      <c r="F25" s="7" t="n"/>
      <c r="G25" s="7" t="n"/>
      <c r="H25" s="8" t="n"/>
      <c r="I25" s="7" t="n"/>
      <c r="J25" s="7" t="n"/>
      <c r="K25" s="5" t="n"/>
      <c r="L25" s="9" t="n"/>
      <c r="M25" s="6" t="n"/>
      <c r="N25" s="7" t="n"/>
      <c r="O25" s="10">
        <f>IF(OR($A25="",$E25="",$N25=""),"",IF(OR($M25="Livré",$M25="Remplacé"),$N25-$E25,""))</f>
        <v/>
      </c>
      <c r="P25" s="11">
        <f>IF($A25="","",IF(AND($M25&lt;&gt;"",$M25&lt;&gt;"Ouvert"),"Clôturé",IF($G25="","Envoyer l’avis de retard",IF(AND($J25&lt;&gt;"",TODAY()&gt;$J25),"Date butoir dépassée",IF(AND($I25&lt;&gt;"",TODAY()&gt;=$I25),"Point à envoyer","Ouvert")))))</f>
        <v/>
      </c>
      <c r="Q25" s="5" t="n"/>
    </row>
    <row r="26">
      <c r="A26" s="4" t="n"/>
      <c r="B26" s="5" t="n"/>
      <c r="C26" s="6" t="n"/>
      <c r="D26" s="5" t="n"/>
      <c r="E26" s="7" t="n"/>
      <c r="F26" s="7" t="n"/>
      <c r="G26" s="7" t="n"/>
      <c r="H26" s="8" t="n"/>
      <c r="I26" s="7" t="n"/>
      <c r="J26" s="7" t="n"/>
      <c r="K26" s="5" t="n"/>
      <c r="L26" s="9" t="n"/>
      <c r="M26" s="6" t="n"/>
      <c r="N26" s="7" t="n"/>
      <c r="O26" s="10">
        <f>IF(OR($A26="",$E26="",$N26=""),"",IF(OR($M26="Livré",$M26="Remplacé"),$N26-$E26,""))</f>
        <v/>
      </c>
      <c r="P26" s="11">
        <f>IF($A26="","",IF(AND($M26&lt;&gt;"",$M26&lt;&gt;"Ouvert"),"Clôturé",IF($G26="","Envoyer l’avis de retard",IF(AND($J26&lt;&gt;"",TODAY()&gt;$J26),"Date butoir dépassée",IF(AND($I26&lt;&gt;"",TODAY()&gt;=$I26),"Point à envoyer","Ouvert")))))</f>
        <v/>
      </c>
      <c r="Q26" s="5" t="n"/>
    </row>
    <row r="27">
      <c r="A27" s="4" t="n"/>
      <c r="B27" s="5" t="n"/>
      <c r="C27" s="6" t="n"/>
      <c r="D27" s="5" t="n"/>
      <c r="E27" s="7" t="n"/>
      <c r="F27" s="7" t="n"/>
      <c r="G27" s="7" t="n"/>
      <c r="H27" s="8" t="n"/>
      <c r="I27" s="7" t="n"/>
      <c r="J27" s="7" t="n"/>
      <c r="K27" s="5" t="n"/>
      <c r="L27" s="9" t="n"/>
      <c r="M27" s="6" t="n"/>
      <c r="N27" s="7" t="n"/>
      <c r="O27" s="10">
        <f>IF(OR($A27="",$E27="",$N27=""),"",IF(OR($M27="Livré",$M27="Remplacé"),$N27-$E27,""))</f>
        <v/>
      </c>
      <c r="P27" s="11">
        <f>IF($A27="","",IF(AND($M27&lt;&gt;"",$M27&lt;&gt;"Ouvert"),"Clôturé",IF($G27="","Envoyer l’avis de retard",IF(AND($J27&lt;&gt;"",TODAY()&gt;$J27),"Date butoir dépassée",IF(AND($I27&lt;&gt;"",TODAY()&gt;=$I27),"Point à envoyer","Ouvert")))))</f>
        <v/>
      </c>
      <c r="Q27" s="5" t="n"/>
    </row>
    <row r="28">
      <c r="A28" s="4" t="n"/>
      <c r="B28" s="5" t="n"/>
      <c r="C28" s="6" t="n"/>
      <c r="D28" s="5" t="n"/>
      <c r="E28" s="7" t="n"/>
      <c r="F28" s="7" t="n"/>
      <c r="G28" s="7" t="n"/>
      <c r="H28" s="8" t="n"/>
      <c r="I28" s="7" t="n"/>
      <c r="J28" s="7" t="n"/>
      <c r="K28" s="5" t="n"/>
      <c r="L28" s="9" t="n"/>
      <c r="M28" s="6" t="n"/>
      <c r="N28" s="7" t="n"/>
      <c r="O28" s="10">
        <f>IF(OR($A28="",$E28="",$N28=""),"",IF(OR($M28="Livré",$M28="Remplacé"),$N28-$E28,""))</f>
        <v/>
      </c>
      <c r="P28" s="11">
        <f>IF($A28="","",IF(AND($M28&lt;&gt;"",$M28&lt;&gt;"Ouvert"),"Clôturé",IF($G28="","Envoyer l’avis de retard",IF(AND($J28&lt;&gt;"",TODAY()&gt;$J28),"Date butoir dépassée",IF(AND($I28&lt;&gt;"",TODAY()&gt;=$I28),"Point à envoyer","Ouvert")))))</f>
        <v/>
      </c>
      <c r="Q28" s="5" t="n"/>
    </row>
    <row r="29">
      <c r="A29" s="4" t="n"/>
      <c r="B29" s="5" t="n"/>
      <c r="C29" s="6" t="n"/>
      <c r="D29" s="5" t="n"/>
      <c r="E29" s="7" t="n"/>
      <c r="F29" s="7" t="n"/>
      <c r="G29" s="7" t="n"/>
      <c r="H29" s="8" t="n"/>
      <c r="I29" s="7" t="n"/>
      <c r="J29" s="7" t="n"/>
      <c r="K29" s="5" t="n"/>
      <c r="L29" s="9" t="n"/>
      <c r="M29" s="6" t="n"/>
      <c r="N29" s="7" t="n"/>
      <c r="O29" s="10">
        <f>IF(OR($A29="",$E29="",$N29=""),"",IF(OR($M29="Livré",$M29="Remplacé"),$N29-$E29,""))</f>
        <v/>
      </c>
      <c r="P29" s="11">
        <f>IF($A29="","",IF(AND($M29&lt;&gt;"",$M29&lt;&gt;"Ouvert"),"Clôturé",IF($G29="","Envoyer l’avis de retard",IF(AND($J29&lt;&gt;"",TODAY()&gt;$J29),"Date butoir dépassée",IF(AND($I29&lt;&gt;"",TODAY()&gt;=$I29),"Point à envoyer","Ouvert")))))</f>
        <v/>
      </c>
      <c r="Q29" s="5" t="n"/>
    </row>
    <row r="30">
      <c r="A30" s="4" t="n"/>
      <c r="B30" s="5" t="n"/>
      <c r="C30" s="6" t="n"/>
      <c r="D30" s="5" t="n"/>
      <c r="E30" s="7" t="n"/>
      <c r="F30" s="7" t="n"/>
      <c r="G30" s="7" t="n"/>
      <c r="H30" s="8" t="n"/>
      <c r="I30" s="7" t="n"/>
      <c r="J30" s="7" t="n"/>
      <c r="K30" s="5" t="n"/>
      <c r="L30" s="9" t="n"/>
      <c r="M30" s="6" t="n"/>
      <c r="N30" s="7" t="n"/>
      <c r="O30" s="10">
        <f>IF(OR($A30="",$E30="",$N30=""),"",IF(OR($M30="Livré",$M30="Remplacé"),$N30-$E30,""))</f>
        <v/>
      </c>
      <c r="P30" s="11">
        <f>IF($A30="","",IF(AND($M30&lt;&gt;"",$M30&lt;&gt;"Ouvert"),"Clôturé",IF($G30="","Envoyer l’avis de retard",IF(AND($J30&lt;&gt;"",TODAY()&gt;$J30),"Date butoir dépassée",IF(AND($I30&lt;&gt;"",TODAY()&gt;=$I30),"Point à envoyer","Ouvert")))))</f>
        <v/>
      </c>
      <c r="Q30" s="5" t="n"/>
    </row>
    <row r="31">
      <c r="A31" s="4" t="n"/>
      <c r="B31" s="5" t="n"/>
      <c r="C31" s="6" t="n"/>
      <c r="D31" s="5" t="n"/>
      <c r="E31" s="7" t="n"/>
      <c r="F31" s="7" t="n"/>
      <c r="G31" s="7" t="n"/>
      <c r="H31" s="8" t="n"/>
      <c r="I31" s="7" t="n"/>
      <c r="J31" s="7" t="n"/>
      <c r="K31" s="5" t="n"/>
      <c r="L31" s="9" t="n"/>
      <c r="M31" s="6" t="n"/>
      <c r="N31" s="7" t="n"/>
      <c r="O31" s="10">
        <f>IF(OR($A31="",$E31="",$N31=""),"",IF(OR($M31="Livré",$M31="Remplacé"),$N31-$E31,""))</f>
        <v/>
      </c>
      <c r="P31" s="11">
        <f>IF($A31="","",IF(AND($M31&lt;&gt;"",$M31&lt;&gt;"Ouvert"),"Clôturé",IF($G31="","Envoyer l’avis de retard",IF(AND($J31&lt;&gt;"",TODAY()&gt;$J31),"Date butoir dépassée",IF(AND($I31&lt;&gt;"",TODAY()&gt;=$I31),"Point à envoyer","Ouvert")))))</f>
        <v/>
      </c>
      <c r="Q31" s="5" t="n"/>
    </row>
    <row r="32">
      <c r="A32" s="4" t="n"/>
      <c r="B32" s="5" t="n"/>
      <c r="C32" s="6" t="n"/>
      <c r="D32" s="5" t="n"/>
      <c r="E32" s="7" t="n"/>
      <c r="F32" s="7" t="n"/>
      <c r="G32" s="7" t="n"/>
      <c r="H32" s="8" t="n"/>
      <c r="I32" s="7" t="n"/>
      <c r="J32" s="7" t="n"/>
      <c r="K32" s="5" t="n"/>
      <c r="L32" s="9" t="n"/>
      <c r="M32" s="6" t="n"/>
      <c r="N32" s="7" t="n"/>
      <c r="O32" s="10">
        <f>IF(OR($A32="",$E32="",$N32=""),"",IF(OR($M32="Livré",$M32="Remplacé"),$N32-$E32,""))</f>
        <v/>
      </c>
      <c r="P32" s="11">
        <f>IF($A32="","",IF(AND($M32&lt;&gt;"",$M32&lt;&gt;"Ouvert"),"Clôturé",IF($G32="","Envoyer l’avis de retard",IF(AND($J32&lt;&gt;"",TODAY()&gt;$J32),"Date butoir dépassée",IF(AND($I32&lt;&gt;"",TODAY()&gt;=$I32),"Point à envoyer","Ouvert")))))</f>
        <v/>
      </c>
      <c r="Q32" s="5" t="n"/>
    </row>
    <row r="33">
      <c r="A33" s="4" t="n"/>
      <c r="B33" s="5" t="n"/>
      <c r="C33" s="6" t="n"/>
      <c r="D33" s="5" t="n"/>
      <c r="E33" s="7" t="n"/>
      <c r="F33" s="7" t="n"/>
      <c r="G33" s="7" t="n"/>
      <c r="H33" s="8" t="n"/>
      <c r="I33" s="7" t="n"/>
      <c r="J33" s="7" t="n"/>
      <c r="K33" s="5" t="n"/>
      <c r="L33" s="9" t="n"/>
      <c r="M33" s="6" t="n"/>
      <c r="N33" s="7" t="n"/>
      <c r="O33" s="10">
        <f>IF(OR($A33="",$E33="",$N33=""),"",IF(OR($M33="Livré",$M33="Remplacé"),$N33-$E33,""))</f>
        <v/>
      </c>
      <c r="P33" s="11">
        <f>IF($A33="","",IF(AND($M33&lt;&gt;"",$M33&lt;&gt;"Ouvert"),"Clôturé",IF($G33="","Envoyer l’avis de retard",IF(AND($J33&lt;&gt;"",TODAY()&gt;$J33),"Date butoir dépassée",IF(AND($I33&lt;&gt;"",TODAY()&gt;=$I33),"Point à envoyer","Ouvert")))))</f>
        <v/>
      </c>
      <c r="Q33" s="5" t="n"/>
    </row>
    <row r="34">
      <c r="A34" s="4" t="n"/>
      <c r="B34" s="5" t="n"/>
      <c r="C34" s="6" t="n"/>
      <c r="D34" s="5" t="n"/>
      <c r="E34" s="7" t="n"/>
      <c r="F34" s="7" t="n"/>
      <c r="G34" s="7" t="n"/>
      <c r="H34" s="8" t="n"/>
      <c r="I34" s="7" t="n"/>
      <c r="J34" s="7" t="n"/>
      <c r="K34" s="5" t="n"/>
      <c r="L34" s="9" t="n"/>
      <c r="M34" s="6" t="n"/>
      <c r="N34" s="7" t="n"/>
      <c r="O34" s="10">
        <f>IF(OR($A34="",$E34="",$N34=""),"",IF(OR($M34="Livré",$M34="Remplacé"),$N34-$E34,""))</f>
        <v/>
      </c>
      <c r="P34" s="11">
        <f>IF($A34="","",IF(AND($M34&lt;&gt;"",$M34&lt;&gt;"Ouvert"),"Clôturé",IF($G34="","Envoyer l’avis de retard",IF(AND($J34&lt;&gt;"",TODAY()&gt;$J34),"Date butoir dépassée",IF(AND($I34&lt;&gt;"",TODAY()&gt;=$I34),"Point à envoyer","Ouvert")))))</f>
        <v/>
      </c>
      <c r="Q34" s="5" t="n"/>
    </row>
    <row r="35">
      <c r="A35" s="4" t="n"/>
      <c r="B35" s="5" t="n"/>
      <c r="C35" s="6" t="n"/>
      <c r="D35" s="5" t="n"/>
      <c r="E35" s="7" t="n"/>
      <c r="F35" s="7" t="n"/>
      <c r="G35" s="7" t="n"/>
      <c r="H35" s="8" t="n"/>
      <c r="I35" s="7" t="n"/>
      <c r="J35" s="7" t="n"/>
      <c r="K35" s="5" t="n"/>
      <c r="L35" s="9" t="n"/>
      <c r="M35" s="6" t="n"/>
      <c r="N35" s="7" t="n"/>
      <c r="O35" s="10">
        <f>IF(OR($A35="",$E35="",$N35=""),"",IF(OR($M35="Livré",$M35="Remplacé"),$N35-$E35,""))</f>
        <v/>
      </c>
      <c r="P35" s="11">
        <f>IF($A35="","",IF(AND($M35&lt;&gt;"",$M35&lt;&gt;"Ouvert"),"Clôturé",IF($G35="","Envoyer l’avis de retard",IF(AND($J35&lt;&gt;"",TODAY()&gt;$J35),"Date butoir dépassée",IF(AND($I35&lt;&gt;"",TODAY()&gt;=$I35),"Point à envoyer","Ouvert")))))</f>
        <v/>
      </c>
      <c r="Q35" s="5" t="n"/>
    </row>
    <row r="36">
      <c r="A36" s="4" t="n"/>
      <c r="B36" s="5" t="n"/>
      <c r="C36" s="6" t="n"/>
      <c r="D36" s="5" t="n"/>
      <c r="E36" s="7" t="n"/>
      <c r="F36" s="7" t="n"/>
      <c r="G36" s="7" t="n"/>
      <c r="H36" s="8" t="n"/>
      <c r="I36" s="7" t="n"/>
      <c r="J36" s="7" t="n"/>
      <c r="K36" s="5" t="n"/>
      <c r="L36" s="9" t="n"/>
      <c r="M36" s="6" t="n"/>
      <c r="N36" s="7" t="n"/>
      <c r="O36" s="10">
        <f>IF(OR($A36="",$E36="",$N36=""),"",IF(OR($M36="Livré",$M36="Remplacé"),$N36-$E36,""))</f>
        <v/>
      </c>
      <c r="P36" s="11">
        <f>IF($A36="","",IF(AND($M36&lt;&gt;"",$M36&lt;&gt;"Ouvert"),"Clôturé",IF($G36="","Envoyer l’avis de retard",IF(AND($J36&lt;&gt;"",TODAY()&gt;$J36),"Date butoir dépassée",IF(AND($I36&lt;&gt;"",TODAY()&gt;=$I36),"Point à envoyer","Ouvert")))))</f>
        <v/>
      </c>
      <c r="Q36" s="5" t="n"/>
    </row>
    <row r="37">
      <c r="A37" s="4" t="n"/>
      <c r="B37" s="5" t="n"/>
      <c r="C37" s="6" t="n"/>
      <c r="D37" s="5" t="n"/>
      <c r="E37" s="7" t="n"/>
      <c r="F37" s="7" t="n"/>
      <c r="G37" s="7" t="n"/>
      <c r="H37" s="8" t="n"/>
      <c r="I37" s="7" t="n"/>
      <c r="J37" s="7" t="n"/>
      <c r="K37" s="5" t="n"/>
      <c r="L37" s="9" t="n"/>
      <c r="M37" s="6" t="n"/>
      <c r="N37" s="7" t="n"/>
      <c r="O37" s="10">
        <f>IF(OR($A37="",$E37="",$N37=""),"",IF(OR($M37="Livré",$M37="Remplacé"),$N37-$E37,""))</f>
        <v/>
      </c>
      <c r="P37" s="11">
        <f>IF($A37="","",IF(AND($M37&lt;&gt;"",$M37&lt;&gt;"Ouvert"),"Clôturé",IF($G37="","Envoyer l’avis de retard",IF(AND($J37&lt;&gt;"",TODAY()&gt;$J37),"Date butoir dépassée",IF(AND($I37&lt;&gt;"",TODAY()&gt;=$I37),"Point à envoyer","Ouvert")))))</f>
        <v/>
      </c>
      <c r="Q37" s="5" t="n"/>
    </row>
    <row r="38">
      <c r="A38" s="4" t="n"/>
      <c r="B38" s="5" t="n"/>
      <c r="C38" s="6" t="n"/>
      <c r="D38" s="5" t="n"/>
      <c r="E38" s="7" t="n"/>
      <c r="F38" s="7" t="n"/>
      <c r="G38" s="7" t="n"/>
      <c r="H38" s="8" t="n"/>
      <c r="I38" s="7" t="n"/>
      <c r="J38" s="7" t="n"/>
      <c r="K38" s="5" t="n"/>
      <c r="L38" s="9" t="n"/>
      <c r="M38" s="6" t="n"/>
      <c r="N38" s="7" t="n"/>
      <c r="O38" s="10">
        <f>IF(OR($A38="",$E38="",$N38=""),"",IF(OR($M38="Livré",$M38="Remplacé"),$N38-$E38,""))</f>
        <v/>
      </c>
      <c r="P38" s="11">
        <f>IF($A38="","",IF(AND($M38&lt;&gt;"",$M38&lt;&gt;"Ouvert"),"Clôturé",IF($G38="","Envoyer l’avis de retard",IF(AND($J38&lt;&gt;"",TODAY()&gt;$J38),"Date butoir dépassée",IF(AND($I38&lt;&gt;"",TODAY()&gt;=$I38),"Point à envoyer","Ouvert")))))</f>
        <v/>
      </c>
      <c r="Q38" s="5" t="n"/>
    </row>
    <row r="39">
      <c r="A39" s="4" t="n"/>
      <c r="B39" s="5" t="n"/>
      <c r="C39" s="6" t="n"/>
      <c r="D39" s="5" t="n"/>
      <c r="E39" s="7" t="n"/>
      <c r="F39" s="7" t="n"/>
      <c r="G39" s="7" t="n"/>
      <c r="H39" s="8" t="n"/>
      <c r="I39" s="7" t="n"/>
      <c r="J39" s="7" t="n"/>
      <c r="K39" s="5" t="n"/>
      <c r="L39" s="9" t="n"/>
      <c r="M39" s="6" t="n"/>
      <c r="N39" s="7" t="n"/>
      <c r="O39" s="10">
        <f>IF(OR($A39="",$E39="",$N39=""),"",IF(OR($M39="Livré",$M39="Remplacé"),$N39-$E39,""))</f>
        <v/>
      </c>
      <c r="P39" s="11">
        <f>IF($A39="","",IF(AND($M39&lt;&gt;"",$M39&lt;&gt;"Ouvert"),"Clôturé",IF($G39="","Envoyer l’avis de retard",IF(AND($J39&lt;&gt;"",TODAY()&gt;$J39),"Date butoir dépassée",IF(AND($I39&lt;&gt;"",TODAY()&gt;=$I39),"Point à envoyer","Ouvert")))))</f>
        <v/>
      </c>
      <c r="Q39" s="5" t="n"/>
    </row>
    <row r="40">
      <c r="A40" s="4" t="n"/>
      <c r="B40" s="5" t="n"/>
      <c r="C40" s="6" t="n"/>
      <c r="D40" s="5" t="n"/>
      <c r="E40" s="7" t="n"/>
      <c r="F40" s="7" t="n"/>
      <c r="G40" s="7" t="n"/>
      <c r="H40" s="8" t="n"/>
      <c r="I40" s="7" t="n"/>
      <c r="J40" s="7" t="n"/>
      <c r="K40" s="5" t="n"/>
      <c r="L40" s="9" t="n"/>
      <c r="M40" s="6" t="n"/>
      <c r="N40" s="7" t="n"/>
      <c r="O40" s="10">
        <f>IF(OR($A40="",$E40="",$N40=""),"",IF(OR($M40="Livré",$M40="Remplacé"),$N40-$E40,""))</f>
        <v/>
      </c>
      <c r="P40" s="11">
        <f>IF($A40="","",IF(AND($M40&lt;&gt;"",$M40&lt;&gt;"Ouvert"),"Clôturé",IF($G40="","Envoyer l’avis de retard",IF(AND($J40&lt;&gt;"",TODAY()&gt;$J40),"Date butoir dépassée",IF(AND($I40&lt;&gt;"",TODAY()&gt;=$I40),"Point à envoyer","Ouvert")))))</f>
        <v/>
      </c>
      <c r="Q40" s="5" t="n"/>
    </row>
    <row r="41">
      <c r="A41" s="4" t="n"/>
      <c r="B41" s="5" t="n"/>
      <c r="C41" s="6" t="n"/>
      <c r="D41" s="5" t="n"/>
      <c r="E41" s="7" t="n"/>
      <c r="F41" s="7" t="n"/>
      <c r="G41" s="7" t="n"/>
      <c r="H41" s="8" t="n"/>
      <c r="I41" s="7" t="n"/>
      <c r="J41" s="7" t="n"/>
      <c r="K41" s="5" t="n"/>
      <c r="L41" s="9" t="n"/>
      <c r="M41" s="6" t="n"/>
      <c r="N41" s="7" t="n"/>
      <c r="O41" s="10">
        <f>IF(OR($A41="",$E41="",$N41=""),"",IF(OR($M41="Livré",$M41="Remplacé"),$N41-$E41,""))</f>
        <v/>
      </c>
      <c r="P41" s="11">
        <f>IF($A41="","",IF(AND($M41&lt;&gt;"",$M41&lt;&gt;"Ouvert"),"Clôturé",IF($G41="","Envoyer l’avis de retard",IF(AND($J41&lt;&gt;"",TODAY()&gt;$J41),"Date butoir dépassée",IF(AND($I41&lt;&gt;"",TODAY()&gt;=$I41),"Point à envoyer","Ouvert")))))</f>
        <v/>
      </c>
      <c r="Q41" s="5" t="n"/>
    </row>
    <row r="42">
      <c r="A42" s="4" t="n"/>
      <c r="B42" s="5" t="n"/>
      <c r="C42" s="6" t="n"/>
      <c r="D42" s="5" t="n"/>
      <c r="E42" s="7" t="n"/>
      <c r="F42" s="7" t="n"/>
      <c r="G42" s="7" t="n"/>
      <c r="H42" s="8" t="n"/>
      <c r="I42" s="7" t="n"/>
      <c r="J42" s="7" t="n"/>
      <c r="K42" s="5" t="n"/>
      <c r="L42" s="9" t="n"/>
      <c r="M42" s="6" t="n"/>
      <c r="N42" s="7" t="n"/>
      <c r="O42" s="10">
        <f>IF(OR($A42="",$E42="",$N42=""),"",IF(OR($M42="Livré",$M42="Remplacé"),$N42-$E42,""))</f>
        <v/>
      </c>
      <c r="P42" s="11">
        <f>IF($A42="","",IF(AND($M42&lt;&gt;"",$M42&lt;&gt;"Ouvert"),"Clôturé",IF($G42="","Envoyer l’avis de retard",IF(AND($J42&lt;&gt;"",TODAY()&gt;$J42),"Date butoir dépassée",IF(AND($I42&lt;&gt;"",TODAY()&gt;=$I42),"Point à envoyer","Ouvert")))))</f>
        <v/>
      </c>
      <c r="Q42" s="5" t="n"/>
    </row>
    <row r="43">
      <c r="A43" s="4" t="n"/>
      <c r="B43" s="5" t="n"/>
      <c r="C43" s="6" t="n"/>
      <c r="D43" s="5" t="n"/>
      <c r="E43" s="7" t="n"/>
      <c r="F43" s="7" t="n"/>
      <c r="G43" s="7" t="n"/>
      <c r="H43" s="8" t="n"/>
      <c r="I43" s="7" t="n"/>
      <c r="J43" s="7" t="n"/>
      <c r="K43" s="5" t="n"/>
      <c r="L43" s="9" t="n"/>
      <c r="M43" s="6" t="n"/>
      <c r="N43" s="7" t="n"/>
      <c r="O43" s="10">
        <f>IF(OR($A43="",$E43="",$N43=""),"",IF(OR($M43="Livré",$M43="Remplacé"),$N43-$E43,""))</f>
        <v/>
      </c>
      <c r="P43" s="11">
        <f>IF($A43="","",IF(AND($M43&lt;&gt;"",$M43&lt;&gt;"Ouvert"),"Clôturé",IF($G43="","Envoyer l’avis de retard",IF(AND($J43&lt;&gt;"",TODAY()&gt;$J43),"Date butoir dépassée",IF(AND($I43&lt;&gt;"",TODAY()&gt;=$I43),"Point à envoyer","Ouvert")))))</f>
        <v/>
      </c>
      <c r="Q43" s="5" t="n"/>
    </row>
    <row r="44">
      <c r="A44" s="4" t="n"/>
      <c r="B44" s="5" t="n"/>
      <c r="C44" s="6" t="n"/>
      <c r="D44" s="5" t="n"/>
      <c r="E44" s="7" t="n"/>
      <c r="F44" s="7" t="n"/>
      <c r="G44" s="7" t="n"/>
      <c r="H44" s="8" t="n"/>
      <c r="I44" s="7" t="n"/>
      <c r="J44" s="7" t="n"/>
      <c r="K44" s="5" t="n"/>
      <c r="L44" s="9" t="n"/>
      <c r="M44" s="6" t="n"/>
      <c r="N44" s="7" t="n"/>
      <c r="O44" s="10">
        <f>IF(OR($A44="",$E44="",$N44=""),"",IF(OR($M44="Livré",$M44="Remplacé"),$N44-$E44,""))</f>
        <v/>
      </c>
      <c r="P44" s="11">
        <f>IF($A44="","",IF(AND($M44&lt;&gt;"",$M44&lt;&gt;"Ouvert"),"Clôturé",IF($G44="","Envoyer l’avis de retard",IF(AND($J44&lt;&gt;"",TODAY()&gt;$J44),"Date butoir dépassée",IF(AND($I44&lt;&gt;"",TODAY()&gt;=$I44),"Point à envoyer","Ouvert")))))</f>
        <v/>
      </c>
      <c r="Q44" s="5" t="n"/>
    </row>
    <row r="45">
      <c r="A45" s="4" t="n"/>
      <c r="B45" s="5" t="n"/>
      <c r="C45" s="6" t="n"/>
      <c r="D45" s="5" t="n"/>
      <c r="E45" s="7" t="n"/>
      <c r="F45" s="7" t="n"/>
      <c r="G45" s="7" t="n"/>
      <c r="H45" s="8" t="n"/>
      <c r="I45" s="7" t="n"/>
      <c r="J45" s="7" t="n"/>
      <c r="K45" s="5" t="n"/>
      <c r="L45" s="9" t="n"/>
      <c r="M45" s="6" t="n"/>
      <c r="N45" s="7" t="n"/>
      <c r="O45" s="10">
        <f>IF(OR($A45="",$E45="",$N45=""),"",IF(OR($M45="Livré",$M45="Remplacé"),$N45-$E45,""))</f>
        <v/>
      </c>
      <c r="P45" s="11">
        <f>IF($A45="","",IF(AND($M45&lt;&gt;"",$M45&lt;&gt;"Ouvert"),"Clôturé",IF($G45="","Envoyer l’avis de retard",IF(AND($J45&lt;&gt;"",TODAY()&gt;$J45),"Date butoir dépassée",IF(AND($I45&lt;&gt;"",TODAY()&gt;=$I45),"Point à envoyer","Ouvert")))))</f>
        <v/>
      </c>
      <c r="Q45" s="5" t="n"/>
    </row>
    <row r="46">
      <c r="A46" s="4" t="n"/>
      <c r="B46" s="5" t="n"/>
      <c r="C46" s="6" t="n"/>
      <c r="D46" s="5" t="n"/>
      <c r="E46" s="7" t="n"/>
      <c r="F46" s="7" t="n"/>
      <c r="G46" s="7" t="n"/>
      <c r="H46" s="8" t="n"/>
      <c r="I46" s="7" t="n"/>
      <c r="J46" s="7" t="n"/>
      <c r="K46" s="5" t="n"/>
      <c r="L46" s="9" t="n"/>
      <c r="M46" s="6" t="n"/>
      <c r="N46" s="7" t="n"/>
      <c r="O46" s="10">
        <f>IF(OR($A46="",$E46="",$N46=""),"",IF(OR($M46="Livré",$M46="Remplacé"),$N46-$E46,""))</f>
        <v/>
      </c>
      <c r="P46" s="11">
        <f>IF($A46="","",IF(AND($M46&lt;&gt;"",$M46&lt;&gt;"Ouvert"),"Clôturé",IF($G46="","Envoyer l’avis de retard",IF(AND($J46&lt;&gt;"",TODAY()&gt;$J46),"Date butoir dépassée",IF(AND($I46&lt;&gt;"",TODAY()&gt;=$I46),"Point à envoyer","Ouvert")))))</f>
        <v/>
      </c>
      <c r="Q46" s="5" t="n"/>
    </row>
    <row r="47">
      <c r="A47" s="4" t="n"/>
      <c r="B47" s="5" t="n"/>
      <c r="C47" s="6" t="n"/>
      <c r="D47" s="5" t="n"/>
      <c r="E47" s="7" t="n"/>
      <c r="F47" s="7" t="n"/>
      <c r="G47" s="7" t="n"/>
      <c r="H47" s="8" t="n"/>
      <c r="I47" s="7" t="n"/>
      <c r="J47" s="7" t="n"/>
      <c r="K47" s="5" t="n"/>
      <c r="L47" s="9" t="n"/>
      <c r="M47" s="6" t="n"/>
      <c r="N47" s="7" t="n"/>
      <c r="O47" s="10">
        <f>IF(OR($A47="",$E47="",$N47=""),"",IF(OR($M47="Livré",$M47="Remplacé"),$N47-$E47,""))</f>
        <v/>
      </c>
      <c r="P47" s="11">
        <f>IF($A47="","",IF(AND($M47&lt;&gt;"",$M47&lt;&gt;"Ouvert"),"Clôturé",IF($G47="","Envoyer l’avis de retard",IF(AND($J47&lt;&gt;"",TODAY()&gt;$J47),"Date butoir dépassée",IF(AND($I47&lt;&gt;"",TODAY()&gt;=$I47),"Point à envoyer","Ouvert")))))</f>
        <v/>
      </c>
      <c r="Q47" s="5" t="n"/>
    </row>
    <row r="48">
      <c r="A48" s="4" t="n"/>
      <c r="B48" s="5" t="n"/>
      <c r="C48" s="6" t="n"/>
      <c r="D48" s="5" t="n"/>
      <c r="E48" s="7" t="n"/>
      <c r="F48" s="7" t="n"/>
      <c r="G48" s="7" t="n"/>
      <c r="H48" s="8" t="n"/>
      <c r="I48" s="7" t="n"/>
      <c r="J48" s="7" t="n"/>
      <c r="K48" s="5" t="n"/>
      <c r="L48" s="9" t="n"/>
      <c r="M48" s="6" t="n"/>
      <c r="N48" s="7" t="n"/>
      <c r="O48" s="10">
        <f>IF(OR($A48="",$E48="",$N48=""),"",IF(OR($M48="Livré",$M48="Remplacé"),$N48-$E48,""))</f>
        <v/>
      </c>
      <c r="P48" s="11">
        <f>IF($A48="","",IF(AND($M48&lt;&gt;"",$M48&lt;&gt;"Ouvert"),"Clôturé",IF($G48="","Envoyer l’avis de retard",IF(AND($J48&lt;&gt;"",TODAY()&gt;$J48),"Date butoir dépassée",IF(AND($I48&lt;&gt;"",TODAY()&gt;=$I48),"Point à envoyer","Ouvert")))))</f>
        <v/>
      </c>
      <c r="Q48" s="5" t="n"/>
    </row>
    <row r="49">
      <c r="A49" s="4" t="n"/>
      <c r="B49" s="5" t="n"/>
      <c r="C49" s="6" t="n"/>
      <c r="D49" s="5" t="n"/>
      <c r="E49" s="7" t="n"/>
      <c r="F49" s="7" t="n"/>
      <c r="G49" s="7" t="n"/>
      <c r="H49" s="8" t="n"/>
      <c r="I49" s="7" t="n"/>
      <c r="J49" s="7" t="n"/>
      <c r="K49" s="5" t="n"/>
      <c r="L49" s="9" t="n"/>
      <c r="M49" s="6" t="n"/>
      <c r="N49" s="7" t="n"/>
      <c r="O49" s="10">
        <f>IF(OR($A49="",$E49="",$N49=""),"",IF(OR($M49="Livré",$M49="Remplacé"),$N49-$E49,""))</f>
        <v/>
      </c>
      <c r="P49" s="11">
        <f>IF($A49="","",IF(AND($M49&lt;&gt;"",$M49&lt;&gt;"Ouvert"),"Clôturé",IF($G49="","Envoyer l’avis de retard",IF(AND($J49&lt;&gt;"",TODAY()&gt;$J49),"Date butoir dépassée",IF(AND($I49&lt;&gt;"",TODAY()&gt;=$I49),"Point à envoyer","Ouvert")))))</f>
        <v/>
      </c>
      <c r="Q49" s="5" t="n"/>
    </row>
    <row r="50">
      <c r="A50" s="4" t="n"/>
      <c r="B50" s="5" t="n"/>
      <c r="C50" s="6" t="n"/>
      <c r="D50" s="5" t="n"/>
      <c r="E50" s="7" t="n"/>
      <c r="F50" s="7" t="n"/>
      <c r="G50" s="7" t="n"/>
      <c r="H50" s="8" t="n"/>
      <c r="I50" s="7" t="n"/>
      <c r="J50" s="7" t="n"/>
      <c r="K50" s="5" t="n"/>
      <c r="L50" s="9" t="n"/>
      <c r="M50" s="6" t="n"/>
      <c r="N50" s="7" t="n"/>
      <c r="O50" s="10">
        <f>IF(OR($A50="",$E50="",$N50=""),"",IF(OR($M50="Livré",$M50="Remplacé"),$N50-$E50,""))</f>
        <v/>
      </c>
      <c r="P50" s="11">
        <f>IF($A50="","",IF(AND($M50&lt;&gt;"",$M50&lt;&gt;"Ouvert"),"Clôturé",IF($G50="","Envoyer l’avis de retard",IF(AND($J50&lt;&gt;"",TODAY()&gt;$J50),"Date butoir dépassée",IF(AND($I50&lt;&gt;"",TODAY()&gt;=$I50),"Point à envoyer","Ouvert")))))</f>
        <v/>
      </c>
      <c r="Q50" s="5" t="n"/>
    </row>
    <row r="51">
      <c r="A51" s="4" t="n"/>
      <c r="B51" s="5" t="n"/>
      <c r="C51" s="6" t="n"/>
      <c r="D51" s="5" t="n"/>
      <c r="E51" s="7" t="n"/>
      <c r="F51" s="7" t="n"/>
      <c r="G51" s="7" t="n"/>
      <c r="H51" s="8" t="n"/>
      <c r="I51" s="7" t="n"/>
      <c r="J51" s="7" t="n"/>
      <c r="K51" s="5" t="n"/>
      <c r="L51" s="9" t="n"/>
      <c r="M51" s="6" t="n"/>
      <c r="N51" s="7" t="n"/>
      <c r="O51" s="10">
        <f>IF(OR($A51="",$E51="",$N51=""),"",IF(OR($M51="Livré",$M51="Remplacé"),$N51-$E51,""))</f>
        <v/>
      </c>
      <c r="P51" s="11">
        <f>IF($A51="","",IF(AND($M51&lt;&gt;"",$M51&lt;&gt;"Ouvert"),"Clôturé",IF($G51="","Envoyer l’avis de retard",IF(AND($J51&lt;&gt;"",TODAY()&gt;$J51),"Date butoir dépassée",IF(AND($I51&lt;&gt;"",TODAY()&gt;=$I51),"Point à envoyer","Ouvert")))))</f>
        <v/>
      </c>
      <c r="Q51" s="5" t="n"/>
    </row>
    <row r="52">
      <c r="A52" s="4" t="n"/>
      <c r="B52" s="5" t="n"/>
      <c r="C52" s="6" t="n"/>
      <c r="D52" s="5" t="n"/>
      <c r="E52" s="7" t="n"/>
      <c r="F52" s="7" t="n"/>
      <c r="G52" s="7" t="n"/>
      <c r="H52" s="8" t="n"/>
      <c r="I52" s="7" t="n"/>
      <c r="J52" s="7" t="n"/>
      <c r="K52" s="5" t="n"/>
      <c r="L52" s="9" t="n"/>
      <c r="M52" s="6" t="n"/>
      <c r="N52" s="7" t="n"/>
      <c r="O52" s="10">
        <f>IF(OR($A52="",$E52="",$N52=""),"",IF(OR($M52="Livré",$M52="Remplacé"),$N52-$E52,""))</f>
        <v/>
      </c>
      <c r="P52" s="11">
        <f>IF($A52="","",IF(AND($M52&lt;&gt;"",$M52&lt;&gt;"Ouvert"),"Clôturé",IF($G52="","Envoyer l’avis de retard",IF(AND($J52&lt;&gt;"",TODAY()&gt;$J52),"Date butoir dépassée",IF(AND($I52&lt;&gt;"",TODAY()&gt;=$I52),"Point à envoyer","Ouvert")))))</f>
        <v/>
      </c>
      <c r="Q52" s="5" t="n"/>
    </row>
    <row r="53">
      <c r="A53" s="4" t="n"/>
      <c r="B53" s="5" t="n"/>
      <c r="C53" s="6" t="n"/>
      <c r="D53" s="5" t="n"/>
      <c r="E53" s="7" t="n"/>
      <c r="F53" s="7" t="n"/>
      <c r="G53" s="7" t="n"/>
      <c r="H53" s="8" t="n"/>
      <c r="I53" s="7" t="n"/>
      <c r="J53" s="7" t="n"/>
      <c r="K53" s="5" t="n"/>
      <c r="L53" s="9" t="n"/>
      <c r="M53" s="6" t="n"/>
      <c r="N53" s="7" t="n"/>
      <c r="O53" s="10">
        <f>IF(OR($A53="",$E53="",$N53=""),"",IF(OR($M53="Livré",$M53="Remplacé"),$N53-$E53,""))</f>
        <v/>
      </c>
      <c r="P53" s="11">
        <f>IF($A53="","",IF(AND($M53&lt;&gt;"",$M53&lt;&gt;"Ouvert"),"Clôturé",IF($G53="","Envoyer l’avis de retard",IF(AND($J53&lt;&gt;"",TODAY()&gt;$J53),"Date butoir dépassée",IF(AND($I53&lt;&gt;"",TODAY()&gt;=$I53),"Point à envoyer","Ouvert")))))</f>
        <v/>
      </c>
      <c r="Q53" s="5" t="n"/>
    </row>
    <row r="54">
      <c r="A54" s="4" t="n"/>
      <c r="B54" s="5" t="n"/>
      <c r="C54" s="6" t="n"/>
      <c r="D54" s="5" t="n"/>
      <c r="E54" s="7" t="n"/>
      <c r="F54" s="7" t="n"/>
      <c r="G54" s="7" t="n"/>
      <c r="H54" s="8" t="n"/>
      <c r="I54" s="7" t="n"/>
      <c r="J54" s="7" t="n"/>
      <c r="K54" s="5" t="n"/>
      <c r="L54" s="9" t="n"/>
      <c r="M54" s="6" t="n"/>
      <c r="N54" s="7" t="n"/>
      <c r="O54" s="10">
        <f>IF(OR($A54="",$E54="",$N54=""),"",IF(OR($M54="Livré",$M54="Remplacé"),$N54-$E54,""))</f>
        <v/>
      </c>
      <c r="P54" s="11">
        <f>IF($A54="","",IF(AND($M54&lt;&gt;"",$M54&lt;&gt;"Ouvert"),"Clôturé",IF($G54="","Envoyer l’avis de retard",IF(AND($J54&lt;&gt;"",TODAY()&gt;$J54),"Date butoir dépassée",IF(AND($I54&lt;&gt;"",TODAY()&gt;=$I54),"Point à envoyer","Ouvert")))))</f>
        <v/>
      </c>
      <c r="Q54" s="5" t="n"/>
    </row>
    <row r="55">
      <c r="A55" s="4" t="n"/>
      <c r="B55" s="5" t="n"/>
      <c r="C55" s="6" t="n"/>
      <c r="D55" s="5" t="n"/>
      <c r="E55" s="7" t="n"/>
      <c r="F55" s="7" t="n"/>
      <c r="G55" s="7" t="n"/>
      <c r="H55" s="8" t="n"/>
      <c r="I55" s="7" t="n"/>
      <c r="J55" s="7" t="n"/>
      <c r="K55" s="5" t="n"/>
      <c r="L55" s="9" t="n"/>
      <c r="M55" s="6" t="n"/>
      <c r="N55" s="7" t="n"/>
      <c r="O55" s="10">
        <f>IF(OR($A55="",$E55="",$N55=""),"",IF(OR($M55="Livré",$M55="Remplacé"),$N55-$E55,""))</f>
        <v/>
      </c>
      <c r="P55" s="11">
        <f>IF($A55="","",IF(AND($M55&lt;&gt;"",$M55&lt;&gt;"Ouvert"),"Clôturé",IF($G55="","Envoyer l’avis de retard",IF(AND($J55&lt;&gt;"",TODAY()&gt;$J55),"Date butoir dépassée",IF(AND($I55&lt;&gt;"",TODAY()&gt;=$I55),"Point à envoyer","Ouvert")))))</f>
        <v/>
      </c>
      <c r="Q55" s="5" t="n"/>
    </row>
    <row r="56">
      <c r="A56" s="4" t="n"/>
      <c r="B56" s="5" t="n"/>
      <c r="C56" s="6" t="n"/>
      <c r="D56" s="5" t="n"/>
      <c r="E56" s="7" t="n"/>
      <c r="F56" s="7" t="n"/>
      <c r="G56" s="7" t="n"/>
      <c r="H56" s="8" t="n"/>
      <c r="I56" s="7" t="n"/>
      <c r="J56" s="7" t="n"/>
      <c r="K56" s="5" t="n"/>
      <c r="L56" s="9" t="n"/>
      <c r="M56" s="6" t="n"/>
      <c r="N56" s="7" t="n"/>
      <c r="O56" s="10">
        <f>IF(OR($A56="",$E56="",$N56=""),"",IF(OR($M56="Livré",$M56="Remplacé"),$N56-$E56,""))</f>
        <v/>
      </c>
      <c r="P56" s="11">
        <f>IF($A56="","",IF(AND($M56&lt;&gt;"",$M56&lt;&gt;"Ouvert"),"Clôturé",IF($G56="","Envoyer l’avis de retard",IF(AND($J56&lt;&gt;"",TODAY()&gt;$J56),"Date butoir dépassée",IF(AND($I56&lt;&gt;"",TODAY()&gt;=$I56),"Point à envoyer","Ouvert")))))</f>
        <v/>
      </c>
      <c r="Q56" s="5" t="n"/>
    </row>
    <row r="57">
      <c r="A57" s="4" t="n"/>
      <c r="B57" s="5" t="n"/>
      <c r="C57" s="6" t="n"/>
      <c r="D57" s="5" t="n"/>
      <c r="E57" s="7" t="n"/>
      <c r="F57" s="7" t="n"/>
      <c r="G57" s="7" t="n"/>
      <c r="H57" s="8" t="n"/>
      <c r="I57" s="7" t="n"/>
      <c r="J57" s="7" t="n"/>
      <c r="K57" s="5" t="n"/>
      <c r="L57" s="9" t="n"/>
      <c r="M57" s="6" t="n"/>
      <c r="N57" s="7" t="n"/>
      <c r="O57" s="10">
        <f>IF(OR($A57="",$E57="",$N57=""),"",IF(OR($M57="Livré",$M57="Remplacé"),$N57-$E57,""))</f>
        <v/>
      </c>
      <c r="P57" s="11">
        <f>IF($A57="","",IF(AND($M57&lt;&gt;"",$M57&lt;&gt;"Ouvert"),"Clôturé",IF($G57="","Envoyer l’avis de retard",IF(AND($J57&lt;&gt;"",TODAY()&gt;$J57),"Date butoir dépassée",IF(AND($I57&lt;&gt;"",TODAY()&gt;=$I57),"Point à envoyer","Ouvert")))))</f>
        <v/>
      </c>
      <c r="Q57" s="5" t="n"/>
    </row>
    <row r="58">
      <c r="A58" s="4" t="n"/>
      <c r="B58" s="5" t="n"/>
      <c r="C58" s="6" t="n"/>
      <c r="D58" s="5" t="n"/>
      <c r="E58" s="7" t="n"/>
      <c r="F58" s="7" t="n"/>
      <c r="G58" s="7" t="n"/>
      <c r="H58" s="8" t="n"/>
      <c r="I58" s="7" t="n"/>
      <c r="J58" s="7" t="n"/>
      <c r="K58" s="5" t="n"/>
      <c r="L58" s="9" t="n"/>
      <c r="M58" s="6" t="n"/>
      <c r="N58" s="7" t="n"/>
      <c r="O58" s="10">
        <f>IF(OR($A58="",$E58="",$N58=""),"",IF(OR($M58="Livré",$M58="Remplacé"),$N58-$E58,""))</f>
        <v/>
      </c>
      <c r="P58" s="11">
        <f>IF($A58="","",IF(AND($M58&lt;&gt;"",$M58&lt;&gt;"Ouvert"),"Clôturé",IF($G58="","Envoyer l’avis de retard",IF(AND($J58&lt;&gt;"",TODAY()&gt;$J58),"Date butoir dépassée",IF(AND($I58&lt;&gt;"",TODAY()&gt;=$I58),"Point à envoyer","Ouvert")))))</f>
        <v/>
      </c>
      <c r="Q58" s="5" t="n"/>
    </row>
    <row r="59">
      <c r="A59" s="4" t="n"/>
      <c r="B59" s="5" t="n"/>
      <c r="C59" s="6" t="n"/>
      <c r="D59" s="5" t="n"/>
      <c r="E59" s="7" t="n"/>
      <c r="F59" s="7" t="n"/>
      <c r="G59" s="7" t="n"/>
      <c r="H59" s="8" t="n"/>
      <c r="I59" s="7" t="n"/>
      <c r="J59" s="7" t="n"/>
      <c r="K59" s="5" t="n"/>
      <c r="L59" s="9" t="n"/>
      <c r="M59" s="6" t="n"/>
      <c r="N59" s="7" t="n"/>
      <c r="O59" s="10">
        <f>IF(OR($A59="",$E59="",$N59=""),"",IF(OR($M59="Livré",$M59="Remplacé"),$N59-$E59,""))</f>
        <v/>
      </c>
      <c r="P59" s="11">
        <f>IF($A59="","",IF(AND($M59&lt;&gt;"",$M59&lt;&gt;"Ouvert"),"Clôturé",IF($G59="","Envoyer l’avis de retard",IF(AND($J59&lt;&gt;"",TODAY()&gt;$J59),"Date butoir dépassée",IF(AND($I59&lt;&gt;"",TODAY()&gt;=$I59),"Point à envoyer","Ouvert")))))</f>
        <v/>
      </c>
      <c r="Q59" s="5" t="n"/>
    </row>
    <row r="60">
      <c r="A60" s="4" t="n"/>
      <c r="B60" s="5" t="n"/>
      <c r="C60" s="6" t="n"/>
      <c r="D60" s="5" t="n"/>
      <c r="E60" s="7" t="n"/>
      <c r="F60" s="7" t="n"/>
      <c r="G60" s="7" t="n"/>
      <c r="H60" s="8" t="n"/>
      <c r="I60" s="7" t="n"/>
      <c r="J60" s="7" t="n"/>
      <c r="K60" s="5" t="n"/>
      <c r="L60" s="9" t="n"/>
      <c r="M60" s="6" t="n"/>
      <c r="N60" s="7" t="n"/>
      <c r="O60" s="10">
        <f>IF(OR($A60="",$E60="",$N60=""),"",IF(OR($M60="Livré",$M60="Remplacé"),$N60-$E60,""))</f>
        <v/>
      </c>
      <c r="P60" s="11">
        <f>IF($A60="","",IF(AND($M60&lt;&gt;"",$M60&lt;&gt;"Ouvert"),"Clôturé",IF($G60="","Envoyer l’avis de retard",IF(AND($J60&lt;&gt;"",TODAY()&gt;$J60),"Date butoir dépassée",IF(AND($I60&lt;&gt;"",TODAY()&gt;=$I60),"Point à envoyer","Ouvert")))))</f>
        <v/>
      </c>
      <c r="Q60" s="5" t="n"/>
    </row>
    <row r="61">
      <c r="A61" s="4" t="n"/>
      <c r="B61" s="5" t="n"/>
      <c r="C61" s="6" t="n"/>
      <c r="D61" s="5" t="n"/>
      <c r="E61" s="7" t="n"/>
      <c r="F61" s="7" t="n"/>
      <c r="G61" s="7" t="n"/>
      <c r="H61" s="8" t="n"/>
      <c r="I61" s="7" t="n"/>
      <c r="J61" s="7" t="n"/>
      <c r="K61" s="5" t="n"/>
      <c r="L61" s="9" t="n"/>
      <c r="M61" s="6" t="n"/>
      <c r="N61" s="7" t="n"/>
      <c r="O61" s="10">
        <f>IF(OR($A61="",$E61="",$N61=""),"",IF(OR($M61="Livré",$M61="Remplacé"),$N61-$E61,""))</f>
        <v/>
      </c>
      <c r="P61" s="11">
        <f>IF($A61="","",IF(AND($M61&lt;&gt;"",$M61&lt;&gt;"Ouvert"),"Clôturé",IF($G61="","Envoyer l’avis de retard",IF(AND($J61&lt;&gt;"",TODAY()&gt;$J61),"Date butoir dépassée",IF(AND($I61&lt;&gt;"",TODAY()&gt;=$I61),"Point à envoyer","Ouvert")))))</f>
        <v/>
      </c>
      <c r="Q61" s="5" t="n"/>
    </row>
    <row r="62">
      <c r="A62" s="4" t="n"/>
      <c r="B62" s="5" t="n"/>
      <c r="C62" s="6" t="n"/>
      <c r="D62" s="5" t="n"/>
      <c r="E62" s="7" t="n"/>
      <c r="F62" s="7" t="n"/>
      <c r="G62" s="7" t="n"/>
      <c r="H62" s="8" t="n"/>
      <c r="I62" s="7" t="n"/>
      <c r="J62" s="7" t="n"/>
      <c r="K62" s="5" t="n"/>
      <c r="L62" s="9" t="n"/>
      <c r="M62" s="6" t="n"/>
      <c r="N62" s="7" t="n"/>
      <c r="O62" s="10">
        <f>IF(OR($A62="",$E62="",$N62=""),"",IF(OR($M62="Livré",$M62="Remplacé"),$N62-$E62,""))</f>
        <v/>
      </c>
      <c r="P62" s="11">
        <f>IF($A62="","",IF(AND($M62&lt;&gt;"",$M62&lt;&gt;"Ouvert"),"Clôturé",IF($G62="","Envoyer l’avis de retard",IF(AND($J62&lt;&gt;"",TODAY()&gt;$J62),"Date butoir dépassée",IF(AND($I62&lt;&gt;"",TODAY()&gt;=$I62),"Point à envoyer","Ouvert")))))</f>
        <v/>
      </c>
      <c r="Q62" s="5" t="n"/>
    </row>
    <row r="63">
      <c r="A63" s="4" t="n"/>
      <c r="B63" s="5" t="n"/>
      <c r="C63" s="6" t="n"/>
      <c r="D63" s="5" t="n"/>
      <c r="E63" s="7" t="n"/>
      <c r="F63" s="7" t="n"/>
      <c r="G63" s="7" t="n"/>
      <c r="H63" s="8" t="n"/>
      <c r="I63" s="7" t="n"/>
      <c r="J63" s="7" t="n"/>
      <c r="K63" s="5" t="n"/>
      <c r="L63" s="9" t="n"/>
      <c r="M63" s="6" t="n"/>
      <c r="N63" s="7" t="n"/>
      <c r="O63" s="10">
        <f>IF(OR($A63="",$E63="",$N63=""),"",IF(OR($M63="Livré",$M63="Remplacé"),$N63-$E63,""))</f>
        <v/>
      </c>
      <c r="P63" s="11">
        <f>IF($A63="","",IF(AND($M63&lt;&gt;"",$M63&lt;&gt;"Ouvert"),"Clôturé",IF($G63="","Envoyer l’avis de retard",IF(AND($J63&lt;&gt;"",TODAY()&gt;$J63),"Date butoir dépassée",IF(AND($I63&lt;&gt;"",TODAY()&gt;=$I63),"Point à envoyer","Ouvert")))))</f>
        <v/>
      </c>
      <c r="Q63" s="5" t="n"/>
    </row>
    <row r="64">
      <c r="A64" s="4" t="n"/>
      <c r="B64" s="5" t="n"/>
      <c r="C64" s="6" t="n"/>
      <c r="D64" s="5" t="n"/>
      <c r="E64" s="7" t="n"/>
      <c r="F64" s="7" t="n"/>
      <c r="G64" s="7" t="n"/>
      <c r="H64" s="8" t="n"/>
      <c r="I64" s="7" t="n"/>
      <c r="J64" s="7" t="n"/>
      <c r="K64" s="5" t="n"/>
      <c r="L64" s="9" t="n"/>
      <c r="M64" s="6" t="n"/>
      <c r="N64" s="7" t="n"/>
      <c r="O64" s="10">
        <f>IF(OR($A64="",$E64="",$N64=""),"",IF(OR($M64="Livré",$M64="Remplacé"),$N64-$E64,""))</f>
        <v/>
      </c>
      <c r="P64" s="11">
        <f>IF($A64="","",IF(AND($M64&lt;&gt;"",$M64&lt;&gt;"Ouvert"),"Clôturé",IF($G64="","Envoyer l’avis de retard",IF(AND($J64&lt;&gt;"",TODAY()&gt;$J64),"Date butoir dépassée",IF(AND($I64&lt;&gt;"",TODAY()&gt;=$I64),"Point à envoyer","Ouvert")))))</f>
        <v/>
      </c>
      <c r="Q64" s="5" t="n"/>
    </row>
    <row r="65">
      <c r="A65" s="4" t="n"/>
      <c r="B65" s="5" t="n"/>
      <c r="C65" s="6" t="n"/>
      <c r="D65" s="5" t="n"/>
      <c r="E65" s="7" t="n"/>
      <c r="F65" s="7" t="n"/>
      <c r="G65" s="7" t="n"/>
      <c r="H65" s="8" t="n"/>
      <c r="I65" s="7" t="n"/>
      <c r="J65" s="7" t="n"/>
      <c r="K65" s="5" t="n"/>
      <c r="L65" s="9" t="n"/>
      <c r="M65" s="6" t="n"/>
      <c r="N65" s="7" t="n"/>
      <c r="O65" s="10">
        <f>IF(OR($A65="",$E65="",$N65=""),"",IF(OR($M65="Livré",$M65="Remplacé"),$N65-$E65,""))</f>
        <v/>
      </c>
      <c r="P65" s="11">
        <f>IF($A65="","",IF(AND($M65&lt;&gt;"",$M65&lt;&gt;"Ouvert"),"Clôturé",IF($G65="","Envoyer l’avis de retard",IF(AND($J65&lt;&gt;"",TODAY()&gt;$J65),"Date butoir dépassée",IF(AND($I65&lt;&gt;"",TODAY()&gt;=$I65),"Point à envoyer","Ouvert")))))</f>
        <v/>
      </c>
      <c r="Q65" s="5" t="n"/>
    </row>
    <row r="66">
      <c r="A66" s="4" t="n"/>
      <c r="B66" s="5" t="n"/>
      <c r="C66" s="6" t="n"/>
      <c r="D66" s="5" t="n"/>
      <c r="E66" s="7" t="n"/>
      <c r="F66" s="7" t="n"/>
      <c r="G66" s="7" t="n"/>
      <c r="H66" s="8" t="n"/>
      <c r="I66" s="7" t="n"/>
      <c r="J66" s="7" t="n"/>
      <c r="K66" s="5" t="n"/>
      <c r="L66" s="9" t="n"/>
      <c r="M66" s="6" t="n"/>
      <c r="N66" s="7" t="n"/>
      <c r="O66" s="10">
        <f>IF(OR($A66="",$E66="",$N66=""),"",IF(OR($M66="Livré",$M66="Remplacé"),$N66-$E66,""))</f>
        <v/>
      </c>
      <c r="P66" s="11">
        <f>IF($A66="","",IF(AND($M66&lt;&gt;"",$M66&lt;&gt;"Ouvert"),"Clôturé",IF($G66="","Envoyer l’avis de retard",IF(AND($J66&lt;&gt;"",TODAY()&gt;$J66),"Date butoir dépassée",IF(AND($I66&lt;&gt;"",TODAY()&gt;=$I66),"Point à envoyer","Ouvert")))))</f>
        <v/>
      </c>
      <c r="Q66" s="5" t="n"/>
    </row>
    <row r="67">
      <c r="A67" s="4" t="n"/>
      <c r="B67" s="5" t="n"/>
      <c r="C67" s="6" t="n"/>
      <c r="D67" s="5" t="n"/>
      <c r="E67" s="7" t="n"/>
      <c r="F67" s="7" t="n"/>
      <c r="G67" s="7" t="n"/>
      <c r="H67" s="8" t="n"/>
      <c r="I67" s="7" t="n"/>
      <c r="J67" s="7" t="n"/>
      <c r="K67" s="5" t="n"/>
      <c r="L67" s="9" t="n"/>
      <c r="M67" s="6" t="n"/>
      <c r="N67" s="7" t="n"/>
      <c r="O67" s="10">
        <f>IF(OR($A67="",$E67="",$N67=""),"",IF(OR($M67="Livré",$M67="Remplacé"),$N67-$E67,""))</f>
        <v/>
      </c>
      <c r="P67" s="11">
        <f>IF($A67="","",IF(AND($M67&lt;&gt;"",$M67&lt;&gt;"Ouvert"),"Clôturé",IF($G67="","Envoyer l’avis de retard",IF(AND($J67&lt;&gt;"",TODAY()&gt;$J67),"Date butoir dépassée",IF(AND($I67&lt;&gt;"",TODAY()&gt;=$I67),"Point à envoyer","Ouvert")))))</f>
        <v/>
      </c>
      <c r="Q67" s="5" t="n"/>
    </row>
    <row r="68">
      <c r="A68" s="4" t="n"/>
      <c r="B68" s="5" t="n"/>
      <c r="C68" s="6" t="n"/>
      <c r="D68" s="5" t="n"/>
      <c r="E68" s="7" t="n"/>
      <c r="F68" s="7" t="n"/>
      <c r="G68" s="7" t="n"/>
      <c r="H68" s="8" t="n"/>
      <c r="I68" s="7" t="n"/>
      <c r="J68" s="7" t="n"/>
      <c r="K68" s="5" t="n"/>
      <c r="L68" s="9" t="n"/>
      <c r="M68" s="6" t="n"/>
      <c r="N68" s="7" t="n"/>
      <c r="O68" s="10">
        <f>IF(OR($A68="",$E68="",$N68=""),"",IF(OR($M68="Livré",$M68="Remplacé"),$N68-$E68,""))</f>
        <v/>
      </c>
      <c r="P68" s="11">
        <f>IF($A68="","",IF(AND($M68&lt;&gt;"",$M68&lt;&gt;"Ouvert"),"Clôturé",IF($G68="","Envoyer l’avis de retard",IF(AND($J68&lt;&gt;"",TODAY()&gt;$J68),"Date butoir dépassée",IF(AND($I68&lt;&gt;"",TODAY()&gt;=$I68),"Point à envoyer","Ouvert")))))</f>
        <v/>
      </c>
      <c r="Q68" s="5" t="n"/>
    </row>
    <row r="69">
      <c r="A69" s="4" t="n"/>
      <c r="B69" s="5" t="n"/>
      <c r="C69" s="6" t="n"/>
      <c r="D69" s="5" t="n"/>
      <c r="E69" s="7" t="n"/>
      <c r="F69" s="7" t="n"/>
      <c r="G69" s="7" t="n"/>
      <c r="H69" s="8" t="n"/>
      <c r="I69" s="7" t="n"/>
      <c r="J69" s="7" t="n"/>
      <c r="K69" s="5" t="n"/>
      <c r="L69" s="9" t="n"/>
      <c r="M69" s="6" t="n"/>
      <c r="N69" s="7" t="n"/>
      <c r="O69" s="10">
        <f>IF(OR($A69="",$E69="",$N69=""),"",IF(OR($M69="Livré",$M69="Remplacé"),$N69-$E69,""))</f>
        <v/>
      </c>
      <c r="P69" s="11">
        <f>IF($A69="","",IF(AND($M69&lt;&gt;"",$M69&lt;&gt;"Ouvert"),"Clôturé",IF($G69="","Envoyer l’avis de retard",IF(AND($J69&lt;&gt;"",TODAY()&gt;$J69),"Date butoir dépassée",IF(AND($I69&lt;&gt;"",TODAY()&gt;=$I69),"Point à envoyer","Ouvert")))))</f>
        <v/>
      </c>
      <c r="Q69" s="5" t="n"/>
    </row>
    <row r="70">
      <c r="A70" s="4" t="n"/>
      <c r="B70" s="5" t="n"/>
      <c r="C70" s="6" t="n"/>
      <c r="D70" s="5" t="n"/>
      <c r="E70" s="7" t="n"/>
      <c r="F70" s="7" t="n"/>
      <c r="G70" s="7" t="n"/>
      <c r="H70" s="8" t="n"/>
      <c r="I70" s="7" t="n"/>
      <c r="J70" s="7" t="n"/>
      <c r="K70" s="5" t="n"/>
      <c r="L70" s="9" t="n"/>
      <c r="M70" s="6" t="n"/>
      <c r="N70" s="7" t="n"/>
      <c r="O70" s="10">
        <f>IF(OR($A70="",$E70="",$N70=""),"",IF(OR($M70="Livré",$M70="Remplacé"),$N70-$E70,""))</f>
        <v/>
      </c>
      <c r="P70" s="11">
        <f>IF($A70="","",IF(AND($M70&lt;&gt;"",$M70&lt;&gt;"Ouvert"),"Clôturé",IF($G70="","Envoyer l’avis de retard",IF(AND($J70&lt;&gt;"",TODAY()&gt;$J70),"Date butoir dépassée",IF(AND($I70&lt;&gt;"",TODAY()&gt;=$I70),"Point à envoyer","Ouvert")))))</f>
        <v/>
      </c>
      <c r="Q70" s="5" t="n"/>
    </row>
    <row r="71">
      <c r="A71" s="4" t="n"/>
      <c r="B71" s="5" t="n"/>
      <c r="C71" s="6" t="n"/>
      <c r="D71" s="5" t="n"/>
      <c r="E71" s="7" t="n"/>
      <c r="F71" s="7" t="n"/>
      <c r="G71" s="7" t="n"/>
      <c r="H71" s="8" t="n"/>
      <c r="I71" s="7" t="n"/>
      <c r="J71" s="7" t="n"/>
      <c r="K71" s="5" t="n"/>
      <c r="L71" s="9" t="n"/>
      <c r="M71" s="6" t="n"/>
      <c r="N71" s="7" t="n"/>
      <c r="O71" s="10">
        <f>IF(OR($A71="",$E71="",$N71=""),"",IF(OR($M71="Livré",$M71="Remplacé"),$N71-$E71,""))</f>
        <v/>
      </c>
      <c r="P71" s="11">
        <f>IF($A71="","",IF(AND($M71&lt;&gt;"",$M71&lt;&gt;"Ouvert"),"Clôturé",IF($G71="","Envoyer l’avis de retard",IF(AND($J71&lt;&gt;"",TODAY()&gt;$J71),"Date butoir dépassée",IF(AND($I71&lt;&gt;"",TODAY()&gt;=$I71),"Point à envoyer","Ouvert")))))</f>
        <v/>
      </c>
      <c r="Q71" s="5" t="n"/>
    </row>
    <row r="72">
      <c r="A72" s="4" t="n"/>
      <c r="B72" s="5" t="n"/>
      <c r="C72" s="6" t="n"/>
      <c r="D72" s="5" t="n"/>
      <c r="E72" s="7" t="n"/>
      <c r="F72" s="7" t="n"/>
      <c r="G72" s="7" t="n"/>
      <c r="H72" s="8" t="n"/>
      <c r="I72" s="7" t="n"/>
      <c r="J72" s="7" t="n"/>
      <c r="K72" s="5" t="n"/>
      <c r="L72" s="9" t="n"/>
      <c r="M72" s="6" t="n"/>
      <c r="N72" s="7" t="n"/>
      <c r="O72" s="10">
        <f>IF(OR($A72="",$E72="",$N72=""),"",IF(OR($M72="Livré",$M72="Remplacé"),$N72-$E72,""))</f>
        <v/>
      </c>
      <c r="P72" s="11">
        <f>IF($A72="","",IF(AND($M72&lt;&gt;"",$M72&lt;&gt;"Ouvert"),"Clôturé",IF($G72="","Envoyer l’avis de retard",IF(AND($J72&lt;&gt;"",TODAY()&gt;$J72),"Date butoir dépassée",IF(AND($I72&lt;&gt;"",TODAY()&gt;=$I72),"Point à envoyer","Ouvert")))))</f>
        <v/>
      </c>
      <c r="Q72" s="5" t="n"/>
    </row>
    <row r="73">
      <c r="A73" s="4" t="n"/>
      <c r="B73" s="5" t="n"/>
      <c r="C73" s="6" t="n"/>
      <c r="D73" s="5" t="n"/>
      <c r="E73" s="7" t="n"/>
      <c r="F73" s="7" t="n"/>
      <c r="G73" s="7" t="n"/>
      <c r="H73" s="8" t="n"/>
      <c r="I73" s="7" t="n"/>
      <c r="J73" s="7" t="n"/>
      <c r="K73" s="5" t="n"/>
      <c r="L73" s="9" t="n"/>
      <c r="M73" s="6" t="n"/>
      <c r="N73" s="7" t="n"/>
      <c r="O73" s="10">
        <f>IF(OR($A73="",$E73="",$N73=""),"",IF(OR($M73="Livré",$M73="Remplacé"),$N73-$E73,""))</f>
        <v/>
      </c>
      <c r="P73" s="11">
        <f>IF($A73="","",IF(AND($M73&lt;&gt;"",$M73&lt;&gt;"Ouvert"),"Clôturé",IF($G73="","Envoyer l’avis de retard",IF(AND($J73&lt;&gt;"",TODAY()&gt;$J73),"Date butoir dépassée",IF(AND($I73&lt;&gt;"",TODAY()&gt;=$I73),"Point à envoyer","Ouvert")))))</f>
        <v/>
      </c>
      <c r="Q73" s="5" t="n"/>
    </row>
    <row r="74">
      <c r="A74" s="4" t="n"/>
      <c r="B74" s="5" t="n"/>
      <c r="C74" s="6" t="n"/>
      <c r="D74" s="5" t="n"/>
      <c r="E74" s="7" t="n"/>
      <c r="F74" s="7" t="n"/>
      <c r="G74" s="7" t="n"/>
      <c r="H74" s="8" t="n"/>
      <c r="I74" s="7" t="n"/>
      <c r="J74" s="7" t="n"/>
      <c r="K74" s="5" t="n"/>
      <c r="L74" s="9" t="n"/>
      <c r="M74" s="6" t="n"/>
      <c r="N74" s="7" t="n"/>
      <c r="O74" s="10">
        <f>IF(OR($A74="",$E74="",$N74=""),"",IF(OR($M74="Livré",$M74="Remplacé"),$N74-$E74,""))</f>
        <v/>
      </c>
      <c r="P74" s="11">
        <f>IF($A74="","",IF(AND($M74&lt;&gt;"",$M74&lt;&gt;"Ouvert"),"Clôturé",IF($G74="","Envoyer l’avis de retard",IF(AND($J74&lt;&gt;"",TODAY()&gt;$J74),"Date butoir dépassée",IF(AND($I74&lt;&gt;"",TODAY()&gt;=$I74),"Point à envoyer","Ouvert")))))</f>
        <v/>
      </c>
      <c r="Q74" s="5" t="n"/>
    </row>
    <row r="75">
      <c r="A75" s="4" t="n"/>
      <c r="B75" s="5" t="n"/>
      <c r="C75" s="6" t="n"/>
      <c r="D75" s="5" t="n"/>
      <c r="E75" s="7" t="n"/>
      <c r="F75" s="7" t="n"/>
      <c r="G75" s="7" t="n"/>
      <c r="H75" s="8" t="n"/>
      <c r="I75" s="7" t="n"/>
      <c r="J75" s="7" t="n"/>
      <c r="K75" s="5" t="n"/>
      <c r="L75" s="9" t="n"/>
      <c r="M75" s="6" t="n"/>
      <c r="N75" s="7" t="n"/>
      <c r="O75" s="10">
        <f>IF(OR($A75="",$E75="",$N75=""),"",IF(OR($M75="Livré",$M75="Remplacé"),$N75-$E75,""))</f>
        <v/>
      </c>
      <c r="P75" s="11">
        <f>IF($A75="","",IF(AND($M75&lt;&gt;"",$M75&lt;&gt;"Ouvert"),"Clôturé",IF($G75="","Envoyer l’avis de retard",IF(AND($J75&lt;&gt;"",TODAY()&gt;$J75),"Date butoir dépassée",IF(AND($I75&lt;&gt;"",TODAY()&gt;=$I75),"Point à envoyer","Ouvert")))))</f>
        <v/>
      </c>
      <c r="Q75" s="5" t="n"/>
    </row>
    <row r="76">
      <c r="A76" s="4" t="n"/>
      <c r="B76" s="5" t="n"/>
      <c r="C76" s="6" t="n"/>
      <c r="D76" s="5" t="n"/>
      <c r="E76" s="7" t="n"/>
      <c r="F76" s="7" t="n"/>
      <c r="G76" s="7" t="n"/>
      <c r="H76" s="8" t="n"/>
      <c r="I76" s="7" t="n"/>
      <c r="J76" s="7" t="n"/>
      <c r="K76" s="5" t="n"/>
      <c r="L76" s="9" t="n"/>
      <c r="M76" s="6" t="n"/>
      <c r="N76" s="7" t="n"/>
      <c r="O76" s="10">
        <f>IF(OR($A76="",$E76="",$N76=""),"",IF(OR($M76="Livré",$M76="Remplacé"),$N76-$E76,""))</f>
        <v/>
      </c>
      <c r="P76" s="11">
        <f>IF($A76="","",IF(AND($M76&lt;&gt;"",$M76&lt;&gt;"Ouvert"),"Clôturé",IF($G76="","Envoyer l’avis de retard",IF(AND($J76&lt;&gt;"",TODAY()&gt;$J76),"Date butoir dépassée",IF(AND($I76&lt;&gt;"",TODAY()&gt;=$I76),"Point à envoyer","Ouvert")))))</f>
        <v/>
      </c>
      <c r="Q76" s="5" t="n"/>
    </row>
    <row r="77">
      <c r="A77" s="4" t="n"/>
      <c r="B77" s="5" t="n"/>
      <c r="C77" s="6" t="n"/>
      <c r="D77" s="5" t="n"/>
      <c r="E77" s="7" t="n"/>
      <c r="F77" s="7" t="n"/>
      <c r="G77" s="7" t="n"/>
      <c r="H77" s="8" t="n"/>
      <c r="I77" s="7" t="n"/>
      <c r="J77" s="7" t="n"/>
      <c r="K77" s="5" t="n"/>
      <c r="L77" s="9" t="n"/>
      <c r="M77" s="6" t="n"/>
      <c r="N77" s="7" t="n"/>
      <c r="O77" s="10">
        <f>IF(OR($A77="",$E77="",$N77=""),"",IF(OR($M77="Livré",$M77="Remplacé"),$N77-$E77,""))</f>
        <v/>
      </c>
      <c r="P77" s="11">
        <f>IF($A77="","",IF(AND($M77&lt;&gt;"",$M77&lt;&gt;"Ouvert"),"Clôturé",IF($G77="","Envoyer l’avis de retard",IF(AND($J77&lt;&gt;"",TODAY()&gt;$J77),"Date butoir dépassée",IF(AND($I77&lt;&gt;"",TODAY()&gt;=$I77),"Point à envoyer","Ouvert")))))</f>
        <v/>
      </c>
      <c r="Q77" s="5" t="n"/>
    </row>
    <row r="78">
      <c r="A78" s="4" t="n"/>
      <c r="B78" s="5" t="n"/>
      <c r="C78" s="6" t="n"/>
      <c r="D78" s="5" t="n"/>
      <c r="E78" s="7" t="n"/>
      <c r="F78" s="7" t="n"/>
      <c r="G78" s="7" t="n"/>
      <c r="H78" s="8" t="n"/>
      <c r="I78" s="7" t="n"/>
      <c r="J78" s="7" t="n"/>
      <c r="K78" s="5" t="n"/>
      <c r="L78" s="9" t="n"/>
      <c r="M78" s="6" t="n"/>
      <c r="N78" s="7" t="n"/>
      <c r="O78" s="10">
        <f>IF(OR($A78="",$E78="",$N78=""),"",IF(OR($M78="Livré",$M78="Remplacé"),$N78-$E78,""))</f>
        <v/>
      </c>
      <c r="P78" s="11">
        <f>IF($A78="","",IF(AND($M78&lt;&gt;"",$M78&lt;&gt;"Ouvert"),"Clôturé",IF($G78="","Envoyer l’avis de retard",IF(AND($J78&lt;&gt;"",TODAY()&gt;$J78),"Date butoir dépassée",IF(AND($I78&lt;&gt;"",TODAY()&gt;=$I78),"Point à envoyer","Ouvert")))))</f>
        <v/>
      </c>
      <c r="Q78" s="5" t="n"/>
    </row>
    <row r="79">
      <c r="A79" s="4" t="n"/>
      <c r="B79" s="5" t="n"/>
      <c r="C79" s="6" t="n"/>
      <c r="D79" s="5" t="n"/>
      <c r="E79" s="7" t="n"/>
      <c r="F79" s="7" t="n"/>
      <c r="G79" s="7" t="n"/>
      <c r="H79" s="8" t="n"/>
      <c r="I79" s="7" t="n"/>
      <c r="J79" s="7" t="n"/>
      <c r="K79" s="5" t="n"/>
      <c r="L79" s="9" t="n"/>
      <c r="M79" s="6" t="n"/>
      <c r="N79" s="7" t="n"/>
      <c r="O79" s="10">
        <f>IF(OR($A79="",$E79="",$N79=""),"",IF(OR($M79="Livré",$M79="Remplacé"),$N79-$E79,""))</f>
        <v/>
      </c>
      <c r="P79" s="11">
        <f>IF($A79="","",IF(AND($M79&lt;&gt;"",$M79&lt;&gt;"Ouvert"),"Clôturé",IF($G79="","Envoyer l’avis de retard",IF(AND($J79&lt;&gt;"",TODAY()&gt;$J79),"Date butoir dépassée",IF(AND($I79&lt;&gt;"",TODAY()&gt;=$I79),"Point à envoyer","Ouvert")))))</f>
        <v/>
      </c>
      <c r="Q79" s="5" t="n"/>
    </row>
    <row r="80">
      <c r="A80" s="4" t="n"/>
      <c r="B80" s="5" t="n"/>
      <c r="C80" s="6" t="n"/>
      <c r="D80" s="5" t="n"/>
      <c r="E80" s="7" t="n"/>
      <c r="F80" s="7" t="n"/>
      <c r="G80" s="7" t="n"/>
      <c r="H80" s="8" t="n"/>
      <c r="I80" s="7" t="n"/>
      <c r="J80" s="7" t="n"/>
      <c r="K80" s="5" t="n"/>
      <c r="L80" s="9" t="n"/>
      <c r="M80" s="6" t="n"/>
      <c r="N80" s="7" t="n"/>
      <c r="O80" s="10">
        <f>IF(OR($A80="",$E80="",$N80=""),"",IF(OR($M80="Livré",$M80="Remplacé"),$N80-$E80,""))</f>
        <v/>
      </c>
      <c r="P80" s="11">
        <f>IF($A80="","",IF(AND($M80&lt;&gt;"",$M80&lt;&gt;"Ouvert"),"Clôturé",IF($G80="","Envoyer l’avis de retard",IF(AND($J80&lt;&gt;"",TODAY()&gt;$J80),"Date butoir dépassée",IF(AND($I80&lt;&gt;"",TODAY()&gt;=$I80),"Point à envoyer","Ouvert")))))</f>
        <v/>
      </c>
      <c r="Q80" s="5" t="n"/>
    </row>
    <row r="81">
      <c r="A81" s="4" t="n"/>
      <c r="B81" s="5" t="n"/>
      <c r="C81" s="6" t="n"/>
      <c r="D81" s="5" t="n"/>
      <c r="E81" s="7" t="n"/>
      <c r="F81" s="7" t="n"/>
      <c r="G81" s="7" t="n"/>
      <c r="H81" s="8" t="n"/>
      <c r="I81" s="7" t="n"/>
      <c r="J81" s="7" t="n"/>
      <c r="K81" s="5" t="n"/>
      <c r="L81" s="9" t="n"/>
      <c r="M81" s="6" t="n"/>
      <c r="N81" s="7" t="n"/>
      <c r="O81" s="10">
        <f>IF(OR($A81="",$E81="",$N81=""),"",IF(OR($M81="Livré",$M81="Remplacé"),$N81-$E81,""))</f>
        <v/>
      </c>
      <c r="P81" s="11">
        <f>IF($A81="","",IF(AND($M81&lt;&gt;"",$M81&lt;&gt;"Ouvert"),"Clôturé",IF($G81="","Envoyer l’avis de retard",IF(AND($J81&lt;&gt;"",TODAY()&gt;$J81),"Date butoir dépassée",IF(AND($I81&lt;&gt;"",TODAY()&gt;=$I81),"Point à envoyer","Ouvert")))))</f>
        <v/>
      </c>
      <c r="Q81" s="5" t="n"/>
    </row>
    <row r="82">
      <c r="A82" s="4" t="n"/>
      <c r="B82" s="5" t="n"/>
      <c r="C82" s="6" t="n"/>
      <c r="D82" s="5" t="n"/>
      <c r="E82" s="7" t="n"/>
      <c r="F82" s="7" t="n"/>
      <c r="G82" s="7" t="n"/>
      <c r="H82" s="8" t="n"/>
      <c r="I82" s="7" t="n"/>
      <c r="J82" s="7" t="n"/>
      <c r="K82" s="5" t="n"/>
      <c r="L82" s="9" t="n"/>
      <c r="M82" s="6" t="n"/>
      <c r="N82" s="7" t="n"/>
      <c r="O82" s="10">
        <f>IF(OR($A82="",$E82="",$N82=""),"",IF(OR($M82="Livré",$M82="Remplacé"),$N82-$E82,""))</f>
        <v/>
      </c>
      <c r="P82" s="11">
        <f>IF($A82="","",IF(AND($M82&lt;&gt;"",$M82&lt;&gt;"Ouvert"),"Clôturé",IF($G82="","Envoyer l’avis de retard",IF(AND($J82&lt;&gt;"",TODAY()&gt;$J82),"Date butoir dépassée",IF(AND($I82&lt;&gt;"",TODAY()&gt;=$I82),"Point à envoyer","Ouvert")))))</f>
        <v/>
      </c>
      <c r="Q82" s="5" t="n"/>
    </row>
    <row r="83">
      <c r="A83" s="4" t="n"/>
      <c r="B83" s="5" t="n"/>
      <c r="C83" s="6" t="n"/>
      <c r="D83" s="5" t="n"/>
      <c r="E83" s="7" t="n"/>
      <c r="F83" s="7" t="n"/>
      <c r="G83" s="7" t="n"/>
      <c r="H83" s="8" t="n"/>
      <c r="I83" s="7" t="n"/>
      <c r="J83" s="7" t="n"/>
      <c r="K83" s="5" t="n"/>
      <c r="L83" s="9" t="n"/>
      <c r="M83" s="6" t="n"/>
      <c r="N83" s="7" t="n"/>
      <c r="O83" s="10">
        <f>IF(OR($A83="",$E83="",$N83=""),"",IF(OR($M83="Livré",$M83="Remplacé"),$N83-$E83,""))</f>
        <v/>
      </c>
      <c r="P83" s="11">
        <f>IF($A83="","",IF(AND($M83&lt;&gt;"",$M83&lt;&gt;"Ouvert"),"Clôturé",IF($G83="","Envoyer l’avis de retard",IF(AND($J83&lt;&gt;"",TODAY()&gt;$J83),"Date butoir dépassée",IF(AND($I83&lt;&gt;"",TODAY()&gt;=$I83),"Point à envoyer","Ouvert")))))</f>
        <v/>
      </c>
      <c r="Q83" s="5" t="n"/>
    </row>
    <row r="84">
      <c r="A84" s="4" t="n"/>
      <c r="B84" s="5" t="n"/>
      <c r="C84" s="6" t="n"/>
      <c r="D84" s="5" t="n"/>
      <c r="E84" s="7" t="n"/>
      <c r="F84" s="7" t="n"/>
      <c r="G84" s="7" t="n"/>
      <c r="H84" s="8" t="n"/>
      <c r="I84" s="7" t="n"/>
      <c r="J84" s="7" t="n"/>
      <c r="K84" s="5" t="n"/>
      <c r="L84" s="9" t="n"/>
      <c r="M84" s="6" t="n"/>
      <c r="N84" s="7" t="n"/>
      <c r="O84" s="10">
        <f>IF(OR($A84="",$E84="",$N84=""),"",IF(OR($M84="Livré",$M84="Remplacé"),$N84-$E84,""))</f>
        <v/>
      </c>
      <c r="P84" s="11">
        <f>IF($A84="","",IF(AND($M84&lt;&gt;"",$M84&lt;&gt;"Ouvert"),"Clôturé",IF($G84="","Envoyer l’avis de retard",IF(AND($J84&lt;&gt;"",TODAY()&gt;$J84),"Date butoir dépassée",IF(AND($I84&lt;&gt;"",TODAY()&gt;=$I84),"Point à envoyer","Ouvert")))))</f>
        <v/>
      </c>
      <c r="Q84" s="5" t="n"/>
    </row>
    <row r="85">
      <c r="A85" s="4" t="n"/>
      <c r="B85" s="5" t="n"/>
      <c r="C85" s="6" t="n"/>
      <c r="D85" s="5" t="n"/>
      <c r="E85" s="7" t="n"/>
      <c r="F85" s="7" t="n"/>
      <c r="G85" s="7" t="n"/>
      <c r="H85" s="8" t="n"/>
      <c r="I85" s="7" t="n"/>
      <c r="J85" s="7" t="n"/>
      <c r="K85" s="5" t="n"/>
      <c r="L85" s="9" t="n"/>
      <c r="M85" s="6" t="n"/>
      <c r="N85" s="7" t="n"/>
      <c r="O85" s="10">
        <f>IF(OR($A85="",$E85="",$N85=""),"",IF(OR($M85="Livré",$M85="Remplacé"),$N85-$E85,""))</f>
        <v/>
      </c>
      <c r="P85" s="11">
        <f>IF($A85="","",IF(AND($M85&lt;&gt;"",$M85&lt;&gt;"Ouvert"),"Clôturé",IF($G85="","Envoyer l’avis de retard",IF(AND($J85&lt;&gt;"",TODAY()&gt;$J85),"Date butoir dépassée",IF(AND($I85&lt;&gt;"",TODAY()&gt;=$I85),"Point à envoyer","Ouvert")))))</f>
        <v/>
      </c>
      <c r="Q85" s="5" t="n"/>
    </row>
    <row r="86">
      <c r="A86" s="4" t="n"/>
      <c r="B86" s="5" t="n"/>
      <c r="C86" s="6" t="n"/>
      <c r="D86" s="5" t="n"/>
      <c r="E86" s="7" t="n"/>
      <c r="F86" s="7" t="n"/>
      <c r="G86" s="7" t="n"/>
      <c r="H86" s="8" t="n"/>
      <c r="I86" s="7" t="n"/>
      <c r="J86" s="7" t="n"/>
      <c r="K86" s="5" t="n"/>
      <c r="L86" s="9" t="n"/>
      <c r="M86" s="6" t="n"/>
      <c r="N86" s="7" t="n"/>
      <c r="O86" s="10">
        <f>IF(OR($A86="",$E86="",$N86=""),"",IF(OR($M86="Livré",$M86="Remplacé"),$N86-$E86,""))</f>
        <v/>
      </c>
      <c r="P86" s="11">
        <f>IF($A86="","",IF(AND($M86&lt;&gt;"",$M86&lt;&gt;"Ouvert"),"Clôturé",IF($G86="","Envoyer l’avis de retard",IF(AND($J86&lt;&gt;"",TODAY()&gt;$J86),"Date butoir dépassée",IF(AND($I86&lt;&gt;"",TODAY()&gt;=$I86),"Point à envoyer","Ouvert")))))</f>
        <v/>
      </c>
      <c r="Q86" s="5" t="n"/>
    </row>
    <row r="87">
      <c r="A87" s="4" t="n"/>
      <c r="B87" s="5" t="n"/>
      <c r="C87" s="6" t="n"/>
      <c r="D87" s="5" t="n"/>
      <c r="E87" s="7" t="n"/>
      <c r="F87" s="7" t="n"/>
      <c r="G87" s="7" t="n"/>
      <c r="H87" s="8" t="n"/>
      <c r="I87" s="7" t="n"/>
      <c r="J87" s="7" t="n"/>
      <c r="K87" s="5" t="n"/>
      <c r="L87" s="9" t="n"/>
      <c r="M87" s="6" t="n"/>
      <c r="N87" s="7" t="n"/>
      <c r="O87" s="10">
        <f>IF(OR($A87="",$E87="",$N87=""),"",IF(OR($M87="Livré",$M87="Remplacé"),$N87-$E87,""))</f>
        <v/>
      </c>
      <c r="P87" s="11">
        <f>IF($A87="","",IF(AND($M87&lt;&gt;"",$M87&lt;&gt;"Ouvert"),"Clôturé",IF($G87="","Envoyer l’avis de retard",IF(AND($J87&lt;&gt;"",TODAY()&gt;$J87),"Date butoir dépassée",IF(AND($I87&lt;&gt;"",TODAY()&gt;=$I87),"Point à envoyer","Ouvert")))))</f>
        <v/>
      </c>
      <c r="Q87" s="5" t="n"/>
    </row>
    <row r="88">
      <c r="A88" s="4" t="n"/>
      <c r="B88" s="5" t="n"/>
      <c r="C88" s="6" t="n"/>
      <c r="D88" s="5" t="n"/>
      <c r="E88" s="7" t="n"/>
      <c r="F88" s="7" t="n"/>
      <c r="G88" s="7" t="n"/>
      <c r="H88" s="8" t="n"/>
      <c r="I88" s="7" t="n"/>
      <c r="J88" s="7" t="n"/>
      <c r="K88" s="5" t="n"/>
      <c r="L88" s="9" t="n"/>
      <c r="M88" s="6" t="n"/>
      <c r="N88" s="7" t="n"/>
      <c r="O88" s="10">
        <f>IF(OR($A88="",$E88="",$N88=""),"",IF(OR($M88="Livré",$M88="Remplacé"),$N88-$E88,""))</f>
        <v/>
      </c>
      <c r="P88" s="11">
        <f>IF($A88="","",IF(AND($M88&lt;&gt;"",$M88&lt;&gt;"Ouvert"),"Clôturé",IF($G88="","Envoyer l’avis de retard",IF(AND($J88&lt;&gt;"",TODAY()&gt;$J88),"Date butoir dépassée",IF(AND($I88&lt;&gt;"",TODAY()&gt;=$I88),"Point à envoyer","Ouvert")))))</f>
        <v/>
      </c>
      <c r="Q88" s="5" t="n"/>
    </row>
    <row r="89">
      <c r="A89" s="4" t="n"/>
      <c r="B89" s="5" t="n"/>
      <c r="C89" s="6" t="n"/>
      <c r="D89" s="5" t="n"/>
      <c r="E89" s="7" t="n"/>
      <c r="F89" s="7" t="n"/>
      <c r="G89" s="7" t="n"/>
      <c r="H89" s="8" t="n"/>
      <c r="I89" s="7" t="n"/>
      <c r="J89" s="7" t="n"/>
      <c r="K89" s="5" t="n"/>
      <c r="L89" s="9" t="n"/>
      <c r="M89" s="6" t="n"/>
      <c r="N89" s="7" t="n"/>
      <c r="O89" s="10">
        <f>IF(OR($A89="",$E89="",$N89=""),"",IF(OR($M89="Livré",$M89="Remplacé"),$N89-$E89,""))</f>
        <v/>
      </c>
      <c r="P89" s="11">
        <f>IF($A89="","",IF(AND($M89&lt;&gt;"",$M89&lt;&gt;"Ouvert"),"Clôturé",IF($G89="","Envoyer l’avis de retard",IF(AND($J89&lt;&gt;"",TODAY()&gt;$J89),"Date butoir dépassée",IF(AND($I89&lt;&gt;"",TODAY()&gt;=$I89),"Point à envoyer","Ouvert")))))</f>
        <v/>
      </c>
      <c r="Q89" s="5" t="n"/>
    </row>
    <row r="90">
      <c r="A90" s="4" t="n"/>
      <c r="B90" s="5" t="n"/>
      <c r="C90" s="6" t="n"/>
      <c r="D90" s="5" t="n"/>
      <c r="E90" s="7" t="n"/>
      <c r="F90" s="7" t="n"/>
      <c r="G90" s="7" t="n"/>
      <c r="H90" s="8" t="n"/>
      <c r="I90" s="7" t="n"/>
      <c r="J90" s="7" t="n"/>
      <c r="K90" s="5" t="n"/>
      <c r="L90" s="9" t="n"/>
      <c r="M90" s="6" t="n"/>
      <c r="N90" s="7" t="n"/>
      <c r="O90" s="10">
        <f>IF(OR($A90="",$E90="",$N90=""),"",IF(OR($M90="Livré",$M90="Remplacé"),$N90-$E90,""))</f>
        <v/>
      </c>
      <c r="P90" s="11">
        <f>IF($A90="","",IF(AND($M90&lt;&gt;"",$M90&lt;&gt;"Ouvert"),"Clôturé",IF($G90="","Envoyer l’avis de retard",IF(AND($J90&lt;&gt;"",TODAY()&gt;$J90),"Date butoir dépassée",IF(AND($I90&lt;&gt;"",TODAY()&gt;=$I90),"Point à envoyer","Ouvert")))))</f>
        <v/>
      </c>
      <c r="Q90" s="5" t="n"/>
    </row>
    <row r="91">
      <c r="A91" s="4" t="n"/>
      <c r="B91" s="5" t="n"/>
      <c r="C91" s="6" t="n"/>
      <c r="D91" s="5" t="n"/>
      <c r="E91" s="7" t="n"/>
      <c r="F91" s="7" t="n"/>
      <c r="G91" s="7" t="n"/>
      <c r="H91" s="8" t="n"/>
      <c r="I91" s="7" t="n"/>
      <c r="J91" s="7" t="n"/>
      <c r="K91" s="5" t="n"/>
      <c r="L91" s="9" t="n"/>
      <c r="M91" s="6" t="n"/>
      <c r="N91" s="7" t="n"/>
      <c r="O91" s="10">
        <f>IF(OR($A91="",$E91="",$N91=""),"",IF(OR($M91="Livré",$M91="Remplacé"),$N91-$E91,""))</f>
        <v/>
      </c>
      <c r="P91" s="11">
        <f>IF($A91="","",IF(AND($M91&lt;&gt;"",$M91&lt;&gt;"Ouvert"),"Clôturé",IF($G91="","Envoyer l’avis de retard",IF(AND($J91&lt;&gt;"",TODAY()&gt;$J91),"Date butoir dépassée",IF(AND($I91&lt;&gt;"",TODAY()&gt;=$I91),"Point à envoyer","Ouvert")))))</f>
        <v/>
      </c>
      <c r="Q91" s="5" t="n"/>
    </row>
    <row r="92">
      <c r="A92" s="4" t="n"/>
      <c r="B92" s="5" t="n"/>
      <c r="C92" s="6" t="n"/>
      <c r="D92" s="5" t="n"/>
      <c r="E92" s="7" t="n"/>
      <c r="F92" s="7" t="n"/>
      <c r="G92" s="7" t="n"/>
      <c r="H92" s="8" t="n"/>
      <c r="I92" s="7" t="n"/>
      <c r="J92" s="7" t="n"/>
      <c r="K92" s="5" t="n"/>
      <c r="L92" s="9" t="n"/>
      <c r="M92" s="6" t="n"/>
      <c r="N92" s="7" t="n"/>
      <c r="O92" s="10">
        <f>IF(OR($A92="",$E92="",$N92=""),"",IF(OR($M92="Livré",$M92="Remplacé"),$N92-$E92,""))</f>
        <v/>
      </c>
      <c r="P92" s="11">
        <f>IF($A92="","",IF(AND($M92&lt;&gt;"",$M92&lt;&gt;"Ouvert"),"Clôturé",IF($G92="","Envoyer l’avis de retard",IF(AND($J92&lt;&gt;"",TODAY()&gt;$J92),"Date butoir dépassée",IF(AND($I92&lt;&gt;"",TODAY()&gt;=$I92),"Point à envoyer","Ouvert")))))</f>
        <v/>
      </c>
      <c r="Q92" s="5" t="n"/>
    </row>
    <row r="93">
      <c r="A93" s="4" t="n"/>
      <c r="B93" s="5" t="n"/>
      <c r="C93" s="6" t="n"/>
      <c r="D93" s="5" t="n"/>
      <c r="E93" s="7" t="n"/>
      <c r="F93" s="7" t="n"/>
      <c r="G93" s="7" t="n"/>
      <c r="H93" s="8" t="n"/>
      <c r="I93" s="7" t="n"/>
      <c r="J93" s="7" t="n"/>
      <c r="K93" s="5" t="n"/>
      <c r="L93" s="9" t="n"/>
      <c r="M93" s="6" t="n"/>
      <c r="N93" s="7" t="n"/>
      <c r="O93" s="10">
        <f>IF(OR($A93="",$E93="",$N93=""),"",IF(OR($M93="Livré",$M93="Remplacé"),$N93-$E93,""))</f>
        <v/>
      </c>
      <c r="P93" s="11">
        <f>IF($A93="","",IF(AND($M93&lt;&gt;"",$M93&lt;&gt;"Ouvert"),"Clôturé",IF($G93="","Envoyer l’avis de retard",IF(AND($J93&lt;&gt;"",TODAY()&gt;$J93),"Date butoir dépassée",IF(AND($I93&lt;&gt;"",TODAY()&gt;=$I93),"Point à envoyer","Ouvert")))))</f>
        <v/>
      </c>
      <c r="Q93" s="5" t="n"/>
    </row>
    <row r="94">
      <c r="A94" s="4" t="n"/>
      <c r="B94" s="5" t="n"/>
      <c r="C94" s="6" t="n"/>
      <c r="D94" s="5" t="n"/>
      <c r="E94" s="7" t="n"/>
      <c r="F94" s="7" t="n"/>
      <c r="G94" s="7" t="n"/>
      <c r="H94" s="8" t="n"/>
      <c r="I94" s="7" t="n"/>
      <c r="J94" s="7" t="n"/>
      <c r="K94" s="5" t="n"/>
      <c r="L94" s="9" t="n"/>
      <c r="M94" s="6" t="n"/>
      <c r="N94" s="7" t="n"/>
      <c r="O94" s="10">
        <f>IF(OR($A94="",$E94="",$N94=""),"",IF(OR($M94="Livré",$M94="Remplacé"),$N94-$E94,""))</f>
        <v/>
      </c>
      <c r="P94" s="11">
        <f>IF($A94="","",IF(AND($M94&lt;&gt;"",$M94&lt;&gt;"Ouvert"),"Clôturé",IF($G94="","Envoyer l’avis de retard",IF(AND($J94&lt;&gt;"",TODAY()&gt;$J94),"Date butoir dépassée",IF(AND($I94&lt;&gt;"",TODAY()&gt;=$I94),"Point à envoyer","Ouvert")))))</f>
        <v/>
      </c>
      <c r="Q94" s="5" t="n"/>
    </row>
    <row r="95">
      <c r="A95" s="4" t="n"/>
      <c r="B95" s="5" t="n"/>
      <c r="C95" s="6" t="n"/>
      <c r="D95" s="5" t="n"/>
      <c r="E95" s="7" t="n"/>
      <c r="F95" s="7" t="n"/>
      <c r="G95" s="7" t="n"/>
      <c r="H95" s="8" t="n"/>
      <c r="I95" s="7" t="n"/>
      <c r="J95" s="7" t="n"/>
      <c r="K95" s="5" t="n"/>
      <c r="L95" s="9" t="n"/>
      <c r="M95" s="6" t="n"/>
      <c r="N95" s="7" t="n"/>
      <c r="O95" s="10">
        <f>IF(OR($A95="",$E95="",$N95=""),"",IF(OR($M95="Livré",$M95="Remplacé"),$N95-$E95,""))</f>
        <v/>
      </c>
      <c r="P95" s="11">
        <f>IF($A95="","",IF(AND($M95&lt;&gt;"",$M95&lt;&gt;"Ouvert"),"Clôturé",IF($G95="","Envoyer l’avis de retard",IF(AND($J95&lt;&gt;"",TODAY()&gt;$J95),"Date butoir dépassée",IF(AND($I95&lt;&gt;"",TODAY()&gt;=$I95),"Point à envoyer","Ouvert")))))</f>
        <v/>
      </c>
      <c r="Q95" s="5" t="n"/>
    </row>
    <row r="96">
      <c r="A96" s="4" t="n"/>
      <c r="B96" s="5" t="n"/>
      <c r="C96" s="6" t="n"/>
      <c r="D96" s="5" t="n"/>
      <c r="E96" s="7" t="n"/>
      <c r="F96" s="7" t="n"/>
      <c r="G96" s="7" t="n"/>
      <c r="H96" s="8" t="n"/>
      <c r="I96" s="7" t="n"/>
      <c r="J96" s="7" t="n"/>
      <c r="K96" s="5" t="n"/>
      <c r="L96" s="9" t="n"/>
      <c r="M96" s="6" t="n"/>
      <c r="N96" s="7" t="n"/>
      <c r="O96" s="10">
        <f>IF(OR($A96="",$E96="",$N96=""),"",IF(OR($M96="Livré",$M96="Remplacé"),$N96-$E96,""))</f>
        <v/>
      </c>
      <c r="P96" s="11">
        <f>IF($A96="","",IF(AND($M96&lt;&gt;"",$M96&lt;&gt;"Ouvert"),"Clôturé",IF($G96="","Envoyer l’avis de retard",IF(AND($J96&lt;&gt;"",TODAY()&gt;$J96),"Date butoir dépassée",IF(AND($I96&lt;&gt;"",TODAY()&gt;=$I96),"Point à envoyer","Ouvert")))))</f>
        <v/>
      </c>
      <c r="Q96" s="5" t="n"/>
    </row>
    <row r="97">
      <c r="A97" s="4" t="n"/>
      <c r="B97" s="5" t="n"/>
      <c r="C97" s="6" t="n"/>
      <c r="D97" s="5" t="n"/>
      <c r="E97" s="7" t="n"/>
      <c r="F97" s="7" t="n"/>
      <c r="G97" s="7" t="n"/>
      <c r="H97" s="8" t="n"/>
      <c r="I97" s="7" t="n"/>
      <c r="J97" s="7" t="n"/>
      <c r="K97" s="5" t="n"/>
      <c r="L97" s="9" t="n"/>
      <c r="M97" s="6" t="n"/>
      <c r="N97" s="7" t="n"/>
      <c r="O97" s="10">
        <f>IF(OR($A97="",$E97="",$N97=""),"",IF(OR($M97="Livré",$M97="Remplacé"),$N97-$E97,""))</f>
        <v/>
      </c>
      <c r="P97" s="11">
        <f>IF($A97="","",IF(AND($M97&lt;&gt;"",$M97&lt;&gt;"Ouvert"),"Clôturé",IF($G97="","Envoyer l’avis de retard",IF(AND($J97&lt;&gt;"",TODAY()&gt;$J97),"Date butoir dépassée",IF(AND($I97&lt;&gt;"",TODAY()&gt;=$I97),"Point à envoyer","Ouvert")))))</f>
        <v/>
      </c>
      <c r="Q97" s="5" t="n"/>
    </row>
    <row r="98">
      <c r="A98" s="4" t="n"/>
      <c r="B98" s="5" t="n"/>
      <c r="C98" s="6" t="n"/>
      <c r="D98" s="5" t="n"/>
      <c r="E98" s="7" t="n"/>
      <c r="F98" s="7" t="n"/>
      <c r="G98" s="7" t="n"/>
      <c r="H98" s="8" t="n"/>
      <c r="I98" s="7" t="n"/>
      <c r="J98" s="7" t="n"/>
      <c r="K98" s="5" t="n"/>
      <c r="L98" s="9" t="n"/>
      <c r="M98" s="6" t="n"/>
      <c r="N98" s="7" t="n"/>
      <c r="O98" s="10">
        <f>IF(OR($A98="",$E98="",$N98=""),"",IF(OR($M98="Livré",$M98="Remplacé"),$N98-$E98,""))</f>
        <v/>
      </c>
      <c r="P98" s="11">
        <f>IF($A98="","",IF(AND($M98&lt;&gt;"",$M98&lt;&gt;"Ouvert"),"Clôturé",IF($G98="","Envoyer l’avis de retard",IF(AND($J98&lt;&gt;"",TODAY()&gt;$J98),"Date butoir dépassée",IF(AND($I98&lt;&gt;"",TODAY()&gt;=$I98),"Point à envoyer","Ouvert")))))</f>
        <v/>
      </c>
      <c r="Q98" s="5" t="n"/>
    </row>
    <row r="99">
      <c r="A99" s="4" t="n"/>
      <c r="B99" s="5" t="n"/>
      <c r="C99" s="6" t="n"/>
      <c r="D99" s="5" t="n"/>
      <c r="E99" s="7" t="n"/>
      <c r="F99" s="7" t="n"/>
      <c r="G99" s="7" t="n"/>
      <c r="H99" s="8" t="n"/>
      <c r="I99" s="7" t="n"/>
      <c r="J99" s="7" t="n"/>
      <c r="K99" s="5" t="n"/>
      <c r="L99" s="9" t="n"/>
      <c r="M99" s="6" t="n"/>
      <c r="N99" s="7" t="n"/>
      <c r="O99" s="10">
        <f>IF(OR($A99="",$E99="",$N99=""),"",IF(OR($M99="Livré",$M99="Remplacé"),$N99-$E99,""))</f>
        <v/>
      </c>
      <c r="P99" s="11">
        <f>IF($A99="","",IF(AND($M99&lt;&gt;"",$M99&lt;&gt;"Ouvert"),"Clôturé",IF($G99="","Envoyer l’avis de retard",IF(AND($J99&lt;&gt;"",TODAY()&gt;$J99),"Date butoir dépassée",IF(AND($I99&lt;&gt;"",TODAY()&gt;=$I99),"Point à envoyer","Ouvert")))))</f>
        <v/>
      </c>
      <c r="Q99" s="5" t="n"/>
    </row>
    <row r="100">
      <c r="A100" s="4" t="n"/>
      <c r="B100" s="5" t="n"/>
      <c r="C100" s="6" t="n"/>
      <c r="D100" s="5" t="n"/>
      <c r="E100" s="7" t="n"/>
      <c r="F100" s="7" t="n"/>
      <c r="G100" s="7" t="n"/>
      <c r="H100" s="8" t="n"/>
      <c r="I100" s="7" t="n"/>
      <c r="J100" s="7" t="n"/>
      <c r="K100" s="5" t="n"/>
      <c r="L100" s="9" t="n"/>
      <c r="M100" s="6" t="n"/>
      <c r="N100" s="7" t="n"/>
      <c r="O100" s="10">
        <f>IF(OR($A100="",$E100="",$N100=""),"",IF(OR($M100="Livré",$M100="Remplacé"),$N100-$E100,""))</f>
        <v/>
      </c>
      <c r="P100" s="11">
        <f>IF($A100="","",IF(AND($M100&lt;&gt;"",$M100&lt;&gt;"Ouvert"),"Clôturé",IF($G100="","Envoyer l’avis de retard",IF(AND($J100&lt;&gt;"",TODAY()&gt;$J100),"Date butoir dépassée",IF(AND($I100&lt;&gt;"",TODAY()&gt;=$I100),"Point à envoyer","Ouvert")))))</f>
        <v/>
      </c>
      <c r="Q100" s="5" t="n"/>
    </row>
    <row r="101">
      <c r="A101" s="4" t="n"/>
      <c r="B101" s="5" t="n"/>
      <c r="C101" s="6" t="n"/>
      <c r="D101" s="5" t="n"/>
      <c r="E101" s="7" t="n"/>
      <c r="F101" s="7" t="n"/>
      <c r="G101" s="7" t="n"/>
      <c r="H101" s="8" t="n"/>
      <c r="I101" s="7" t="n"/>
      <c r="J101" s="7" t="n"/>
      <c r="K101" s="5" t="n"/>
      <c r="L101" s="9" t="n"/>
      <c r="M101" s="6" t="n"/>
      <c r="N101" s="7" t="n"/>
      <c r="O101" s="10">
        <f>IF(OR($A101="",$E101="",$N101=""),"",IF(OR($M101="Livré",$M101="Remplacé"),$N101-$E101,""))</f>
        <v/>
      </c>
      <c r="P101" s="11">
        <f>IF($A101="","",IF(AND($M101&lt;&gt;"",$M101&lt;&gt;"Ouvert"),"Clôturé",IF($G101="","Envoyer l’avis de retard",IF(AND($J101&lt;&gt;"",TODAY()&gt;$J101),"Date butoir dépassée",IF(AND($I101&lt;&gt;"",TODAY()&gt;=$I101),"Point à envoyer","Ouvert")))))</f>
        <v/>
      </c>
      <c r="Q101" s="5" t="n"/>
    </row>
    <row r="102">
      <c r="A102" s="4" t="n"/>
      <c r="B102" s="5" t="n"/>
      <c r="C102" s="6" t="n"/>
      <c r="D102" s="5" t="n"/>
      <c r="E102" s="7" t="n"/>
      <c r="F102" s="7" t="n"/>
      <c r="G102" s="7" t="n"/>
      <c r="H102" s="8" t="n"/>
      <c r="I102" s="7" t="n"/>
      <c r="J102" s="7" t="n"/>
      <c r="K102" s="5" t="n"/>
      <c r="L102" s="9" t="n"/>
      <c r="M102" s="6" t="n"/>
      <c r="N102" s="7" t="n"/>
      <c r="O102" s="10">
        <f>IF(OR($A102="",$E102="",$N102=""),"",IF(OR($M102="Livré",$M102="Remplacé"),$N102-$E102,""))</f>
        <v/>
      </c>
      <c r="P102" s="11">
        <f>IF($A102="","",IF(AND($M102&lt;&gt;"",$M102&lt;&gt;"Ouvert"),"Clôturé",IF($G102="","Envoyer l’avis de retard",IF(AND($J102&lt;&gt;"",TODAY()&gt;$J102),"Date butoir dépassée",IF(AND($I102&lt;&gt;"",TODAY()&gt;=$I102),"Point à envoyer","Ouvert")))))</f>
        <v/>
      </c>
      <c r="Q102" s="5" t="n"/>
    </row>
    <row r="103">
      <c r="A103" s="4" t="n"/>
      <c r="B103" s="5" t="n"/>
      <c r="C103" s="6" t="n"/>
      <c r="D103" s="5" t="n"/>
      <c r="E103" s="7" t="n"/>
      <c r="F103" s="7" t="n"/>
      <c r="G103" s="7" t="n"/>
      <c r="H103" s="8" t="n"/>
      <c r="I103" s="7" t="n"/>
      <c r="J103" s="7" t="n"/>
      <c r="K103" s="5" t="n"/>
      <c r="L103" s="9" t="n"/>
      <c r="M103" s="6" t="n"/>
      <c r="N103" s="7" t="n"/>
      <c r="O103" s="10">
        <f>IF(OR($A103="",$E103="",$N103=""),"",IF(OR($M103="Livré",$M103="Remplacé"),$N103-$E103,""))</f>
        <v/>
      </c>
      <c r="P103" s="11">
        <f>IF($A103="","",IF(AND($M103&lt;&gt;"",$M103&lt;&gt;"Ouvert"),"Clôturé",IF($G103="","Envoyer l’avis de retard",IF(AND($J103&lt;&gt;"",TODAY()&gt;$J103),"Date butoir dépassée",IF(AND($I103&lt;&gt;"",TODAY()&gt;=$I103),"Point à envoyer","Ouvert")))))</f>
        <v/>
      </c>
      <c r="Q103" s="5" t="n"/>
    </row>
    <row r="104">
      <c r="A104" s="4" t="n"/>
      <c r="B104" s="5" t="n"/>
      <c r="C104" s="6" t="n"/>
      <c r="D104" s="5" t="n"/>
      <c r="E104" s="7" t="n"/>
      <c r="F104" s="7" t="n"/>
      <c r="G104" s="7" t="n"/>
      <c r="H104" s="8" t="n"/>
      <c r="I104" s="7" t="n"/>
      <c r="J104" s="7" t="n"/>
      <c r="K104" s="5" t="n"/>
      <c r="L104" s="9" t="n"/>
      <c r="M104" s="6" t="n"/>
      <c r="N104" s="7" t="n"/>
      <c r="O104" s="10">
        <f>IF(OR($A104="",$E104="",$N104=""),"",IF(OR($M104="Livré",$M104="Remplacé"),$N104-$E104,""))</f>
        <v/>
      </c>
      <c r="P104" s="11">
        <f>IF($A104="","",IF(AND($M104&lt;&gt;"",$M104&lt;&gt;"Ouvert"),"Clôturé",IF($G104="","Envoyer l’avis de retard",IF(AND($J104&lt;&gt;"",TODAY()&gt;$J104),"Date butoir dépassée",IF(AND($I104&lt;&gt;"",TODAY()&gt;=$I104),"Point à envoyer","Ouvert")))))</f>
        <v/>
      </c>
      <c r="Q104" s="5" t="n"/>
    </row>
    <row r="105">
      <c r="A105" s="4" t="n"/>
      <c r="B105" s="5" t="n"/>
      <c r="C105" s="6" t="n"/>
      <c r="D105" s="5" t="n"/>
      <c r="E105" s="7" t="n"/>
      <c r="F105" s="7" t="n"/>
      <c r="G105" s="7" t="n"/>
      <c r="H105" s="8" t="n"/>
      <c r="I105" s="7" t="n"/>
      <c r="J105" s="7" t="n"/>
      <c r="K105" s="5" t="n"/>
      <c r="L105" s="9" t="n"/>
      <c r="M105" s="6" t="n"/>
      <c r="N105" s="7" t="n"/>
      <c r="O105" s="10">
        <f>IF(OR($A105="",$E105="",$N105=""),"",IF(OR($M105="Livré",$M105="Remplacé"),$N105-$E105,""))</f>
        <v/>
      </c>
      <c r="P105" s="11">
        <f>IF($A105="","",IF(AND($M105&lt;&gt;"",$M105&lt;&gt;"Ouvert"),"Clôturé",IF($G105="","Envoyer l’avis de retard",IF(AND($J105&lt;&gt;"",TODAY()&gt;$J105),"Date butoir dépassée",IF(AND($I105&lt;&gt;"",TODAY()&gt;=$I105),"Point à envoyer","Ouvert")))))</f>
        <v/>
      </c>
      <c r="Q105" s="5" t="n"/>
    </row>
    <row r="106">
      <c r="A106" s="4" t="n"/>
      <c r="B106" s="5" t="n"/>
      <c r="C106" s="6" t="n"/>
      <c r="D106" s="5" t="n"/>
      <c r="E106" s="7" t="n"/>
      <c r="F106" s="7" t="n"/>
      <c r="G106" s="7" t="n"/>
      <c r="H106" s="8" t="n"/>
      <c r="I106" s="7" t="n"/>
      <c r="J106" s="7" t="n"/>
      <c r="K106" s="5" t="n"/>
      <c r="L106" s="9" t="n"/>
      <c r="M106" s="6" t="n"/>
      <c r="N106" s="7" t="n"/>
      <c r="O106" s="10">
        <f>IF(OR($A106="",$E106="",$N106=""),"",IF(OR($M106="Livré",$M106="Remplacé"),$N106-$E106,""))</f>
        <v/>
      </c>
      <c r="P106" s="11">
        <f>IF($A106="","",IF(AND($M106&lt;&gt;"",$M106&lt;&gt;"Ouvert"),"Clôturé",IF($G106="","Envoyer l’avis de retard",IF(AND($J106&lt;&gt;"",TODAY()&gt;$J106),"Date butoir dépassée",IF(AND($I106&lt;&gt;"",TODAY()&gt;=$I106),"Point à envoyer","Ouvert")))))</f>
        <v/>
      </c>
      <c r="Q106" s="5" t="n"/>
    </row>
    <row r="107">
      <c r="A107" s="4" t="n"/>
      <c r="B107" s="5" t="n"/>
      <c r="C107" s="6" t="n"/>
      <c r="D107" s="5" t="n"/>
      <c r="E107" s="7" t="n"/>
      <c r="F107" s="7" t="n"/>
      <c r="G107" s="7" t="n"/>
      <c r="H107" s="8" t="n"/>
      <c r="I107" s="7" t="n"/>
      <c r="J107" s="7" t="n"/>
      <c r="K107" s="5" t="n"/>
      <c r="L107" s="9" t="n"/>
      <c r="M107" s="6" t="n"/>
      <c r="N107" s="7" t="n"/>
      <c r="O107" s="10">
        <f>IF(OR($A107="",$E107="",$N107=""),"",IF(OR($M107="Livré",$M107="Remplacé"),$N107-$E107,""))</f>
        <v/>
      </c>
      <c r="P107" s="11">
        <f>IF($A107="","",IF(AND($M107&lt;&gt;"",$M107&lt;&gt;"Ouvert"),"Clôturé",IF($G107="","Envoyer l’avis de retard",IF(AND($J107&lt;&gt;"",TODAY()&gt;$J107),"Date butoir dépassée",IF(AND($I107&lt;&gt;"",TODAY()&gt;=$I107),"Point à envoyer","Ouvert")))))</f>
        <v/>
      </c>
      <c r="Q107" s="5" t="n"/>
    </row>
    <row r="108">
      <c r="A108" s="4" t="n"/>
      <c r="B108" s="5" t="n"/>
      <c r="C108" s="6" t="n"/>
      <c r="D108" s="5" t="n"/>
      <c r="E108" s="7" t="n"/>
      <c r="F108" s="7" t="n"/>
      <c r="G108" s="7" t="n"/>
      <c r="H108" s="8" t="n"/>
      <c r="I108" s="7" t="n"/>
      <c r="J108" s="7" t="n"/>
      <c r="K108" s="5" t="n"/>
      <c r="L108" s="9" t="n"/>
      <c r="M108" s="6" t="n"/>
      <c r="N108" s="7" t="n"/>
      <c r="O108" s="10">
        <f>IF(OR($A108="",$E108="",$N108=""),"",IF(OR($M108="Livré",$M108="Remplacé"),$N108-$E108,""))</f>
        <v/>
      </c>
      <c r="P108" s="11">
        <f>IF($A108="","",IF(AND($M108&lt;&gt;"",$M108&lt;&gt;"Ouvert"),"Clôturé",IF($G108="","Envoyer l’avis de retard",IF(AND($J108&lt;&gt;"",TODAY()&gt;$J108),"Date butoir dépassée",IF(AND($I108&lt;&gt;"",TODAY()&gt;=$I108),"Point à envoyer","Ouvert")))))</f>
        <v/>
      </c>
      <c r="Q108" s="5" t="n"/>
    </row>
    <row r="109">
      <c r="A109" s="4" t="n"/>
      <c r="B109" s="5" t="n"/>
      <c r="C109" s="6" t="n"/>
      <c r="D109" s="5" t="n"/>
      <c r="E109" s="7" t="n"/>
      <c r="F109" s="7" t="n"/>
      <c r="G109" s="7" t="n"/>
      <c r="H109" s="8" t="n"/>
      <c r="I109" s="7" t="n"/>
      <c r="J109" s="7" t="n"/>
      <c r="K109" s="5" t="n"/>
      <c r="L109" s="9" t="n"/>
      <c r="M109" s="6" t="n"/>
      <c r="N109" s="7" t="n"/>
      <c r="O109" s="10">
        <f>IF(OR($A109="",$E109="",$N109=""),"",IF(OR($M109="Livré",$M109="Remplacé"),$N109-$E109,""))</f>
        <v/>
      </c>
      <c r="P109" s="11">
        <f>IF($A109="","",IF(AND($M109&lt;&gt;"",$M109&lt;&gt;"Ouvert"),"Clôturé",IF($G109="","Envoyer l’avis de retard",IF(AND($J109&lt;&gt;"",TODAY()&gt;$J109),"Date butoir dépassée",IF(AND($I109&lt;&gt;"",TODAY()&gt;=$I109),"Point à envoyer","Ouvert")))))</f>
        <v/>
      </c>
      <c r="Q109" s="5" t="n"/>
    </row>
    <row r="110">
      <c r="A110" s="4" t="n"/>
      <c r="B110" s="5" t="n"/>
      <c r="C110" s="6" t="n"/>
      <c r="D110" s="5" t="n"/>
      <c r="E110" s="7" t="n"/>
      <c r="F110" s="7" t="n"/>
      <c r="G110" s="7" t="n"/>
      <c r="H110" s="8" t="n"/>
      <c r="I110" s="7" t="n"/>
      <c r="J110" s="7" t="n"/>
      <c r="K110" s="5" t="n"/>
      <c r="L110" s="9" t="n"/>
      <c r="M110" s="6" t="n"/>
      <c r="N110" s="7" t="n"/>
      <c r="O110" s="10">
        <f>IF(OR($A110="",$E110="",$N110=""),"",IF(OR($M110="Livré",$M110="Remplacé"),$N110-$E110,""))</f>
        <v/>
      </c>
      <c r="P110" s="11">
        <f>IF($A110="","",IF(AND($M110&lt;&gt;"",$M110&lt;&gt;"Ouvert"),"Clôturé",IF($G110="","Envoyer l’avis de retard",IF(AND($J110&lt;&gt;"",TODAY()&gt;$J110),"Date butoir dépassée",IF(AND($I110&lt;&gt;"",TODAY()&gt;=$I110),"Point à envoyer","Ouvert")))))</f>
        <v/>
      </c>
      <c r="Q110" s="5" t="n"/>
    </row>
    <row r="111">
      <c r="A111" s="4" t="n"/>
      <c r="B111" s="5" t="n"/>
      <c r="C111" s="6" t="n"/>
      <c r="D111" s="5" t="n"/>
      <c r="E111" s="7" t="n"/>
      <c r="F111" s="7" t="n"/>
      <c r="G111" s="7" t="n"/>
      <c r="H111" s="8" t="n"/>
      <c r="I111" s="7" t="n"/>
      <c r="J111" s="7" t="n"/>
      <c r="K111" s="5" t="n"/>
      <c r="L111" s="9" t="n"/>
      <c r="M111" s="6" t="n"/>
      <c r="N111" s="7" t="n"/>
      <c r="O111" s="10">
        <f>IF(OR($A111="",$E111="",$N111=""),"",IF(OR($M111="Livré",$M111="Remplacé"),$N111-$E111,""))</f>
        <v/>
      </c>
      <c r="P111" s="11">
        <f>IF($A111="","",IF(AND($M111&lt;&gt;"",$M111&lt;&gt;"Ouvert"),"Clôturé",IF($G111="","Envoyer l’avis de retard",IF(AND($J111&lt;&gt;"",TODAY()&gt;$J111),"Date butoir dépassée",IF(AND($I111&lt;&gt;"",TODAY()&gt;=$I111),"Point à envoyer","Ouvert")))))</f>
        <v/>
      </c>
      <c r="Q111" s="5" t="n"/>
    </row>
    <row r="112">
      <c r="A112" s="4" t="n"/>
      <c r="B112" s="5" t="n"/>
      <c r="C112" s="6" t="n"/>
      <c r="D112" s="5" t="n"/>
      <c r="E112" s="7" t="n"/>
      <c r="F112" s="7" t="n"/>
      <c r="G112" s="7" t="n"/>
      <c r="H112" s="8" t="n"/>
      <c r="I112" s="7" t="n"/>
      <c r="J112" s="7" t="n"/>
      <c r="K112" s="5" t="n"/>
      <c r="L112" s="9" t="n"/>
      <c r="M112" s="6" t="n"/>
      <c r="N112" s="7" t="n"/>
      <c r="O112" s="10">
        <f>IF(OR($A112="",$E112="",$N112=""),"",IF(OR($M112="Livré",$M112="Remplacé"),$N112-$E112,""))</f>
        <v/>
      </c>
      <c r="P112" s="11">
        <f>IF($A112="","",IF(AND($M112&lt;&gt;"",$M112&lt;&gt;"Ouvert"),"Clôturé",IF($G112="","Envoyer l’avis de retard",IF(AND($J112&lt;&gt;"",TODAY()&gt;$J112),"Date butoir dépassée",IF(AND($I112&lt;&gt;"",TODAY()&gt;=$I112),"Point à envoyer","Ouvert")))))</f>
        <v/>
      </c>
      <c r="Q112" s="5" t="n"/>
    </row>
    <row r="113">
      <c r="A113" s="4" t="n"/>
      <c r="B113" s="5" t="n"/>
      <c r="C113" s="6" t="n"/>
      <c r="D113" s="5" t="n"/>
      <c r="E113" s="7" t="n"/>
      <c r="F113" s="7" t="n"/>
      <c r="G113" s="7" t="n"/>
      <c r="H113" s="8" t="n"/>
      <c r="I113" s="7" t="n"/>
      <c r="J113" s="7" t="n"/>
      <c r="K113" s="5" t="n"/>
      <c r="L113" s="9" t="n"/>
      <c r="M113" s="6" t="n"/>
      <c r="N113" s="7" t="n"/>
      <c r="O113" s="10">
        <f>IF(OR($A113="",$E113="",$N113=""),"",IF(OR($M113="Livré",$M113="Remplacé"),$N113-$E113,""))</f>
        <v/>
      </c>
      <c r="P113" s="11">
        <f>IF($A113="","",IF(AND($M113&lt;&gt;"",$M113&lt;&gt;"Ouvert"),"Clôturé",IF($G113="","Envoyer l’avis de retard",IF(AND($J113&lt;&gt;"",TODAY()&gt;$J113),"Date butoir dépassée",IF(AND($I113&lt;&gt;"",TODAY()&gt;=$I113),"Point à envoyer","Ouvert")))))</f>
        <v/>
      </c>
      <c r="Q113" s="5" t="n"/>
    </row>
    <row r="114">
      <c r="A114" s="4" t="n"/>
      <c r="B114" s="5" t="n"/>
      <c r="C114" s="6" t="n"/>
      <c r="D114" s="5" t="n"/>
      <c r="E114" s="7" t="n"/>
      <c r="F114" s="7" t="n"/>
      <c r="G114" s="7" t="n"/>
      <c r="H114" s="8" t="n"/>
      <c r="I114" s="7" t="n"/>
      <c r="J114" s="7" t="n"/>
      <c r="K114" s="5" t="n"/>
      <c r="L114" s="9" t="n"/>
      <c r="M114" s="6" t="n"/>
      <c r="N114" s="7" t="n"/>
      <c r="O114" s="10">
        <f>IF(OR($A114="",$E114="",$N114=""),"",IF(OR($M114="Livré",$M114="Remplacé"),$N114-$E114,""))</f>
        <v/>
      </c>
      <c r="P114" s="11">
        <f>IF($A114="","",IF(AND($M114&lt;&gt;"",$M114&lt;&gt;"Ouvert"),"Clôturé",IF($G114="","Envoyer l’avis de retard",IF(AND($J114&lt;&gt;"",TODAY()&gt;$J114),"Date butoir dépassée",IF(AND($I114&lt;&gt;"",TODAY()&gt;=$I114),"Point à envoyer","Ouvert")))))</f>
        <v/>
      </c>
      <c r="Q114" s="5" t="n"/>
    </row>
    <row r="115">
      <c r="A115" s="4" t="n"/>
      <c r="B115" s="5" t="n"/>
      <c r="C115" s="6" t="n"/>
      <c r="D115" s="5" t="n"/>
      <c r="E115" s="7" t="n"/>
      <c r="F115" s="7" t="n"/>
      <c r="G115" s="7" t="n"/>
      <c r="H115" s="8" t="n"/>
      <c r="I115" s="7" t="n"/>
      <c r="J115" s="7" t="n"/>
      <c r="K115" s="5" t="n"/>
      <c r="L115" s="9" t="n"/>
      <c r="M115" s="6" t="n"/>
      <c r="N115" s="7" t="n"/>
      <c r="O115" s="10">
        <f>IF(OR($A115="",$E115="",$N115=""),"",IF(OR($M115="Livré",$M115="Remplacé"),$N115-$E115,""))</f>
        <v/>
      </c>
      <c r="P115" s="11">
        <f>IF($A115="","",IF(AND($M115&lt;&gt;"",$M115&lt;&gt;"Ouvert"),"Clôturé",IF($G115="","Envoyer l’avis de retard",IF(AND($J115&lt;&gt;"",TODAY()&gt;$J115),"Date butoir dépassée",IF(AND($I115&lt;&gt;"",TODAY()&gt;=$I115),"Point à envoyer","Ouvert")))))</f>
        <v/>
      </c>
      <c r="Q115" s="5" t="n"/>
    </row>
    <row r="116">
      <c r="A116" s="4" t="n"/>
      <c r="B116" s="5" t="n"/>
      <c r="C116" s="6" t="n"/>
      <c r="D116" s="5" t="n"/>
      <c r="E116" s="7" t="n"/>
      <c r="F116" s="7" t="n"/>
      <c r="G116" s="7" t="n"/>
      <c r="H116" s="8" t="n"/>
      <c r="I116" s="7" t="n"/>
      <c r="J116" s="7" t="n"/>
      <c r="K116" s="5" t="n"/>
      <c r="L116" s="9" t="n"/>
      <c r="M116" s="6" t="n"/>
      <c r="N116" s="7" t="n"/>
      <c r="O116" s="10">
        <f>IF(OR($A116="",$E116="",$N116=""),"",IF(OR($M116="Livré",$M116="Remplacé"),$N116-$E116,""))</f>
        <v/>
      </c>
      <c r="P116" s="11">
        <f>IF($A116="","",IF(AND($M116&lt;&gt;"",$M116&lt;&gt;"Ouvert"),"Clôturé",IF($G116="","Envoyer l’avis de retard",IF(AND($J116&lt;&gt;"",TODAY()&gt;$J116),"Date butoir dépassée",IF(AND($I116&lt;&gt;"",TODAY()&gt;=$I116),"Point à envoyer","Ouvert")))))</f>
        <v/>
      </c>
      <c r="Q116" s="5" t="n"/>
    </row>
    <row r="117">
      <c r="A117" s="4" t="n"/>
      <c r="B117" s="5" t="n"/>
      <c r="C117" s="6" t="n"/>
      <c r="D117" s="5" t="n"/>
      <c r="E117" s="7" t="n"/>
      <c r="F117" s="7" t="n"/>
      <c r="G117" s="7" t="n"/>
      <c r="H117" s="8" t="n"/>
      <c r="I117" s="7" t="n"/>
      <c r="J117" s="7" t="n"/>
      <c r="K117" s="5" t="n"/>
      <c r="L117" s="9" t="n"/>
      <c r="M117" s="6" t="n"/>
      <c r="N117" s="7" t="n"/>
      <c r="O117" s="10">
        <f>IF(OR($A117="",$E117="",$N117=""),"",IF(OR($M117="Livré",$M117="Remplacé"),$N117-$E117,""))</f>
        <v/>
      </c>
      <c r="P117" s="11">
        <f>IF($A117="","",IF(AND($M117&lt;&gt;"",$M117&lt;&gt;"Ouvert"),"Clôturé",IF($G117="","Envoyer l’avis de retard",IF(AND($J117&lt;&gt;"",TODAY()&gt;$J117),"Date butoir dépassée",IF(AND($I117&lt;&gt;"",TODAY()&gt;=$I117),"Point à envoyer","Ouvert")))))</f>
        <v/>
      </c>
      <c r="Q117" s="5" t="n"/>
    </row>
    <row r="118">
      <c r="A118" s="4" t="n"/>
      <c r="B118" s="5" t="n"/>
      <c r="C118" s="6" t="n"/>
      <c r="D118" s="5" t="n"/>
      <c r="E118" s="7" t="n"/>
      <c r="F118" s="7" t="n"/>
      <c r="G118" s="7" t="n"/>
      <c r="H118" s="8" t="n"/>
      <c r="I118" s="7" t="n"/>
      <c r="J118" s="7" t="n"/>
      <c r="K118" s="5" t="n"/>
      <c r="L118" s="9" t="n"/>
      <c r="M118" s="6" t="n"/>
      <c r="N118" s="7" t="n"/>
      <c r="O118" s="10">
        <f>IF(OR($A118="",$E118="",$N118=""),"",IF(OR($M118="Livré",$M118="Remplacé"),$N118-$E118,""))</f>
        <v/>
      </c>
      <c r="P118" s="11">
        <f>IF($A118="","",IF(AND($M118&lt;&gt;"",$M118&lt;&gt;"Ouvert"),"Clôturé",IF($G118="","Envoyer l’avis de retard",IF(AND($J118&lt;&gt;"",TODAY()&gt;$J118),"Date butoir dépassée",IF(AND($I118&lt;&gt;"",TODAY()&gt;=$I118),"Point à envoyer","Ouvert")))))</f>
        <v/>
      </c>
      <c r="Q118" s="5" t="n"/>
    </row>
    <row r="119">
      <c r="A119" s="4" t="n"/>
      <c r="B119" s="5" t="n"/>
      <c r="C119" s="6" t="n"/>
      <c r="D119" s="5" t="n"/>
      <c r="E119" s="7" t="n"/>
      <c r="F119" s="7" t="n"/>
      <c r="G119" s="7" t="n"/>
      <c r="H119" s="8" t="n"/>
      <c r="I119" s="7" t="n"/>
      <c r="J119" s="7" t="n"/>
      <c r="K119" s="5" t="n"/>
      <c r="L119" s="9" t="n"/>
      <c r="M119" s="6" t="n"/>
      <c r="N119" s="7" t="n"/>
      <c r="O119" s="10">
        <f>IF(OR($A119="",$E119="",$N119=""),"",IF(OR($M119="Livré",$M119="Remplacé"),$N119-$E119,""))</f>
        <v/>
      </c>
      <c r="P119" s="11">
        <f>IF($A119="","",IF(AND($M119&lt;&gt;"",$M119&lt;&gt;"Ouvert"),"Clôturé",IF($G119="","Envoyer l’avis de retard",IF(AND($J119&lt;&gt;"",TODAY()&gt;$J119),"Date butoir dépassée",IF(AND($I119&lt;&gt;"",TODAY()&gt;=$I119),"Point à envoyer","Ouvert")))))</f>
        <v/>
      </c>
      <c r="Q119" s="5" t="n"/>
    </row>
    <row r="120">
      <c r="A120" s="4" t="n"/>
      <c r="B120" s="5" t="n"/>
      <c r="C120" s="6" t="n"/>
      <c r="D120" s="5" t="n"/>
      <c r="E120" s="7" t="n"/>
      <c r="F120" s="7" t="n"/>
      <c r="G120" s="7" t="n"/>
      <c r="H120" s="8" t="n"/>
      <c r="I120" s="7" t="n"/>
      <c r="J120" s="7" t="n"/>
      <c r="K120" s="5" t="n"/>
      <c r="L120" s="9" t="n"/>
      <c r="M120" s="6" t="n"/>
      <c r="N120" s="7" t="n"/>
      <c r="O120" s="10">
        <f>IF(OR($A120="",$E120="",$N120=""),"",IF(OR($M120="Livré",$M120="Remplacé"),$N120-$E120,""))</f>
        <v/>
      </c>
      <c r="P120" s="11">
        <f>IF($A120="","",IF(AND($M120&lt;&gt;"",$M120&lt;&gt;"Ouvert"),"Clôturé",IF($G120="","Envoyer l’avis de retard",IF(AND($J120&lt;&gt;"",TODAY()&gt;$J120),"Date butoir dépassée",IF(AND($I120&lt;&gt;"",TODAY()&gt;=$I120),"Point à envoyer","Ouvert")))))</f>
        <v/>
      </c>
      <c r="Q120" s="5" t="n"/>
    </row>
    <row r="121">
      <c r="A121" s="4" t="n"/>
      <c r="B121" s="5" t="n"/>
      <c r="C121" s="6" t="n"/>
      <c r="D121" s="5" t="n"/>
      <c r="E121" s="7" t="n"/>
      <c r="F121" s="7" t="n"/>
      <c r="G121" s="7" t="n"/>
      <c r="H121" s="8" t="n"/>
      <c r="I121" s="7" t="n"/>
      <c r="J121" s="7" t="n"/>
      <c r="K121" s="5" t="n"/>
      <c r="L121" s="9" t="n"/>
      <c r="M121" s="6" t="n"/>
      <c r="N121" s="7" t="n"/>
      <c r="O121" s="10">
        <f>IF(OR($A121="",$E121="",$N121=""),"",IF(OR($M121="Livré",$M121="Remplacé"),$N121-$E121,""))</f>
        <v/>
      </c>
      <c r="P121" s="11">
        <f>IF($A121="","",IF(AND($M121&lt;&gt;"",$M121&lt;&gt;"Ouvert"),"Clôturé",IF($G121="","Envoyer l’avis de retard",IF(AND($J121&lt;&gt;"",TODAY()&gt;$J121),"Date butoir dépassée",IF(AND($I121&lt;&gt;"",TODAY()&gt;=$I121),"Point à envoyer","Ouvert")))))</f>
        <v/>
      </c>
      <c r="Q121" s="5" t="n"/>
    </row>
    <row r="122">
      <c r="A122" s="4" t="n"/>
      <c r="B122" s="5" t="n"/>
      <c r="C122" s="6" t="n"/>
      <c r="D122" s="5" t="n"/>
      <c r="E122" s="7" t="n"/>
      <c r="F122" s="7" t="n"/>
      <c r="G122" s="7" t="n"/>
      <c r="H122" s="8" t="n"/>
      <c r="I122" s="7" t="n"/>
      <c r="J122" s="7" t="n"/>
      <c r="K122" s="5" t="n"/>
      <c r="L122" s="9" t="n"/>
      <c r="M122" s="6" t="n"/>
      <c r="N122" s="7" t="n"/>
      <c r="O122" s="10">
        <f>IF(OR($A122="",$E122="",$N122=""),"",IF(OR($M122="Livré",$M122="Remplacé"),$N122-$E122,""))</f>
        <v/>
      </c>
      <c r="P122" s="11">
        <f>IF($A122="","",IF(AND($M122&lt;&gt;"",$M122&lt;&gt;"Ouvert"),"Clôturé",IF($G122="","Envoyer l’avis de retard",IF(AND($J122&lt;&gt;"",TODAY()&gt;$J122),"Date butoir dépassée",IF(AND($I122&lt;&gt;"",TODAY()&gt;=$I122),"Point à envoyer","Ouvert")))))</f>
        <v/>
      </c>
      <c r="Q122" s="5" t="n"/>
    </row>
    <row r="123">
      <c r="A123" s="4" t="n"/>
      <c r="B123" s="5" t="n"/>
      <c r="C123" s="6" t="n"/>
      <c r="D123" s="5" t="n"/>
      <c r="E123" s="7" t="n"/>
      <c r="F123" s="7" t="n"/>
      <c r="G123" s="7" t="n"/>
      <c r="H123" s="8" t="n"/>
      <c r="I123" s="7" t="n"/>
      <c r="J123" s="7" t="n"/>
      <c r="K123" s="5" t="n"/>
      <c r="L123" s="9" t="n"/>
      <c r="M123" s="6" t="n"/>
      <c r="N123" s="7" t="n"/>
      <c r="O123" s="10">
        <f>IF(OR($A123="",$E123="",$N123=""),"",IF(OR($M123="Livré",$M123="Remplacé"),$N123-$E123,""))</f>
        <v/>
      </c>
      <c r="P123" s="11">
        <f>IF($A123="","",IF(AND($M123&lt;&gt;"",$M123&lt;&gt;"Ouvert"),"Clôturé",IF($G123="","Envoyer l’avis de retard",IF(AND($J123&lt;&gt;"",TODAY()&gt;$J123),"Date butoir dépassée",IF(AND($I123&lt;&gt;"",TODAY()&gt;=$I123),"Point à envoyer","Ouvert")))))</f>
        <v/>
      </c>
      <c r="Q123" s="5" t="n"/>
    </row>
    <row r="124">
      <c r="A124" s="4" t="n"/>
      <c r="B124" s="5" t="n"/>
      <c r="C124" s="6" t="n"/>
      <c r="D124" s="5" t="n"/>
      <c r="E124" s="7" t="n"/>
      <c r="F124" s="7" t="n"/>
      <c r="G124" s="7" t="n"/>
      <c r="H124" s="8" t="n"/>
      <c r="I124" s="7" t="n"/>
      <c r="J124" s="7" t="n"/>
      <c r="K124" s="5" t="n"/>
      <c r="L124" s="9" t="n"/>
      <c r="M124" s="6" t="n"/>
      <c r="N124" s="7" t="n"/>
      <c r="O124" s="10">
        <f>IF(OR($A124="",$E124="",$N124=""),"",IF(OR($M124="Livré",$M124="Remplacé"),$N124-$E124,""))</f>
        <v/>
      </c>
      <c r="P124" s="11">
        <f>IF($A124="","",IF(AND($M124&lt;&gt;"",$M124&lt;&gt;"Ouvert"),"Clôturé",IF($G124="","Envoyer l’avis de retard",IF(AND($J124&lt;&gt;"",TODAY()&gt;$J124),"Date butoir dépassée",IF(AND($I124&lt;&gt;"",TODAY()&gt;=$I124),"Point à envoyer","Ouvert")))))</f>
        <v/>
      </c>
      <c r="Q124" s="5" t="n"/>
    </row>
    <row r="125">
      <c r="A125" s="4" t="n"/>
      <c r="B125" s="5" t="n"/>
      <c r="C125" s="6" t="n"/>
      <c r="D125" s="5" t="n"/>
      <c r="E125" s="7" t="n"/>
      <c r="F125" s="7" t="n"/>
      <c r="G125" s="7" t="n"/>
      <c r="H125" s="8" t="n"/>
      <c r="I125" s="7" t="n"/>
      <c r="J125" s="7" t="n"/>
      <c r="K125" s="5" t="n"/>
      <c r="L125" s="9" t="n"/>
      <c r="M125" s="6" t="n"/>
      <c r="N125" s="7" t="n"/>
      <c r="O125" s="10">
        <f>IF(OR($A125="",$E125="",$N125=""),"",IF(OR($M125="Livré",$M125="Remplacé"),$N125-$E125,""))</f>
        <v/>
      </c>
      <c r="P125" s="11">
        <f>IF($A125="","",IF(AND($M125&lt;&gt;"",$M125&lt;&gt;"Ouvert"),"Clôturé",IF($G125="","Envoyer l’avis de retard",IF(AND($J125&lt;&gt;"",TODAY()&gt;$J125),"Date butoir dépassée",IF(AND($I125&lt;&gt;"",TODAY()&gt;=$I125),"Point à envoyer","Ouvert")))))</f>
        <v/>
      </c>
      <c r="Q125" s="5" t="n"/>
    </row>
    <row r="126">
      <c r="A126" s="4" t="n"/>
      <c r="B126" s="5" t="n"/>
      <c r="C126" s="6" t="n"/>
      <c r="D126" s="5" t="n"/>
      <c r="E126" s="7" t="n"/>
      <c r="F126" s="7" t="n"/>
      <c r="G126" s="7" t="n"/>
      <c r="H126" s="8" t="n"/>
      <c r="I126" s="7" t="n"/>
      <c r="J126" s="7" t="n"/>
      <c r="K126" s="5" t="n"/>
      <c r="L126" s="9" t="n"/>
      <c r="M126" s="6" t="n"/>
      <c r="N126" s="7" t="n"/>
      <c r="O126" s="10">
        <f>IF(OR($A126="",$E126="",$N126=""),"",IF(OR($M126="Livré",$M126="Remplacé"),$N126-$E126,""))</f>
        <v/>
      </c>
      <c r="P126" s="11">
        <f>IF($A126="","",IF(AND($M126&lt;&gt;"",$M126&lt;&gt;"Ouvert"),"Clôturé",IF($G126="","Envoyer l’avis de retard",IF(AND($J126&lt;&gt;"",TODAY()&gt;$J126),"Date butoir dépassée",IF(AND($I126&lt;&gt;"",TODAY()&gt;=$I126),"Point à envoyer","Ouvert")))))</f>
        <v/>
      </c>
      <c r="Q126" s="5" t="n"/>
    </row>
    <row r="127">
      <c r="A127" s="4" t="n"/>
      <c r="B127" s="5" t="n"/>
      <c r="C127" s="6" t="n"/>
      <c r="D127" s="5" t="n"/>
      <c r="E127" s="7" t="n"/>
      <c r="F127" s="7" t="n"/>
      <c r="G127" s="7" t="n"/>
      <c r="H127" s="8" t="n"/>
      <c r="I127" s="7" t="n"/>
      <c r="J127" s="7" t="n"/>
      <c r="K127" s="5" t="n"/>
      <c r="L127" s="9" t="n"/>
      <c r="M127" s="6" t="n"/>
      <c r="N127" s="7" t="n"/>
      <c r="O127" s="10">
        <f>IF(OR($A127="",$E127="",$N127=""),"",IF(OR($M127="Livré",$M127="Remplacé"),$N127-$E127,""))</f>
        <v/>
      </c>
      <c r="P127" s="11">
        <f>IF($A127="","",IF(AND($M127&lt;&gt;"",$M127&lt;&gt;"Ouvert"),"Clôturé",IF($G127="","Envoyer l’avis de retard",IF(AND($J127&lt;&gt;"",TODAY()&gt;$J127),"Date butoir dépassée",IF(AND($I127&lt;&gt;"",TODAY()&gt;=$I127),"Point à envoyer","Ouvert")))))</f>
        <v/>
      </c>
      <c r="Q127" s="5" t="n"/>
    </row>
    <row r="128">
      <c r="A128" s="4" t="n"/>
      <c r="B128" s="5" t="n"/>
      <c r="C128" s="6" t="n"/>
      <c r="D128" s="5" t="n"/>
      <c r="E128" s="7" t="n"/>
      <c r="F128" s="7" t="n"/>
      <c r="G128" s="7" t="n"/>
      <c r="H128" s="8" t="n"/>
      <c r="I128" s="7" t="n"/>
      <c r="J128" s="7" t="n"/>
      <c r="K128" s="5" t="n"/>
      <c r="L128" s="9" t="n"/>
      <c r="M128" s="6" t="n"/>
      <c r="N128" s="7" t="n"/>
      <c r="O128" s="10">
        <f>IF(OR($A128="",$E128="",$N128=""),"",IF(OR($M128="Livré",$M128="Remplacé"),$N128-$E128,""))</f>
        <v/>
      </c>
      <c r="P128" s="11">
        <f>IF($A128="","",IF(AND($M128&lt;&gt;"",$M128&lt;&gt;"Ouvert"),"Clôturé",IF($G128="","Envoyer l’avis de retard",IF(AND($J128&lt;&gt;"",TODAY()&gt;$J128),"Date butoir dépassée",IF(AND($I128&lt;&gt;"",TODAY()&gt;=$I128),"Point à envoyer","Ouvert")))))</f>
        <v/>
      </c>
      <c r="Q128" s="5" t="n"/>
    </row>
    <row r="129">
      <c r="A129" s="4" t="n"/>
      <c r="B129" s="5" t="n"/>
      <c r="C129" s="6" t="n"/>
      <c r="D129" s="5" t="n"/>
      <c r="E129" s="7" t="n"/>
      <c r="F129" s="7" t="n"/>
      <c r="G129" s="7" t="n"/>
      <c r="H129" s="8" t="n"/>
      <c r="I129" s="7" t="n"/>
      <c r="J129" s="7" t="n"/>
      <c r="K129" s="5" t="n"/>
      <c r="L129" s="9" t="n"/>
      <c r="M129" s="6" t="n"/>
      <c r="N129" s="7" t="n"/>
      <c r="O129" s="10">
        <f>IF(OR($A129="",$E129="",$N129=""),"",IF(OR($M129="Livré",$M129="Remplacé"),$N129-$E129,""))</f>
        <v/>
      </c>
      <c r="P129" s="11">
        <f>IF($A129="","",IF(AND($M129&lt;&gt;"",$M129&lt;&gt;"Ouvert"),"Clôturé",IF($G129="","Envoyer l’avis de retard",IF(AND($J129&lt;&gt;"",TODAY()&gt;$J129),"Date butoir dépassée",IF(AND($I129&lt;&gt;"",TODAY()&gt;=$I129),"Point à envoyer","Ouvert")))))</f>
        <v/>
      </c>
      <c r="Q129" s="5" t="n"/>
    </row>
    <row r="130">
      <c r="A130" s="4" t="n"/>
      <c r="B130" s="5" t="n"/>
      <c r="C130" s="6" t="n"/>
      <c r="D130" s="5" t="n"/>
      <c r="E130" s="7" t="n"/>
      <c r="F130" s="7" t="n"/>
      <c r="G130" s="7" t="n"/>
      <c r="H130" s="8" t="n"/>
      <c r="I130" s="7" t="n"/>
      <c r="J130" s="7" t="n"/>
      <c r="K130" s="5" t="n"/>
      <c r="L130" s="9" t="n"/>
      <c r="M130" s="6" t="n"/>
      <c r="N130" s="7" t="n"/>
      <c r="O130" s="10">
        <f>IF(OR($A130="",$E130="",$N130=""),"",IF(OR($M130="Livré",$M130="Remplacé"),$N130-$E130,""))</f>
        <v/>
      </c>
      <c r="P130" s="11">
        <f>IF($A130="","",IF(AND($M130&lt;&gt;"",$M130&lt;&gt;"Ouvert"),"Clôturé",IF($G130="","Envoyer l’avis de retard",IF(AND($J130&lt;&gt;"",TODAY()&gt;$J130),"Date butoir dépassée",IF(AND($I130&lt;&gt;"",TODAY()&gt;=$I130),"Point à envoyer","Ouvert")))))</f>
        <v/>
      </c>
      <c r="Q130" s="5" t="n"/>
    </row>
    <row r="131">
      <c r="A131" s="4" t="n"/>
      <c r="B131" s="5" t="n"/>
      <c r="C131" s="6" t="n"/>
      <c r="D131" s="5" t="n"/>
      <c r="E131" s="7" t="n"/>
      <c r="F131" s="7" t="n"/>
      <c r="G131" s="7" t="n"/>
      <c r="H131" s="8" t="n"/>
      <c r="I131" s="7" t="n"/>
      <c r="J131" s="7" t="n"/>
      <c r="K131" s="5" t="n"/>
      <c r="L131" s="9" t="n"/>
      <c r="M131" s="6" t="n"/>
      <c r="N131" s="7" t="n"/>
      <c r="O131" s="10">
        <f>IF(OR($A131="",$E131="",$N131=""),"",IF(OR($M131="Livré",$M131="Remplacé"),$N131-$E131,""))</f>
        <v/>
      </c>
      <c r="P131" s="11">
        <f>IF($A131="","",IF(AND($M131&lt;&gt;"",$M131&lt;&gt;"Ouvert"),"Clôturé",IF($G131="","Envoyer l’avis de retard",IF(AND($J131&lt;&gt;"",TODAY()&gt;$J131),"Date butoir dépassée",IF(AND($I131&lt;&gt;"",TODAY()&gt;=$I131),"Point à envoyer","Ouvert")))))</f>
        <v/>
      </c>
      <c r="Q131" s="5" t="n"/>
    </row>
    <row r="132">
      <c r="A132" s="4" t="n"/>
      <c r="B132" s="5" t="n"/>
      <c r="C132" s="6" t="n"/>
      <c r="D132" s="5" t="n"/>
      <c r="E132" s="7" t="n"/>
      <c r="F132" s="7" t="n"/>
      <c r="G132" s="7" t="n"/>
      <c r="H132" s="8" t="n"/>
      <c r="I132" s="7" t="n"/>
      <c r="J132" s="7" t="n"/>
      <c r="K132" s="5" t="n"/>
      <c r="L132" s="9" t="n"/>
      <c r="M132" s="6" t="n"/>
      <c r="N132" s="7" t="n"/>
      <c r="O132" s="10">
        <f>IF(OR($A132="",$E132="",$N132=""),"",IF(OR($M132="Livré",$M132="Remplacé"),$N132-$E132,""))</f>
        <v/>
      </c>
      <c r="P132" s="11">
        <f>IF($A132="","",IF(AND($M132&lt;&gt;"",$M132&lt;&gt;"Ouvert"),"Clôturé",IF($G132="","Envoyer l’avis de retard",IF(AND($J132&lt;&gt;"",TODAY()&gt;$J132),"Date butoir dépassée",IF(AND($I132&lt;&gt;"",TODAY()&gt;=$I132),"Point à envoyer","Ouvert")))))</f>
        <v/>
      </c>
      <c r="Q132" s="5" t="n"/>
    </row>
    <row r="133">
      <c r="A133" s="4" t="n"/>
      <c r="B133" s="5" t="n"/>
      <c r="C133" s="6" t="n"/>
      <c r="D133" s="5" t="n"/>
      <c r="E133" s="7" t="n"/>
      <c r="F133" s="7" t="n"/>
      <c r="G133" s="7" t="n"/>
      <c r="H133" s="8" t="n"/>
      <c r="I133" s="7" t="n"/>
      <c r="J133" s="7" t="n"/>
      <c r="K133" s="5" t="n"/>
      <c r="L133" s="9" t="n"/>
      <c r="M133" s="6" t="n"/>
      <c r="N133" s="7" t="n"/>
      <c r="O133" s="10">
        <f>IF(OR($A133="",$E133="",$N133=""),"",IF(OR($M133="Livré",$M133="Remplacé"),$N133-$E133,""))</f>
        <v/>
      </c>
      <c r="P133" s="11">
        <f>IF($A133="","",IF(AND($M133&lt;&gt;"",$M133&lt;&gt;"Ouvert"),"Clôturé",IF($G133="","Envoyer l’avis de retard",IF(AND($J133&lt;&gt;"",TODAY()&gt;$J133),"Date butoir dépassée",IF(AND($I133&lt;&gt;"",TODAY()&gt;=$I133),"Point à envoyer","Ouvert")))))</f>
        <v/>
      </c>
      <c r="Q133" s="5" t="n"/>
    </row>
    <row r="134">
      <c r="A134" s="4" t="n"/>
      <c r="B134" s="5" t="n"/>
      <c r="C134" s="6" t="n"/>
      <c r="D134" s="5" t="n"/>
      <c r="E134" s="7" t="n"/>
      <c r="F134" s="7" t="n"/>
      <c r="G134" s="7" t="n"/>
      <c r="H134" s="8" t="n"/>
      <c r="I134" s="7" t="n"/>
      <c r="J134" s="7" t="n"/>
      <c r="K134" s="5" t="n"/>
      <c r="L134" s="9" t="n"/>
      <c r="M134" s="6" t="n"/>
      <c r="N134" s="7" t="n"/>
      <c r="O134" s="10">
        <f>IF(OR($A134="",$E134="",$N134=""),"",IF(OR($M134="Livré",$M134="Remplacé"),$N134-$E134,""))</f>
        <v/>
      </c>
      <c r="P134" s="11">
        <f>IF($A134="","",IF(AND($M134&lt;&gt;"",$M134&lt;&gt;"Ouvert"),"Clôturé",IF($G134="","Envoyer l’avis de retard",IF(AND($J134&lt;&gt;"",TODAY()&gt;$J134),"Date butoir dépassée",IF(AND($I134&lt;&gt;"",TODAY()&gt;=$I134),"Point à envoyer","Ouvert")))))</f>
        <v/>
      </c>
      <c r="Q134" s="5" t="n"/>
    </row>
    <row r="135">
      <c r="A135" s="4" t="n"/>
      <c r="B135" s="5" t="n"/>
      <c r="C135" s="6" t="n"/>
      <c r="D135" s="5" t="n"/>
      <c r="E135" s="7" t="n"/>
      <c r="F135" s="7" t="n"/>
      <c r="G135" s="7" t="n"/>
      <c r="H135" s="8" t="n"/>
      <c r="I135" s="7" t="n"/>
      <c r="J135" s="7" t="n"/>
      <c r="K135" s="5" t="n"/>
      <c r="L135" s="9" t="n"/>
      <c r="M135" s="6" t="n"/>
      <c r="N135" s="7" t="n"/>
      <c r="O135" s="10">
        <f>IF(OR($A135="",$E135="",$N135=""),"",IF(OR($M135="Livré",$M135="Remplacé"),$N135-$E135,""))</f>
        <v/>
      </c>
      <c r="P135" s="11">
        <f>IF($A135="","",IF(AND($M135&lt;&gt;"",$M135&lt;&gt;"Ouvert"),"Clôturé",IF($G135="","Envoyer l’avis de retard",IF(AND($J135&lt;&gt;"",TODAY()&gt;$J135),"Date butoir dépassée",IF(AND($I135&lt;&gt;"",TODAY()&gt;=$I135),"Point à envoyer","Ouvert")))))</f>
        <v/>
      </c>
      <c r="Q135" s="5" t="n"/>
    </row>
    <row r="136">
      <c r="A136" s="4" t="n"/>
      <c r="B136" s="5" t="n"/>
      <c r="C136" s="6" t="n"/>
      <c r="D136" s="5" t="n"/>
      <c r="E136" s="7" t="n"/>
      <c r="F136" s="7" t="n"/>
      <c r="G136" s="7" t="n"/>
      <c r="H136" s="8" t="n"/>
      <c r="I136" s="7" t="n"/>
      <c r="J136" s="7" t="n"/>
      <c r="K136" s="5" t="n"/>
      <c r="L136" s="9" t="n"/>
      <c r="M136" s="6" t="n"/>
      <c r="N136" s="7" t="n"/>
      <c r="O136" s="10">
        <f>IF(OR($A136="",$E136="",$N136=""),"",IF(OR($M136="Livré",$M136="Remplacé"),$N136-$E136,""))</f>
        <v/>
      </c>
      <c r="P136" s="11">
        <f>IF($A136="","",IF(AND($M136&lt;&gt;"",$M136&lt;&gt;"Ouvert"),"Clôturé",IF($G136="","Envoyer l’avis de retard",IF(AND($J136&lt;&gt;"",TODAY()&gt;$J136),"Date butoir dépassée",IF(AND($I136&lt;&gt;"",TODAY()&gt;=$I136),"Point à envoyer","Ouvert")))))</f>
        <v/>
      </c>
      <c r="Q136" s="5" t="n"/>
    </row>
    <row r="137">
      <c r="A137" s="4" t="n"/>
      <c r="B137" s="5" t="n"/>
      <c r="C137" s="6" t="n"/>
      <c r="D137" s="5" t="n"/>
      <c r="E137" s="7" t="n"/>
      <c r="F137" s="7" t="n"/>
      <c r="G137" s="7" t="n"/>
      <c r="H137" s="8" t="n"/>
      <c r="I137" s="7" t="n"/>
      <c r="J137" s="7" t="n"/>
      <c r="K137" s="5" t="n"/>
      <c r="L137" s="9" t="n"/>
      <c r="M137" s="6" t="n"/>
      <c r="N137" s="7" t="n"/>
      <c r="O137" s="10">
        <f>IF(OR($A137="",$E137="",$N137=""),"",IF(OR($M137="Livré",$M137="Remplacé"),$N137-$E137,""))</f>
        <v/>
      </c>
      <c r="P137" s="11">
        <f>IF($A137="","",IF(AND($M137&lt;&gt;"",$M137&lt;&gt;"Ouvert"),"Clôturé",IF($G137="","Envoyer l’avis de retard",IF(AND($J137&lt;&gt;"",TODAY()&gt;$J137),"Date butoir dépassée",IF(AND($I137&lt;&gt;"",TODAY()&gt;=$I137),"Point à envoyer","Ouvert")))))</f>
        <v/>
      </c>
      <c r="Q137" s="5" t="n"/>
    </row>
    <row r="138">
      <c r="A138" s="4" t="n"/>
      <c r="B138" s="5" t="n"/>
      <c r="C138" s="6" t="n"/>
      <c r="D138" s="5" t="n"/>
      <c r="E138" s="7" t="n"/>
      <c r="F138" s="7" t="n"/>
      <c r="G138" s="7" t="n"/>
      <c r="H138" s="8" t="n"/>
      <c r="I138" s="7" t="n"/>
      <c r="J138" s="7" t="n"/>
      <c r="K138" s="5" t="n"/>
      <c r="L138" s="9" t="n"/>
      <c r="M138" s="6" t="n"/>
      <c r="N138" s="7" t="n"/>
      <c r="O138" s="10">
        <f>IF(OR($A138="",$E138="",$N138=""),"",IF(OR($M138="Livré",$M138="Remplacé"),$N138-$E138,""))</f>
        <v/>
      </c>
      <c r="P138" s="11">
        <f>IF($A138="","",IF(AND($M138&lt;&gt;"",$M138&lt;&gt;"Ouvert"),"Clôturé",IF($G138="","Envoyer l’avis de retard",IF(AND($J138&lt;&gt;"",TODAY()&gt;$J138),"Date butoir dépassée",IF(AND($I138&lt;&gt;"",TODAY()&gt;=$I138),"Point à envoyer","Ouvert")))))</f>
        <v/>
      </c>
      <c r="Q138" s="5" t="n"/>
    </row>
    <row r="139">
      <c r="A139" s="4" t="n"/>
      <c r="B139" s="5" t="n"/>
      <c r="C139" s="6" t="n"/>
      <c r="D139" s="5" t="n"/>
      <c r="E139" s="7" t="n"/>
      <c r="F139" s="7" t="n"/>
      <c r="G139" s="7" t="n"/>
      <c r="H139" s="8" t="n"/>
      <c r="I139" s="7" t="n"/>
      <c r="J139" s="7" t="n"/>
      <c r="K139" s="5" t="n"/>
      <c r="L139" s="9" t="n"/>
      <c r="M139" s="6" t="n"/>
      <c r="N139" s="7" t="n"/>
      <c r="O139" s="10">
        <f>IF(OR($A139="",$E139="",$N139=""),"",IF(OR($M139="Livré",$M139="Remplacé"),$N139-$E139,""))</f>
        <v/>
      </c>
      <c r="P139" s="11">
        <f>IF($A139="","",IF(AND($M139&lt;&gt;"",$M139&lt;&gt;"Ouvert"),"Clôturé",IF($G139="","Envoyer l’avis de retard",IF(AND($J139&lt;&gt;"",TODAY()&gt;$J139),"Date butoir dépassée",IF(AND($I139&lt;&gt;"",TODAY()&gt;=$I139),"Point à envoyer","Ouvert")))))</f>
        <v/>
      </c>
      <c r="Q139" s="5" t="n"/>
    </row>
    <row r="140">
      <c r="A140" s="4" t="n"/>
      <c r="B140" s="5" t="n"/>
      <c r="C140" s="6" t="n"/>
      <c r="D140" s="5" t="n"/>
      <c r="E140" s="7" t="n"/>
      <c r="F140" s="7" t="n"/>
      <c r="G140" s="7" t="n"/>
      <c r="H140" s="8" t="n"/>
      <c r="I140" s="7" t="n"/>
      <c r="J140" s="7" t="n"/>
      <c r="K140" s="5" t="n"/>
      <c r="L140" s="9" t="n"/>
      <c r="M140" s="6" t="n"/>
      <c r="N140" s="7" t="n"/>
      <c r="O140" s="10">
        <f>IF(OR($A140="",$E140="",$N140=""),"",IF(OR($M140="Livré",$M140="Remplacé"),$N140-$E140,""))</f>
        <v/>
      </c>
      <c r="P140" s="11">
        <f>IF($A140="","",IF(AND($M140&lt;&gt;"",$M140&lt;&gt;"Ouvert"),"Clôturé",IF($G140="","Envoyer l’avis de retard",IF(AND($J140&lt;&gt;"",TODAY()&gt;$J140),"Date butoir dépassée",IF(AND($I140&lt;&gt;"",TODAY()&gt;=$I140),"Point à envoyer","Ouvert")))))</f>
        <v/>
      </c>
      <c r="Q140" s="5" t="n"/>
    </row>
    <row r="141">
      <c r="A141" s="4" t="n"/>
      <c r="B141" s="5" t="n"/>
      <c r="C141" s="6" t="n"/>
      <c r="D141" s="5" t="n"/>
      <c r="E141" s="7" t="n"/>
      <c r="F141" s="7" t="n"/>
      <c r="G141" s="7" t="n"/>
      <c r="H141" s="8" t="n"/>
      <c r="I141" s="7" t="n"/>
      <c r="J141" s="7" t="n"/>
      <c r="K141" s="5" t="n"/>
      <c r="L141" s="9" t="n"/>
      <c r="M141" s="6" t="n"/>
      <c r="N141" s="7" t="n"/>
      <c r="O141" s="10">
        <f>IF(OR($A141="",$E141="",$N141=""),"",IF(OR($M141="Livré",$M141="Remplacé"),$N141-$E141,""))</f>
        <v/>
      </c>
      <c r="P141" s="11">
        <f>IF($A141="","",IF(AND($M141&lt;&gt;"",$M141&lt;&gt;"Ouvert"),"Clôturé",IF($G141="","Envoyer l’avis de retard",IF(AND($J141&lt;&gt;"",TODAY()&gt;$J141),"Date butoir dépassée",IF(AND($I141&lt;&gt;"",TODAY()&gt;=$I141),"Point à envoyer","Ouvert")))))</f>
        <v/>
      </c>
      <c r="Q141" s="5" t="n"/>
    </row>
    <row r="142">
      <c r="A142" s="4" t="n"/>
      <c r="B142" s="5" t="n"/>
      <c r="C142" s="6" t="n"/>
      <c r="D142" s="5" t="n"/>
      <c r="E142" s="7" t="n"/>
      <c r="F142" s="7" t="n"/>
      <c r="G142" s="7" t="n"/>
      <c r="H142" s="8" t="n"/>
      <c r="I142" s="7" t="n"/>
      <c r="J142" s="7" t="n"/>
      <c r="K142" s="5" t="n"/>
      <c r="L142" s="9" t="n"/>
      <c r="M142" s="6" t="n"/>
      <c r="N142" s="7" t="n"/>
      <c r="O142" s="10">
        <f>IF(OR($A142="",$E142="",$N142=""),"",IF(OR($M142="Livré",$M142="Remplacé"),$N142-$E142,""))</f>
        <v/>
      </c>
      <c r="P142" s="11">
        <f>IF($A142="","",IF(AND($M142&lt;&gt;"",$M142&lt;&gt;"Ouvert"),"Clôturé",IF($G142="","Envoyer l’avis de retard",IF(AND($J142&lt;&gt;"",TODAY()&gt;$J142),"Date butoir dépassée",IF(AND($I142&lt;&gt;"",TODAY()&gt;=$I142),"Point à envoyer","Ouvert")))))</f>
        <v/>
      </c>
      <c r="Q142" s="5" t="n"/>
    </row>
    <row r="143">
      <c r="A143" s="4" t="n"/>
      <c r="B143" s="5" t="n"/>
      <c r="C143" s="6" t="n"/>
      <c r="D143" s="5" t="n"/>
      <c r="E143" s="7" t="n"/>
      <c r="F143" s="7" t="n"/>
      <c r="G143" s="7" t="n"/>
      <c r="H143" s="8" t="n"/>
      <c r="I143" s="7" t="n"/>
      <c r="J143" s="7" t="n"/>
      <c r="K143" s="5" t="n"/>
      <c r="L143" s="9" t="n"/>
      <c r="M143" s="6" t="n"/>
      <c r="N143" s="7" t="n"/>
      <c r="O143" s="10">
        <f>IF(OR($A143="",$E143="",$N143=""),"",IF(OR($M143="Livré",$M143="Remplacé"),$N143-$E143,""))</f>
        <v/>
      </c>
      <c r="P143" s="11">
        <f>IF($A143="","",IF(AND($M143&lt;&gt;"",$M143&lt;&gt;"Ouvert"),"Clôturé",IF($G143="","Envoyer l’avis de retard",IF(AND($J143&lt;&gt;"",TODAY()&gt;$J143),"Date butoir dépassée",IF(AND($I143&lt;&gt;"",TODAY()&gt;=$I143),"Point à envoyer","Ouvert")))))</f>
        <v/>
      </c>
      <c r="Q143" s="5" t="n"/>
    </row>
    <row r="144">
      <c r="A144" s="4" t="n"/>
      <c r="B144" s="5" t="n"/>
      <c r="C144" s="6" t="n"/>
      <c r="D144" s="5" t="n"/>
      <c r="E144" s="7" t="n"/>
      <c r="F144" s="7" t="n"/>
      <c r="G144" s="7" t="n"/>
      <c r="H144" s="8" t="n"/>
      <c r="I144" s="7" t="n"/>
      <c r="J144" s="7" t="n"/>
      <c r="K144" s="5" t="n"/>
      <c r="L144" s="9" t="n"/>
      <c r="M144" s="6" t="n"/>
      <c r="N144" s="7" t="n"/>
      <c r="O144" s="10">
        <f>IF(OR($A144="",$E144="",$N144=""),"",IF(OR($M144="Livré",$M144="Remplacé"),$N144-$E144,""))</f>
        <v/>
      </c>
      <c r="P144" s="11">
        <f>IF($A144="","",IF(AND($M144&lt;&gt;"",$M144&lt;&gt;"Ouvert"),"Clôturé",IF($G144="","Envoyer l’avis de retard",IF(AND($J144&lt;&gt;"",TODAY()&gt;$J144),"Date butoir dépassée",IF(AND($I144&lt;&gt;"",TODAY()&gt;=$I144),"Point à envoyer","Ouvert")))))</f>
        <v/>
      </c>
      <c r="Q144" s="5" t="n"/>
    </row>
    <row r="145">
      <c r="A145" s="4" t="n"/>
      <c r="B145" s="5" t="n"/>
      <c r="C145" s="6" t="n"/>
      <c r="D145" s="5" t="n"/>
      <c r="E145" s="7" t="n"/>
      <c r="F145" s="7" t="n"/>
      <c r="G145" s="7" t="n"/>
      <c r="H145" s="8" t="n"/>
      <c r="I145" s="7" t="n"/>
      <c r="J145" s="7" t="n"/>
      <c r="K145" s="5" t="n"/>
      <c r="L145" s="9" t="n"/>
      <c r="M145" s="6" t="n"/>
      <c r="N145" s="7" t="n"/>
      <c r="O145" s="10">
        <f>IF(OR($A145="",$E145="",$N145=""),"",IF(OR($M145="Livré",$M145="Remplacé"),$N145-$E145,""))</f>
        <v/>
      </c>
      <c r="P145" s="11">
        <f>IF($A145="","",IF(AND($M145&lt;&gt;"",$M145&lt;&gt;"Ouvert"),"Clôturé",IF($G145="","Envoyer l’avis de retard",IF(AND($J145&lt;&gt;"",TODAY()&gt;$J145),"Date butoir dépassée",IF(AND($I145&lt;&gt;"",TODAY()&gt;=$I145),"Point à envoyer","Ouvert")))))</f>
        <v/>
      </c>
      <c r="Q145" s="5" t="n"/>
    </row>
    <row r="146">
      <c r="A146" s="4" t="n"/>
      <c r="B146" s="5" t="n"/>
      <c r="C146" s="6" t="n"/>
      <c r="D146" s="5" t="n"/>
      <c r="E146" s="7" t="n"/>
      <c r="F146" s="7" t="n"/>
      <c r="G146" s="7" t="n"/>
      <c r="H146" s="8" t="n"/>
      <c r="I146" s="7" t="n"/>
      <c r="J146" s="7" t="n"/>
      <c r="K146" s="5" t="n"/>
      <c r="L146" s="9" t="n"/>
      <c r="M146" s="6" t="n"/>
      <c r="N146" s="7" t="n"/>
      <c r="O146" s="10">
        <f>IF(OR($A146="",$E146="",$N146=""),"",IF(OR($M146="Livré",$M146="Remplacé"),$N146-$E146,""))</f>
        <v/>
      </c>
      <c r="P146" s="11">
        <f>IF($A146="","",IF(AND($M146&lt;&gt;"",$M146&lt;&gt;"Ouvert"),"Clôturé",IF($G146="","Envoyer l’avis de retard",IF(AND($J146&lt;&gt;"",TODAY()&gt;$J146),"Date butoir dépassée",IF(AND($I146&lt;&gt;"",TODAY()&gt;=$I146),"Point à envoyer","Ouvert")))))</f>
        <v/>
      </c>
      <c r="Q146" s="5" t="n"/>
    </row>
    <row r="147">
      <c r="A147" s="4" t="n"/>
      <c r="B147" s="5" t="n"/>
      <c r="C147" s="6" t="n"/>
      <c r="D147" s="5" t="n"/>
      <c r="E147" s="7" t="n"/>
      <c r="F147" s="7" t="n"/>
      <c r="G147" s="7" t="n"/>
      <c r="H147" s="8" t="n"/>
      <c r="I147" s="7" t="n"/>
      <c r="J147" s="7" t="n"/>
      <c r="K147" s="5" t="n"/>
      <c r="L147" s="9" t="n"/>
      <c r="M147" s="6" t="n"/>
      <c r="N147" s="7" t="n"/>
      <c r="O147" s="10">
        <f>IF(OR($A147="",$E147="",$N147=""),"",IF(OR($M147="Livré",$M147="Remplacé"),$N147-$E147,""))</f>
        <v/>
      </c>
      <c r="P147" s="11">
        <f>IF($A147="","",IF(AND($M147&lt;&gt;"",$M147&lt;&gt;"Ouvert"),"Clôturé",IF($G147="","Envoyer l’avis de retard",IF(AND($J147&lt;&gt;"",TODAY()&gt;$J147),"Date butoir dépassée",IF(AND($I147&lt;&gt;"",TODAY()&gt;=$I147),"Point à envoyer","Ouvert")))))</f>
        <v/>
      </c>
      <c r="Q147" s="5" t="n"/>
    </row>
    <row r="148">
      <c r="A148" s="4" t="n"/>
      <c r="B148" s="5" t="n"/>
      <c r="C148" s="6" t="n"/>
      <c r="D148" s="5" t="n"/>
      <c r="E148" s="7" t="n"/>
      <c r="F148" s="7" t="n"/>
      <c r="G148" s="7" t="n"/>
      <c r="H148" s="8" t="n"/>
      <c r="I148" s="7" t="n"/>
      <c r="J148" s="7" t="n"/>
      <c r="K148" s="5" t="n"/>
      <c r="L148" s="9" t="n"/>
      <c r="M148" s="6" t="n"/>
      <c r="N148" s="7" t="n"/>
      <c r="O148" s="10">
        <f>IF(OR($A148="",$E148="",$N148=""),"",IF(OR($M148="Livré",$M148="Remplacé"),$N148-$E148,""))</f>
        <v/>
      </c>
      <c r="P148" s="11">
        <f>IF($A148="","",IF(AND($M148&lt;&gt;"",$M148&lt;&gt;"Ouvert"),"Clôturé",IF($G148="","Envoyer l’avis de retard",IF(AND($J148&lt;&gt;"",TODAY()&gt;$J148),"Date butoir dépassée",IF(AND($I148&lt;&gt;"",TODAY()&gt;=$I148),"Point à envoyer","Ouvert")))))</f>
        <v/>
      </c>
      <c r="Q148" s="5" t="n"/>
    </row>
    <row r="149">
      <c r="A149" s="4" t="n"/>
      <c r="B149" s="5" t="n"/>
      <c r="C149" s="6" t="n"/>
      <c r="D149" s="5" t="n"/>
      <c r="E149" s="7" t="n"/>
      <c r="F149" s="7" t="n"/>
      <c r="G149" s="7" t="n"/>
      <c r="H149" s="8" t="n"/>
      <c r="I149" s="7" t="n"/>
      <c r="J149" s="7" t="n"/>
      <c r="K149" s="5" t="n"/>
      <c r="L149" s="9" t="n"/>
      <c r="M149" s="6" t="n"/>
      <c r="N149" s="7" t="n"/>
      <c r="O149" s="10">
        <f>IF(OR($A149="",$E149="",$N149=""),"",IF(OR($M149="Livré",$M149="Remplacé"),$N149-$E149,""))</f>
        <v/>
      </c>
      <c r="P149" s="11">
        <f>IF($A149="","",IF(AND($M149&lt;&gt;"",$M149&lt;&gt;"Ouvert"),"Clôturé",IF($G149="","Envoyer l’avis de retard",IF(AND($J149&lt;&gt;"",TODAY()&gt;$J149),"Date butoir dépassée",IF(AND($I149&lt;&gt;"",TODAY()&gt;=$I149),"Point à envoyer","Ouvert")))))</f>
        <v/>
      </c>
      <c r="Q149" s="5" t="n"/>
    </row>
    <row r="150">
      <c r="A150" s="4" t="n"/>
      <c r="B150" s="5" t="n"/>
      <c r="C150" s="6" t="n"/>
      <c r="D150" s="5" t="n"/>
      <c r="E150" s="7" t="n"/>
      <c r="F150" s="7" t="n"/>
      <c r="G150" s="7" t="n"/>
      <c r="H150" s="8" t="n"/>
      <c r="I150" s="7" t="n"/>
      <c r="J150" s="7" t="n"/>
      <c r="K150" s="5" t="n"/>
      <c r="L150" s="9" t="n"/>
      <c r="M150" s="6" t="n"/>
      <c r="N150" s="7" t="n"/>
      <c r="O150" s="10">
        <f>IF(OR($A150="",$E150="",$N150=""),"",IF(OR($M150="Livré",$M150="Remplacé"),$N150-$E150,""))</f>
        <v/>
      </c>
      <c r="P150" s="11">
        <f>IF($A150="","",IF(AND($M150&lt;&gt;"",$M150&lt;&gt;"Ouvert"),"Clôturé",IF($G150="","Envoyer l’avis de retard",IF(AND($J150&lt;&gt;"",TODAY()&gt;$J150),"Date butoir dépassée",IF(AND($I150&lt;&gt;"",TODAY()&gt;=$I150),"Point à envoyer","Ouvert")))))</f>
        <v/>
      </c>
      <c r="Q150" s="5" t="n"/>
    </row>
    <row r="151">
      <c r="A151" s="4" t="n"/>
      <c r="B151" s="5" t="n"/>
      <c r="C151" s="6" t="n"/>
      <c r="D151" s="5" t="n"/>
      <c r="E151" s="7" t="n"/>
      <c r="F151" s="7" t="n"/>
      <c r="G151" s="7" t="n"/>
      <c r="H151" s="8" t="n"/>
      <c r="I151" s="7" t="n"/>
      <c r="J151" s="7" t="n"/>
      <c r="K151" s="5" t="n"/>
      <c r="L151" s="9" t="n"/>
      <c r="M151" s="6" t="n"/>
      <c r="N151" s="7" t="n"/>
      <c r="O151" s="10">
        <f>IF(OR($A151="",$E151="",$N151=""),"",IF(OR($M151="Livré",$M151="Remplacé"),$N151-$E151,""))</f>
        <v/>
      </c>
      <c r="P151" s="11">
        <f>IF($A151="","",IF(AND($M151&lt;&gt;"",$M151&lt;&gt;"Ouvert"),"Clôturé",IF($G151="","Envoyer l’avis de retard",IF(AND($J151&lt;&gt;"",TODAY()&gt;$J151),"Date butoir dépassée",IF(AND($I151&lt;&gt;"",TODAY()&gt;=$I151),"Point à envoyer","Ouvert")))))</f>
        <v/>
      </c>
      <c r="Q151" s="5" t="n"/>
    </row>
    <row r="152">
      <c r="A152" s="4" t="n"/>
      <c r="B152" s="5" t="n"/>
      <c r="C152" s="6" t="n"/>
      <c r="D152" s="5" t="n"/>
      <c r="E152" s="7" t="n"/>
      <c r="F152" s="7" t="n"/>
      <c r="G152" s="7" t="n"/>
      <c r="H152" s="8" t="n"/>
      <c r="I152" s="7" t="n"/>
      <c r="J152" s="7" t="n"/>
      <c r="K152" s="5" t="n"/>
      <c r="L152" s="9" t="n"/>
      <c r="M152" s="6" t="n"/>
      <c r="N152" s="7" t="n"/>
      <c r="O152" s="10">
        <f>IF(OR($A152="",$E152="",$N152=""),"",IF(OR($M152="Livré",$M152="Remplacé"),$N152-$E152,""))</f>
        <v/>
      </c>
      <c r="P152" s="11">
        <f>IF($A152="","",IF(AND($M152&lt;&gt;"",$M152&lt;&gt;"Ouvert"),"Clôturé",IF($G152="","Envoyer l’avis de retard",IF(AND($J152&lt;&gt;"",TODAY()&gt;$J152),"Date butoir dépassée",IF(AND($I152&lt;&gt;"",TODAY()&gt;=$I152),"Point à envoyer","Ouvert")))))</f>
        <v/>
      </c>
      <c r="Q152" s="5" t="n"/>
    </row>
    <row r="153">
      <c r="A153" s="4" t="n"/>
      <c r="B153" s="5" t="n"/>
      <c r="C153" s="6" t="n"/>
      <c r="D153" s="5" t="n"/>
      <c r="E153" s="7" t="n"/>
      <c r="F153" s="7" t="n"/>
      <c r="G153" s="7" t="n"/>
      <c r="H153" s="8" t="n"/>
      <c r="I153" s="7" t="n"/>
      <c r="J153" s="7" t="n"/>
      <c r="K153" s="5" t="n"/>
      <c r="L153" s="9" t="n"/>
      <c r="M153" s="6" t="n"/>
      <c r="N153" s="7" t="n"/>
      <c r="O153" s="10">
        <f>IF(OR($A153="",$E153="",$N153=""),"",IF(OR($M153="Livré",$M153="Remplacé"),$N153-$E153,""))</f>
        <v/>
      </c>
      <c r="P153" s="11">
        <f>IF($A153="","",IF(AND($M153&lt;&gt;"",$M153&lt;&gt;"Ouvert"),"Clôturé",IF($G153="","Envoyer l’avis de retard",IF(AND($J153&lt;&gt;"",TODAY()&gt;$J153),"Date butoir dépassée",IF(AND($I153&lt;&gt;"",TODAY()&gt;=$I153),"Point à envoyer","Ouvert")))))</f>
        <v/>
      </c>
      <c r="Q153" s="5" t="n"/>
    </row>
    <row r="154">
      <c r="A154" s="4" t="n"/>
      <c r="B154" s="5" t="n"/>
      <c r="C154" s="6" t="n"/>
      <c r="D154" s="5" t="n"/>
      <c r="E154" s="7" t="n"/>
      <c r="F154" s="7" t="n"/>
      <c r="G154" s="7" t="n"/>
      <c r="H154" s="8" t="n"/>
      <c r="I154" s="7" t="n"/>
      <c r="J154" s="7" t="n"/>
      <c r="K154" s="5" t="n"/>
      <c r="L154" s="9" t="n"/>
      <c r="M154" s="6" t="n"/>
      <c r="N154" s="7" t="n"/>
      <c r="O154" s="10">
        <f>IF(OR($A154="",$E154="",$N154=""),"",IF(OR($M154="Livré",$M154="Remplacé"),$N154-$E154,""))</f>
        <v/>
      </c>
      <c r="P154" s="11">
        <f>IF($A154="","",IF(AND($M154&lt;&gt;"",$M154&lt;&gt;"Ouvert"),"Clôturé",IF($G154="","Envoyer l’avis de retard",IF(AND($J154&lt;&gt;"",TODAY()&gt;$J154),"Date butoir dépassée",IF(AND($I154&lt;&gt;"",TODAY()&gt;=$I154),"Point à envoyer","Ouvert")))))</f>
        <v/>
      </c>
      <c r="Q154" s="5" t="n"/>
    </row>
    <row r="155">
      <c r="A155" s="4" t="n"/>
      <c r="B155" s="5" t="n"/>
      <c r="C155" s="6" t="n"/>
      <c r="D155" s="5" t="n"/>
      <c r="E155" s="7" t="n"/>
      <c r="F155" s="7" t="n"/>
      <c r="G155" s="7" t="n"/>
      <c r="H155" s="8" t="n"/>
      <c r="I155" s="7" t="n"/>
      <c r="J155" s="7" t="n"/>
      <c r="K155" s="5" t="n"/>
      <c r="L155" s="9" t="n"/>
      <c r="M155" s="6" t="n"/>
      <c r="N155" s="7" t="n"/>
      <c r="O155" s="10">
        <f>IF(OR($A155="",$E155="",$N155=""),"",IF(OR($M155="Livré",$M155="Remplacé"),$N155-$E155,""))</f>
        <v/>
      </c>
      <c r="P155" s="11">
        <f>IF($A155="","",IF(AND($M155&lt;&gt;"",$M155&lt;&gt;"Ouvert"),"Clôturé",IF($G155="","Envoyer l’avis de retard",IF(AND($J155&lt;&gt;"",TODAY()&gt;$J155),"Date butoir dépassée",IF(AND($I155&lt;&gt;"",TODAY()&gt;=$I155),"Point à envoyer","Ouvert")))))</f>
        <v/>
      </c>
      <c r="Q155" s="5" t="n"/>
    </row>
    <row r="156">
      <c r="A156" s="4" t="n"/>
      <c r="B156" s="5" t="n"/>
      <c r="C156" s="6" t="n"/>
      <c r="D156" s="5" t="n"/>
      <c r="E156" s="7" t="n"/>
      <c r="F156" s="7" t="n"/>
      <c r="G156" s="7" t="n"/>
      <c r="H156" s="8" t="n"/>
      <c r="I156" s="7" t="n"/>
      <c r="J156" s="7" t="n"/>
      <c r="K156" s="5" t="n"/>
      <c r="L156" s="9" t="n"/>
      <c r="M156" s="6" t="n"/>
      <c r="N156" s="7" t="n"/>
      <c r="O156" s="10">
        <f>IF(OR($A156="",$E156="",$N156=""),"",IF(OR($M156="Livré",$M156="Remplacé"),$N156-$E156,""))</f>
        <v/>
      </c>
      <c r="P156" s="11">
        <f>IF($A156="","",IF(AND($M156&lt;&gt;"",$M156&lt;&gt;"Ouvert"),"Clôturé",IF($G156="","Envoyer l’avis de retard",IF(AND($J156&lt;&gt;"",TODAY()&gt;$J156),"Date butoir dépassée",IF(AND($I156&lt;&gt;"",TODAY()&gt;=$I156),"Point à envoyer","Ouvert")))))</f>
        <v/>
      </c>
      <c r="Q156" s="5" t="n"/>
    </row>
    <row r="157">
      <c r="A157" s="4" t="n"/>
      <c r="B157" s="5" t="n"/>
      <c r="C157" s="6" t="n"/>
      <c r="D157" s="5" t="n"/>
      <c r="E157" s="7" t="n"/>
      <c r="F157" s="7" t="n"/>
      <c r="G157" s="7" t="n"/>
      <c r="H157" s="8" t="n"/>
      <c r="I157" s="7" t="n"/>
      <c r="J157" s="7" t="n"/>
      <c r="K157" s="5" t="n"/>
      <c r="L157" s="9" t="n"/>
      <c r="M157" s="6" t="n"/>
      <c r="N157" s="7" t="n"/>
      <c r="O157" s="10">
        <f>IF(OR($A157="",$E157="",$N157=""),"",IF(OR($M157="Livré",$M157="Remplacé"),$N157-$E157,""))</f>
        <v/>
      </c>
      <c r="P157" s="11">
        <f>IF($A157="","",IF(AND($M157&lt;&gt;"",$M157&lt;&gt;"Ouvert"),"Clôturé",IF($G157="","Envoyer l’avis de retard",IF(AND($J157&lt;&gt;"",TODAY()&gt;$J157),"Date butoir dépassée",IF(AND($I157&lt;&gt;"",TODAY()&gt;=$I157),"Point à envoyer","Ouvert")))))</f>
        <v/>
      </c>
      <c r="Q157" s="5" t="n"/>
    </row>
    <row r="158">
      <c r="A158" s="4" t="n"/>
      <c r="B158" s="5" t="n"/>
      <c r="C158" s="6" t="n"/>
      <c r="D158" s="5" t="n"/>
      <c r="E158" s="7" t="n"/>
      <c r="F158" s="7" t="n"/>
      <c r="G158" s="7" t="n"/>
      <c r="H158" s="8" t="n"/>
      <c r="I158" s="7" t="n"/>
      <c r="J158" s="7" t="n"/>
      <c r="K158" s="5" t="n"/>
      <c r="L158" s="9" t="n"/>
      <c r="M158" s="6" t="n"/>
      <c r="N158" s="7" t="n"/>
      <c r="O158" s="10">
        <f>IF(OR($A158="",$E158="",$N158=""),"",IF(OR($M158="Livré",$M158="Remplacé"),$N158-$E158,""))</f>
        <v/>
      </c>
      <c r="P158" s="11">
        <f>IF($A158="","",IF(AND($M158&lt;&gt;"",$M158&lt;&gt;"Ouvert"),"Clôturé",IF($G158="","Envoyer l’avis de retard",IF(AND($J158&lt;&gt;"",TODAY()&gt;$J158),"Date butoir dépassée",IF(AND($I158&lt;&gt;"",TODAY()&gt;=$I158),"Point à envoyer","Ouvert")))))</f>
        <v/>
      </c>
      <c r="Q158" s="5" t="n"/>
    </row>
    <row r="159">
      <c r="A159" s="4" t="n"/>
      <c r="B159" s="5" t="n"/>
      <c r="C159" s="6" t="n"/>
      <c r="D159" s="5" t="n"/>
      <c r="E159" s="7" t="n"/>
      <c r="F159" s="7" t="n"/>
      <c r="G159" s="7" t="n"/>
      <c r="H159" s="8" t="n"/>
      <c r="I159" s="7" t="n"/>
      <c r="J159" s="7" t="n"/>
      <c r="K159" s="5" t="n"/>
      <c r="L159" s="9" t="n"/>
      <c r="M159" s="6" t="n"/>
      <c r="N159" s="7" t="n"/>
      <c r="O159" s="10">
        <f>IF(OR($A159="",$E159="",$N159=""),"",IF(OR($M159="Livré",$M159="Remplacé"),$N159-$E159,""))</f>
        <v/>
      </c>
      <c r="P159" s="11">
        <f>IF($A159="","",IF(AND($M159&lt;&gt;"",$M159&lt;&gt;"Ouvert"),"Clôturé",IF($G159="","Envoyer l’avis de retard",IF(AND($J159&lt;&gt;"",TODAY()&gt;$J159),"Date butoir dépassée",IF(AND($I159&lt;&gt;"",TODAY()&gt;=$I159),"Point à envoyer","Ouvert")))))</f>
        <v/>
      </c>
      <c r="Q159" s="5" t="n"/>
    </row>
    <row r="160">
      <c r="A160" s="4" t="n"/>
      <c r="B160" s="5" t="n"/>
      <c r="C160" s="6" t="n"/>
      <c r="D160" s="5" t="n"/>
      <c r="E160" s="7" t="n"/>
      <c r="F160" s="7" t="n"/>
      <c r="G160" s="7" t="n"/>
      <c r="H160" s="8" t="n"/>
      <c r="I160" s="7" t="n"/>
      <c r="J160" s="7" t="n"/>
      <c r="K160" s="5" t="n"/>
      <c r="L160" s="9" t="n"/>
      <c r="M160" s="6" t="n"/>
      <c r="N160" s="7" t="n"/>
      <c r="O160" s="10">
        <f>IF(OR($A160="",$E160="",$N160=""),"",IF(OR($M160="Livré",$M160="Remplacé"),$N160-$E160,""))</f>
        <v/>
      </c>
      <c r="P160" s="11">
        <f>IF($A160="","",IF(AND($M160&lt;&gt;"",$M160&lt;&gt;"Ouvert"),"Clôturé",IF($G160="","Envoyer l’avis de retard",IF(AND($J160&lt;&gt;"",TODAY()&gt;$J160),"Date butoir dépassée",IF(AND($I160&lt;&gt;"",TODAY()&gt;=$I160),"Point à envoyer","Ouvert")))))</f>
        <v/>
      </c>
      <c r="Q160" s="5" t="n"/>
    </row>
    <row r="161">
      <c r="A161" s="4" t="n"/>
      <c r="B161" s="5" t="n"/>
      <c r="C161" s="6" t="n"/>
      <c r="D161" s="5" t="n"/>
      <c r="E161" s="7" t="n"/>
      <c r="F161" s="7" t="n"/>
      <c r="G161" s="7" t="n"/>
      <c r="H161" s="8" t="n"/>
      <c r="I161" s="7" t="n"/>
      <c r="J161" s="7" t="n"/>
      <c r="K161" s="5" t="n"/>
      <c r="L161" s="9" t="n"/>
      <c r="M161" s="6" t="n"/>
      <c r="N161" s="7" t="n"/>
      <c r="O161" s="10">
        <f>IF(OR($A161="",$E161="",$N161=""),"",IF(OR($M161="Livré",$M161="Remplacé"),$N161-$E161,""))</f>
        <v/>
      </c>
      <c r="P161" s="11">
        <f>IF($A161="","",IF(AND($M161&lt;&gt;"",$M161&lt;&gt;"Ouvert"),"Clôturé",IF($G161="","Envoyer l’avis de retard",IF(AND($J161&lt;&gt;"",TODAY()&gt;$J161),"Date butoir dépassée",IF(AND($I161&lt;&gt;"",TODAY()&gt;=$I161),"Point à envoyer","Ouvert")))))</f>
        <v/>
      </c>
      <c r="Q161" s="5" t="n"/>
    </row>
    <row r="162">
      <c r="A162" s="4" t="n"/>
      <c r="B162" s="5" t="n"/>
      <c r="C162" s="6" t="n"/>
      <c r="D162" s="5" t="n"/>
      <c r="E162" s="7" t="n"/>
      <c r="F162" s="7" t="n"/>
      <c r="G162" s="7" t="n"/>
      <c r="H162" s="8" t="n"/>
      <c r="I162" s="7" t="n"/>
      <c r="J162" s="7" t="n"/>
      <c r="K162" s="5" t="n"/>
      <c r="L162" s="9" t="n"/>
      <c r="M162" s="6" t="n"/>
      <c r="N162" s="7" t="n"/>
      <c r="O162" s="10">
        <f>IF(OR($A162="",$E162="",$N162=""),"",IF(OR($M162="Livré",$M162="Remplacé"),$N162-$E162,""))</f>
        <v/>
      </c>
      <c r="P162" s="11">
        <f>IF($A162="","",IF(AND($M162&lt;&gt;"",$M162&lt;&gt;"Ouvert"),"Clôturé",IF($G162="","Envoyer l’avis de retard",IF(AND($J162&lt;&gt;"",TODAY()&gt;$J162),"Date butoir dépassée",IF(AND($I162&lt;&gt;"",TODAY()&gt;=$I162),"Point à envoyer","Ouvert")))))</f>
        <v/>
      </c>
      <c r="Q162" s="5" t="n"/>
    </row>
    <row r="163">
      <c r="A163" s="4" t="n"/>
      <c r="B163" s="5" t="n"/>
      <c r="C163" s="6" t="n"/>
      <c r="D163" s="5" t="n"/>
      <c r="E163" s="7" t="n"/>
      <c r="F163" s="7" t="n"/>
      <c r="G163" s="7" t="n"/>
      <c r="H163" s="8" t="n"/>
      <c r="I163" s="7" t="n"/>
      <c r="J163" s="7" t="n"/>
      <c r="K163" s="5" t="n"/>
      <c r="L163" s="9" t="n"/>
      <c r="M163" s="6" t="n"/>
      <c r="N163" s="7" t="n"/>
      <c r="O163" s="10">
        <f>IF(OR($A163="",$E163="",$N163=""),"",IF(OR($M163="Livré",$M163="Remplacé"),$N163-$E163,""))</f>
        <v/>
      </c>
      <c r="P163" s="11">
        <f>IF($A163="","",IF(AND($M163&lt;&gt;"",$M163&lt;&gt;"Ouvert"),"Clôturé",IF($G163="","Envoyer l’avis de retard",IF(AND($J163&lt;&gt;"",TODAY()&gt;$J163),"Date butoir dépassée",IF(AND($I163&lt;&gt;"",TODAY()&gt;=$I163),"Point à envoyer","Ouvert")))))</f>
        <v/>
      </c>
      <c r="Q163" s="5" t="n"/>
    </row>
    <row r="164">
      <c r="A164" s="4" t="n"/>
      <c r="B164" s="5" t="n"/>
      <c r="C164" s="6" t="n"/>
      <c r="D164" s="5" t="n"/>
      <c r="E164" s="7" t="n"/>
      <c r="F164" s="7" t="n"/>
      <c r="G164" s="7" t="n"/>
      <c r="H164" s="8" t="n"/>
      <c r="I164" s="7" t="n"/>
      <c r="J164" s="7" t="n"/>
      <c r="K164" s="5" t="n"/>
      <c r="L164" s="9" t="n"/>
      <c r="M164" s="6" t="n"/>
      <c r="N164" s="7" t="n"/>
      <c r="O164" s="10">
        <f>IF(OR($A164="",$E164="",$N164=""),"",IF(OR($M164="Livré",$M164="Remplacé"),$N164-$E164,""))</f>
        <v/>
      </c>
      <c r="P164" s="11">
        <f>IF($A164="","",IF(AND($M164&lt;&gt;"",$M164&lt;&gt;"Ouvert"),"Clôturé",IF($G164="","Envoyer l’avis de retard",IF(AND($J164&lt;&gt;"",TODAY()&gt;$J164),"Date butoir dépassée",IF(AND($I164&lt;&gt;"",TODAY()&gt;=$I164),"Point à envoyer","Ouvert")))))</f>
        <v/>
      </c>
      <c r="Q164" s="5" t="n"/>
    </row>
    <row r="165">
      <c r="A165" s="4" t="n"/>
      <c r="B165" s="5" t="n"/>
      <c r="C165" s="6" t="n"/>
      <c r="D165" s="5" t="n"/>
      <c r="E165" s="7" t="n"/>
      <c r="F165" s="7" t="n"/>
      <c r="G165" s="7" t="n"/>
      <c r="H165" s="8" t="n"/>
      <c r="I165" s="7" t="n"/>
      <c r="J165" s="7" t="n"/>
      <c r="K165" s="5" t="n"/>
      <c r="L165" s="9" t="n"/>
      <c r="M165" s="6" t="n"/>
      <c r="N165" s="7" t="n"/>
      <c r="O165" s="10">
        <f>IF(OR($A165="",$E165="",$N165=""),"",IF(OR($M165="Livré",$M165="Remplacé"),$N165-$E165,""))</f>
        <v/>
      </c>
      <c r="P165" s="11">
        <f>IF($A165="","",IF(AND($M165&lt;&gt;"",$M165&lt;&gt;"Ouvert"),"Clôturé",IF($G165="","Envoyer l’avis de retard",IF(AND($J165&lt;&gt;"",TODAY()&gt;$J165),"Date butoir dépassée",IF(AND($I165&lt;&gt;"",TODAY()&gt;=$I165),"Point à envoyer","Ouvert")))))</f>
        <v/>
      </c>
      <c r="Q165" s="5" t="n"/>
    </row>
    <row r="166">
      <c r="A166" s="4" t="n"/>
      <c r="B166" s="5" t="n"/>
      <c r="C166" s="6" t="n"/>
      <c r="D166" s="5" t="n"/>
      <c r="E166" s="7" t="n"/>
      <c r="F166" s="7" t="n"/>
      <c r="G166" s="7" t="n"/>
      <c r="H166" s="8" t="n"/>
      <c r="I166" s="7" t="n"/>
      <c r="J166" s="7" t="n"/>
      <c r="K166" s="5" t="n"/>
      <c r="L166" s="9" t="n"/>
      <c r="M166" s="6" t="n"/>
      <c r="N166" s="7" t="n"/>
      <c r="O166" s="10">
        <f>IF(OR($A166="",$E166="",$N166=""),"",IF(OR($M166="Livré",$M166="Remplacé"),$N166-$E166,""))</f>
        <v/>
      </c>
      <c r="P166" s="11">
        <f>IF($A166="","",IF(AND($M166&lt;&gt;"",$M166&lt;&gt;"Ouvert"),"Clôturé",IF($G166="","Envoyer l’avis de retard",IF(AND($J166&lt;&gt;"",TODAY()&gt;$J166),"Date butoir dépassée",IF(AND($I166&lt;&gt;"",TODAY()&gt;=$I166),"Point à envoyer","Ouvert")))))</f>
        <v/>
      </c>
      <c r="Q166" s="5" t="n"/>
    </row>
    <row r="167">
      <c r="A167" s="4" t="n"/>
      <c r="B167" s="5" t="n"/>
      <c r="C167" s="6" t="n"/>
      <c r="D167" s="5" t="n"/>
      <c r="E167" s="7" t="n"/>
      <c r="F167" s="7" t="n"/>
      <c r="G167" s="7" t="n"/>
      <c r="H167" s="8" t="n"/>
      <c r="I167" s="7" t="n"/>
      <c r="J167" s="7" t="n"/>
      <c r="K167" s="5" t="n"/>
      <c r="L167" s="9" t="n"/>
      <c r="M167" s="6" t="n"/>
      <c r="N167" s="7" t="n"/>
      <c r="O167" s="10">
        <f>IF(OR($A167="",$E167="",$N167=""),"",IF(OR($M167="Livré",$M167="Remplacé"),$N167-$E167,""))</f>
        <v/>
      </c>
      <c r="P167" s="11">
        <f>IF($A167="","",IF(AND($M167&lt;&gt;"",$M167&lt;&gt;"Ouvert"),"Clôturé",IF($G167="","Envoyer l’avis de retard",IF(AND($J167&lt;&gt;"",TODAY()&gt;$J167),"Date butoir dépassée",IF(AND($I167&lt;&gt;"",TODAY()&gt;=$I167),"Point à envoyer","Ouvert")))))</f>
        <v/>
      </c>
      <c r="Q167" s="5" t="n"/>
    </row>
    <row r="168">
      <c r="A168" s="4" t="n"/>
      <c r="B168" s="5" t="n"/>
      <c r="C168" s="6" t="n"/>
      <c r="D168" s="5" t="n"/>
      <c r="E168" s="7" t="n"/>
      <c r="F168" s="7" t="n"/>
      <c r="G168" s="7" t="n"/>
      <c r="H168" s="8" t="n"/>
      <c r="I168" s="7" t="n"/>
      <c r="J168" s="7" t="n"/>
      <c r="K168" s="5" t="n"/>
      <c r="L168" s="9" t="n"/>
      <c r="M168" s="6" t="n"/>
      <c r="N168" s="7" t="n"/>
      <c r="O168" s="10">
        <f>IF(OR($A168="",$E168="",$N168=""),"",IF(OR($M168="Livré",$M168="Remplacé"),$N168-$E168,""))</f>
        <v/>
      </c>
      <c r="P168" s="11">
        <f>IF($A168="","",IF(AND($M168&lt;&gt;"",$M168&lt;&gt;"Ouvert"),"Clôturé",IF($G168="","Envoyer l’avis de retard",IF(AND($J168&lt;&gt;"",TODAY()&gt;$J168),"Date butoir dépassée",IF(AND($I168&lt;&gt;"",TODAY()&gt;=$I168),"Point à envoyer","Ouvert")))))</f>
        <v/>
      </c>
      <c r="Q168" s="5" t="n"/>
    </row>
    <row r="169">
      <c r="A169" s="4" t="n"/>
      <c r="B169" s="5" t="n"/>
      <c r="C169" s="6" t="n"/>
      <c r="D169" s="5" t="n"/>
      <c r="E169" s="7" t="n"/>
      <c r="F169" s="7" t="n"/>
      <c r="G169" s="7" t="n"/>
      <c r="H169" s="8" t="n"/>
      <c r="I169" s="7" t="n"/>
      <c r="J169" s="7" t="n"/>
      <c r="K169" s="5" t="n"/>
      <c r="L169" s="9" t="n"/>
      <c r="M169" s="6" t="n"/>
      <c r="N169" s="7" t="n"/>
      <c r="O169" s="10">
        <f>IF(OR($A169="",$E169="",$N169=""),"",IF(OR($M169="Livré",$M169="Remplacé"),$N169-$E169,""))</f>
        <v/>
      </c>
      <c r="P169" s="11">
        <f>IF($A169="","",IF(AND($M169&lt;&gt;"",$M169&lt;&gt;"Ouvert"),"Clôturé",IF($G169="","Envoyer l’avis de retard",IF(AND($J169&lt;&gt;"",TODAY()&gt;$J169),"Date butoir dépassée",IF(AND($I169&lt;&gt;"",TODAY()&gt;=$I169),"Point à envoyer","Ouvert")))))</f>
        <v/>
      </c>
      <c r="Q169" s="5" t="n"/>
    </row>
    <row r="170">
      <c r="A170" s="4" t="n"/>
      <c r="B170" s="5" t="n"/>
      <c r="C170" s="6" t="n"/>
      <c r="D170" s="5" t="n"/>
      <c r="E170" s="7" t="n"/>
      <c r="F170" s="7" t="n"/>
      <c r="G170" s="7" t="n"/>
      <c r="H170" s="8" t="n"/>
      <c r="I170" s="7" t="n"/>
      <c r="J170" s="7" t="n"/>
      <c r="K170" s="5" t="n"/>
      <c r="L170" s="9" t="n"/>
      <c r="M170" s="6" t="n"/>
      <c r="N170" s="7" t="n"/>
      <c r="O170" s="10">
        <f>IF(OR($A170="",$E170="",$N170=""),"",IF(OR($M170="Livré",$M170="Remplacé"),$N170-$E170,""))</f>
        <v/>
      </c>
      <c r="P170" s="11">
        <f>IF($A170="","",IF(AND($M170&lt;&gt;"",$M170&lt;&gt;"Ouvert"),"Clôturé",IF($G170="","Envoyer l’avis de retard",IF(AND($J170&lt;&gt;"",TODAY()&gt;$J170),"Date butoir dépassée",IF(AND($I170&lt;&gt;"",TODAY()&gt;=$I170),"Point à envoyer","Ouvert")))))</f>
        <v/>
      </c>
      <c r="Q170" s="5" t="n"/>
    </row>
    <row r="171">
      <c r="A171" s="4" t="n"/>
      <c r="B171" s="5" t="n"/>
      <c r="C171" s="6" t="n"/>
      <c r="D171" s="5" t="n"/>
      <c r="E171" s="7" t="n"/>
      <c r="F171" s="7" t="n"/>
      <c r="G171" s="7" t="n"/>
      <c r="H171" s="8" t="n"/>
      <c r="I171" s="7" t="n"/>
      <c r="J171" s="7" t="n"/>
      <c r="K171" s="5" t="n"/>
      <c r="L171" s="9" t="n"/>
      <c r="M171" s="6" t="n"/>
      <c r="N171" s="7" t="n"/>
      <c r="O171" s="10">
        <f>IF(OR($A171="",$E171="",$N171=""),"",IF(OR($M171="Livré",$M171="Remplacé"),$N171-$E171,""))</f>
        <v/>
      </c>
      <c r="P171" s="11">
        <f>IF($A171="","",IF(AND($M171&lt;&gt;"",$M171&lt;&gt;"Ouvert"),"Clôturé",IF($G171="","Envoyer l’avis de retard",IF(AND($J171&lt;&gt;"",TODAY()&gt;$J171),"Date butoir dépassée",IF(AND($I171&lt;&gt;"",TODAY()&gt;=$I171),"Point à envoyer","Ouvert")))))</f>
        <v/>
      </c>
      <c r="Q171" s="5" t="n"/>
    </row>
    <row r="172">
      <c r="A172" s="4" t="n"/>
      <c r="B172" s="5" t="n"/>
      <c r="C172" s="6" t="n"/>
      <c r="D172" s="5" t="n"/>
      <c r="E172" s="7" t="n"/>
      <c r="F172" s="7" t="n"/>
      <c r="G172" s="7" t="n"/>
      <c r="H172" s="8" t="n"/>
      <c r="I172" s="7" t="n"/>
      <c r="J172" s="7" t="n"/>
      <c r="K172" s="5" t="n"/>
      <c r="L172" s="9" t="n"/>
      <c r="M172" s="6" t="n"/>
      <c r="N172" s="7" t="n"/>
      <c r="O172" s="10">
        <f>IF(OR($A172="",$E172="",$N172=""),"",IF(OR($M172="Livré",$M172="Remplacé"),$N172-$E172,""))</f>
        <v/>
      </c>
      <c r="P172" s="11">
        <f>IF($A172="","",IF(AND($M172&lt;&gt;"",$M172&lt;&gt;"Ouvert"),"Clôturé",IF($G172="","Envoyer l’avis de retard",IF(AND($J172&lt;&gt;"",TODAY()&gt;$J172),"Date butoir dépassée",IF(AND($I172&lt;&gt;"",TODAY()&gt;=$I172),"Point à envoyer","Ouvert")))))</f>
        <v/>
      </c>
      <c r="Q172" s="5" t="n"/>
    </row>
    <row r="173">
      <c r="A173" s="4" t="n"/>
      <c r="B173" s="5" t="n"/>
      <c r="C173" s="6" t="n"/>
      <c r="D173" s="5" t="n"/>
      <c r="E173" s="7" t="n"/>
      <c r="F173" s="7" t="n"/>
      <c r="G173" s="7" t="n"/>
      <c r="H173" s="8" t="n"/>
      <c r="I173" s="7" t="n"/>
      <c r="J173" s="7" t="n"/>
      <c r="K173" s="5" t="n"/>
      <c r="L173" s="9" t="n"/>
      <c r="M173" s="6" t="n"/>
      <c r="N173" s="7" t="n"/>
      <c r="O173" s="10">
        <f>IF(OR($A173="",$E173="",$N173=""),"",IF(OR($M173="Livré",$M173="Remplacé"),$N173-$E173,""))</f>
        <v/>
      </c>
      <c r="P173" s="11">
        <f>IF($A173="","",IF(AND($M173&lt;&gt;"",$M173&lt;&gt;"Ouvert"),"Clôturé",IF($G173="","Envoyer l’avis de retard",IF(AND($J173&lt;&gt;"",TODAY()&gt;$J173),"Date butoir dépassée",IF(AND($I173&lt;&gt;"",TODAY()&gt;=$I173),"Point à envoyer","Ouvert")))))</f>
        <v/>
      </c>
      <c r="Q173" s="5" t="n"/>
    </row>
    <row r="174">
      <c r="A174" s="4" t="n"/>
      <c r="B174" s="5" t="n"/>
      <c r="C174" s="6" t="n"/>
      <c r="D174" s="5" t="n"/>
      <c r="E174" s="7" t="n"/>
      <c r="F174" s="7" t="n"/>
      <c r="G174" s="7" t="n"/>
      <c r="H174" s="8" t="n"/>
      <c r="I174" s="7" t="n"/>
      <c r="J174" s="7" t="n"/>
      <c r="K174" s="5" t="n"/>
      <c r="L174" s="9" t="n"/>
      <c r="M174" s="6" t="n"/>
      <c r="N174" s="7" t="n"/>
      <c r="O174" s="10">
        <f>IF(OR($A174="",$E174="",$N174=""),"",IF(OR($M174="Livré",$M174="Remplacé"),$N174-$E174,""))</f>
        <v/>
      </c>
      <c r="P174" s="11">
        <f>IF($A174="","",IF(AND($M174&lt;&gt;"",$M174&lt;&gt;"Ouvert"),"Clôturé",IF($G174="","Envoyer l’avis de retard",IF(AND($J174&lt;&gt;"",TODAY()&gt;$J174),"Date butoir dépassée",IF(AND($I174&lt;&gt;"",TODAY()&gt;=$I174),"Point à envoyer","Ouvert")))))</f>
        <v/>
      </c>
      <c r="Q174" s="5" t="n"/>
    </row>
    <row r="175">
      <c r="A175" s="4" t="n"/>
      <c r="B175" s="5" t="n"/>
      <c r="C175" s="6" t="n"/>
      <c r="D175" s="5" t="n"/>
      <c r="E175" s="7" t="n"/>
      <c r="F175" s="7" t="n"/>
      <c r="G175" s="7" t="n"/>
      <c r="H175" s="8" t="n"/>
      <c r="I175" s="7" t="n"/>
      <c r="J175" s="7" t="n"/>
      <c r="K175" s="5" t="n"/>
      <c r="L175" s="9" t="n"/>
      <c r="M175" s="6" t="n"/>
      <c r="N175" s="7" t="n"/>
      <c r="O175" s="10">
        <f>IF(OR($A175="",$E175="",$N175=""),"",IF(OR($M175="Livré",$M175="Remplacé"),$N175-$E175,""))</f>
        <v/>
      </c>
      <c r="P175" s="11">
        <f>IF($A175="","",IF(AND($M175&lt;&gt;"",$M175&lt;&gt;"Ouvert"),"Clôturé",IF($G175="","Envoyer l’avis de retard",IF(AND($J175&lt;&gt;"",TODAY()&gt;$J175),"Date butoir dépassée",IF(AND($I175&lt;&gt;"",TODAY()&gt;=$I175),"Point à envoyer","Ouvert")))))</f>
        <v/>
      </c>
      <c r="Q175" s="5" t="n"/>
    </row>
    <row r="176">
      <c r="A176" s="4" t="n"/>
      <c r="B176" s="5" t="n"/>
      <c r="C176" s="6" t="n"/>
      <c r="D176" s="5" t="n"/>
      <c r="E176" s="7" t="n"/>
      <c r="F176" s="7" t="n"/>
      <c r="G176" s="7" t="n"/>
      <c r="H176" s="8" t="n"/>
      <c r="I176" s="7" t="n"/>
      <c r="J176" s="7" t="n"/>
      <c r="K176" s="5" t="n"/>
      <c r="L176" s="9" t="n"/>
      <c r="M176" s="6" t="n"/>
      <c r="N176" s="7" t="n"/>
      <c r="O176" s="10">
        <f>IF(OR($A176="",$E176="",$N176=""),"",IF(OR($M176="Livré",$M176="Remplacé"),$N176-$E176,""))</f>
        <v/>
      </c>
      <c r="P176" s="11">
        <f>IF($A176="","",IF(AND($M176&lt;&gt;"",$M176&lt;&gt;"Ouvert"),"Clôturé",IF($G176="","Envoyer l’avis de retard",IF(AND($J176&lt;&gt;"",TODAY()&gt;$J176),"Date butoir dépassée",IF(AND($I176&lt;&gt;"",TODAY()&gt;=$I176),"Point à envoyer","Ouvert")))))</f>
        <v/>
      </c>
      <c r="Q176" s="5" t="n"/>
    </row>
    <row r="177">
      <c r="A177" s="4" t="n"/>
      <c r="B177" s="5" t="n"/>
      <c r="C177" s="6" t="n"/>
      <c r="D177" s="5" t="n"/>
      <c r="E177" s="7" t="n"/>
      <c r="F177" s="7" t="n"/>
      <c r="G177" s="7" t="n"/>
      <c r="H177" s="8" t="n"/>
      <c r="I177" s="7" t="n"/>
      <c r="J177" s="7" t="n"/>
      <c r="K177" s="5" t="n"/>
      <c r="L177" s="9" t="n"/>
      <c r="M177" s="6" t="n"/>
      <c r="N177" s="7" t="n"/>
      <c r="O177" s="10">
        <f>IF(OR($A177="",$E177="",$N177=""),"",IF(OR($M177="Livré",$M177="Remplacé"),$N177-$E177,""))</f>
        <v/>
      </c>
      <c r="P177" s="11">
        <f>IF($A177="","",IF(AND($M177&lt;&gt;"",$M177&lt;&gt;"Ouvert"),"Clôturé",IF($G177="","Envoyer l’avis de retard",IF(AND($J177&lt;&gt;"",TODAY()&gt;$J177),"Date butoir dépassée",IF(AND($I177&lt;&gt;"",TODAY()&gt;=$I177),"Point à envoyer","Ouvert")))))</f>
        <v/>
      </c>
      <c r="Q177" s="5" t="n"/>
    </row>
    <row r="178">
      <c r="A178" s="4" t="n"/>
      <c r="B178" s="5" t="n"/>
      <c r="C178" s="6" t="n"/>
      <c r="D178" s="5" t="n"/>
      <c r="E178" s="7" t="n"/>
      <c r="F178" s="7" t="n"/>
      <c r="G178" s="7" t="n"/>
      <c r="H178" s="8" t="n"/>
      <c r="I178" s="7" t="n"/>
      <c r="J178" s="7" t="n"/>
      <c r="K178" s="5" t="n"/>
      <c r="L178" s="9" t="n"/>
      <c r="M178" s="6" t="n"/>
      <c r="N178" s="7" t="n"/>
      <c r="O178" s="10">
        <f>IF(OR($A178="",$E178="",$N178=""),"",IF(OR($M178="Livré",$M178="Remplacé"),$N178-$E178,""))</f>
        <v/>
      </c>
      <c r="P178" s="11">
        <f>IF($A178="","",IF(AND($M178&lt;&gt;"",$M178&lt;&gt;"Ouvert"),"Clôturé",IF($G178="","Envoyer l’avis de retard",IF(AND($J178&lt;&gt;"",TODAY()&gt;$J178),"Date butoir dépassée",IF(AND($I178&lt;&gt;"",TODAY()&gt;=$I178),"Point à envoyer","Ouvert")))))</f>
        <v/>
      </c>
      <c r="Q178" s="5" t="n"/>
    </row>
    <row r="179">
      <c r="A179" s="4" t="n"/>
      <c r="B179" s="5" t="n"/>
      <c r="C179" s="6" t="n"/>
      <c r="D179" s="5" t="n"/>
      <c r="E179" s="7" t="n"/>
      <c r="F179" s="7" t="n"/>
      <c r="G179" s="7" t="n"/>
      <c r="H179" s="8" t="n"/>
      <c r="I179" s="7" t="n"/>
      <c r="J179" s="7" t="n"/>
      <c r="K179" s="5" t="n"/>
      <c r="L179" s="9" t="n"/>
      <c r="M179" s="6" t="n"/>
      <c r="N179" s="7" t="n"/>
      <c r="O179" s="10">
        <f>IF(OR($A179="",$E179="",$N179=""),"",IF(OR($M179="Livré",$M179="Remplacé"),$N179-$E179,""))</f>
        <v/>
      </c>
      <c r="P179" s="11">
        <f>IF($A179="","",IF(AND($M179&lt;&gt;"",$M179&lt;&gt;"Ouvert"),"Clôturé",IF($G179="","Envoyer l’avis de retard",IF(AND($J179&lt;&gt;"",TODAY()&gt;$J179),"Date butoir dépassée",IF(AND($I179&lt;&gt;"",TODAY()&gt;=$I179),"Point à envoyer","Ouvert")))))</f>
        <v/>
      </c>
      <c r="Q179" s="5" t="n"/>
    </row>
    <row r="180">
      <c r="A180" s="4" t="n"/>
      <c r="B180" s="5" t="n"/>
      <c r="C180" s="6" t="n"/>
      <c r="D180" s="5" t="n"/>
      <c r="E180" s="7" t="n"/>
      <c r="F180" s="7" t="n"/>
      <c r="G180" s="7" t="n"/>
      <c r="H180" s="8" t="n"/>
      <c r="I180" s="7" t="n"/>
      <c r="J180" s="7" t="n"/>
      <c r="K180" s="5" t="n"/>
      <c r="L180" s="9" t="n"/>
      <c r="M180" s="6" t="n"/>
      <c r="N180" s="7" t="n"/>
      <c r="O180" s="10">
        <f>IF(OR($A180="",$E180="",$N180=""),"",IF(OR($M180="Livré",$M180="Remplacé"),$N180-$E180,""))</f>
        <v/>
      </c>
      <c r="P180" s="11">
        <f>IF($A180="","",IF(AND($M180&lt;&gt;"",$M180&lt;&gt;"Ouvert"),"Clôturé",IF($G180="","Envoyer l’avis de retard",IF(AND($J180&lt;&gt;"",TODAY()&gt;$J180),"Date butoir dépassée",IF(AND($I180&lt;&gt;"",TODAY()&gt;=$I180),"Point à envoyer","Ouvert")))))</f>
        <v/>
      </c>
      <c r="Q180" s="5" t="n"/>
    </row>
    <row r="181">
      <c r="A181" s="4" t="n"/>
      <c r="B181" s="5" t="n"/>
      <c r="C181" s="6" t="n"/>
      <c r="D181" s="5" t="n"/>
      <c r="E181" s="7" t="n"/>
      <c r="F181" s="7" t="n"/>
      <c r="G181" s="7" t="n"/>
      <c r="H181" s="8" t="n"/>
      <c r="I181" s="7" t="n"/>
      <c r="J181" s="7" t="n"/>
      <c r="K181" s="5" t="n"/>
      <c r="L181" s="9" t="n"/>
      <c r="M181" s="6" t="n"/>
      <c r="N181" s="7" t="n"/>
      <c r="O181" s="10">
        <f>IF(OR($A181="",$E181="",$N181=""),"",IF(OR($M181="Livré",$M181="Remplacé"),$N181-$E181,""))</f>
        <v/>
      </c>
      <c r="P181" s="11">
        <f>IF($A181="","",IF(AND($M181&lt;&gt;"",$M181&lt;&gt;"Ouvert"),"Clôturé",IF($G181="","Envoyer l’avis de retard",IF(AND($J181&lt;&gt;"",TODAY()&gt;$J181),"Date butoir dépassée",IF(AND($I181&lt;&gt;"",TODAY()&gt;=$I181),"Point à envoyer","Ouvert")))))</f>
        <v/>
      </c>
      <c r="Q181" s="5" t="n"/>
    </row>
    <row r="182">
      <c r="A182" s="4" t="n"/>
      <c r="B182" s="5" t="n"/>
      <c r="C182" s="6" t="n"/>
      <c r="D182" s="5" t="n"/>
      <c r="E182" s="7" t="n"/>
      <c r="F182" s="7" t="n"/>
      <c r="G182" s="7" t="n"/>
      <c r="H182" s="8" t="n"/>
      <c r="I182" s="7" t="n"/>
      <c r="J182" s="7" t="n"/>
      <c r="K182" s="5" t="n"/>
      <c r="L182" s="9" t="n"/>
      <c r="M182" s="6" t="n"/>
      <c r="N182" s="7" t="n"/>
      <c r="O182" s="10">
        <f>IF(OR($A182="",$E182="",$N182=""),"",IF(OR($M182="Livré",$M182="Remplacé"),$N182-$E182,""))</f>
        <v/>
      </c>
      <c r="P182" s="11">
        <f>IF($A182="","",IF(AND($M182&lt;&gt;"",$M182&lt;&gt;"Ouvert"),"Clôturé",IF($G182="","Envoyer l’avis de retard",IF(AND($J182&lt;&gt;"",TODAY()&gt;$J182),"Date butoir dépassée",IF(AND($I182&lt;&gt;"",TODAY()&gt;=$I182),"Point à envoyer","Ouvert")))))</f>
        <v/>
      </c>
      <c r="Q182" s="5" t="n"/>
    </row>
    <row r="183">
      <c r="A183" s="4" t="n"/>
      <c r="B183" s="5" t="n"/>
      <c r="C183" s="6" t="n"/>
      <c r="D183" s="5" t="n"/>
      <c r="E183" s="7" t="n"/>
      <c r="F183" s="7" t="n"/>
      <c r="G183" s="7" t="n"/>
      <c r="H183" s="8" t="n"/>
      <c r="I183" s="7" t="n"/>
      <c r="J183" s="7" t="n"/>
      <c r="K183" s="5" t="n"/>
      <c r="L183" s="9" t="n"/>
      <c r="M183" s="6" t="n"/>
      <c r="N183" s="7" t="n"/>
      <c r="O183" s="10">
        <f>IF(OR($A183="",$E183="",$N183=""),"",IF(OR($M183="Livré",$M183="Remplacé"),$N183-$E183,""))</f>
        <v/>
      </c>
      <c r="P183" s="11">
        <f>IF($A183="","",IF(AND($M183&lt;&gt;"",$M183&lt;&gt;"Ouvert"),"Clôturé",IF($G183="","Envoyer l’avis de retard",IF(AND($J183&lt;&gt;"",TODAY()&gt;$J183),"Date butoir dépassée",IF(AND($I183&lt;&gt;"",TODAY()&gt;=$I183),"Point à envoyer","Ouvert")))))</f>
        <v/>
      </c>
      <c r="Q183" s="5" t="n"/>
    </row>
    <row r="184">
      <c r="A184" s="4" t="n"/>
      <c r="B184" s="5" t="n"/>
      <c r="C184" s="6" t="n"/>
      <c r="D184" s="5" t="n"/>
      <c r="E184" s="7" t="n"/>
      <c r="F184" s="7" t="n"/>
      <c r="G184" s="7" t="n"/>
      <c r="H184" s="8" t="n"/>
      <c r="I184" s="7" t="n"/>
      <c r="J184" s="7" t="n"/>
      <c r="K184" s="5" t="n"/>
      <c r="L184" s="9" t="n"/>
      <c r="M184" s="6" t="n"/>
      <c r="N184" s="7" t="n"/>
      <c r="O184" s="10">
        <f>IF(OR($A184="",$E184="",$N184=""),"",IF(OR($M184="Livré",$M184="Remplacé"),$N184-$E184,""))</f>
        <v/>
      </c>
      <c r="P184" s="11">
        <f>IF($A184="","",IF(AND($M184&lt;&gt;"",$M184&lt;&gt;"Ouvert"),"Clôturé",IF($G184="","Envoyer l’avis de retard",IF(AND($J184&lt;&gt;"",TODAY()&gt;$J184),"Date butoir dépassée",IF(AND($I184&lt;&gt;"",TODAY()&gt;=$I184),"Point à envoyer","Ouvert")))))</f>
        <v/>
      </c>
      <c r="Q184" s="5" t="n"/>
    </row>
    <row r="185">
      <c r="A185" s="4" t="n"/>
      <c r="B185" s="5" t="n"/>
      <c r="C185" s="6" t="n"/>
      <c r="D185" s="5" t="n"/>
      <c r="E185" s="7" t="n"/>
      <c r="F185" s="7" t="n"/>
      <c r="G185" s="7" t="n"/>
      <c r="H185" s="8" t="n"/>
      <c r="I185" s="7" t="n"/>
      <c r="J185" s="7" t="n"/>
      <c r="K185" s="5" t="n"/>
      <c r="L185" s="9" t="n"/>
      <c r="M185" s="6" t="n"/>
      <c r="N185" s="7" t="n"/>
      <c r="O185" s="10">
        <f>IF(OR($A185="",$E185="",$N185=""),"",IF(OR($M185="Livré",$M185="Remplacé"),$N185-$E185,""))</f>
        <v/>
      </c>
      <c r="P185" s="11">
        <f>IF($A185="","",IF(AND($M185&lt;&gt;"",$M185&lt;&gt;"Ouvert"),"Clôturé",IF($G185="","Envoyer l’avis de retard",IF(AND($J185&lt;&gt;"",TODAY()&gt;$J185),"Date butoir dépassée",IF(AND($I185&lt;&gt;"",TODAY()&gt;=$I185),"Point à envoyer","Ouvert")))))</f>
        <v/>
      </c>
      <c r="Q185" s="5" t="n"/>
    </row>
    <row r="186">
      <c r="A186" s="4" t="n"/>
      <c r="B186" s="5" t="n"/>
      <c r="C186" s="6" t="n"/>
      <c r="D186" s="5" t="n"/>
      <c r="E186" s="7" t="n"/>
      <c r="F186" s="7" t="n"/>
      <c r="G186" s="7" t="n"/>
      <c r="H186" s="8" t="n"/>
      <c r="I186" s="7" t="n"/>
      <c r="J186" s="7" t="n"/>
      <c r="K186" s="5" t="n"/>
      <c r="L186" s="9" t="n"/>
      <c r="M186" s="6" t="n"/>
      <c r="N186" s="7" t="n"/>
      <c r="O186" s="10">
        <f>IF(OR($A186="",$E186="",$N186=""),"",IF(OR($M186="Livré",$M186="Remplacé"),$N186-$E186,""))</f>
        <v/>
      </c>
      <c r="P186" s="11">
        <f>IF($A186="","",IF(AND($M186&lt;&gt;"",$M186&lt;&gt;"Ouvert"),"Clôturé",IF($G186="","Envoyer l’avis de retard",IF(AND($J186&lt;&gt;"",TODAY()&gt;$J186),"Date butoir dépassée",IF(AND($I186&lt;&gt;"",TODAY()&gt;=$I186),"Point à envoyer","Ouvert")))))</f>
        <v/>
      </c>
      <c r="Q186" s="5" t="n"/>
    </row>
    <row r="187">
      <c r="A187" s="4" t="n"/>
      <c r="B187" s="5" t="n"/>
      <c r="C187" s="6" t="n"/>
      <c r="D187" s="5" t="n"/>
      <c r="E187" s="7" t="n"/>
      <c r="F187" s="7" t="n"/>
      <c r="G187" s="7" t="n"/>
      <c r="H187" s="8" t="n"/>
      <c r="I187" s="7" t="n"/>
      <c r="J187" s="7" t="n"/>
      <c r="K187" s="5" t="n"/>
      <c r="L187" s="9" t="n"/>
      <c r="M187" s="6" t="n"/>
      <c r="N187" s="7" t="n"/>
      <c r="O187" s="10">
        <f>IF(OR($A187="",$E187="",$N187=""),"",IF(OR($M187="Livré",$M187="Remplacé"),$N187-$E187,""))</f>
        <v/>
      </c>
      <c r="P187" s="11">
        <f>IF($A187="","",IF(AND($M187&lt;&gt;"",$M187&lt;&gt;"Ouvert"),"Clôturé",IF($G187="","Envoyer l’avis de retard",IF(AND($J187&lt;&gt;"",TODAY()&gt;$J187),"Date butoir dépassée",IF(AND($I187&lt;&gt;"",TODAY()&gt;=$I187),"Point à envoyer","Ouvert")))))</f>
        <v/>
      </c>
      <c r="Q187" s="5" t="n"/>
    </row>
    <row r="188">
      <c r="A188" s="4" t="n"/>
      <c r="B188" s="5" t="n"/>
      <c r="C188" s="6" t="n"/>
      <c r="D188" s="5" t="n"/>
      <c r="E188" s="7" t="n"/>
      <c r="F188" s="7" t="n"/>
      <c r="G188" s="7" t="n"/>
      <c r="H188" s="8" t="n"/>
      <c r="I188" s="7" t="n"/>
      <c r="J188" s="7" t="n"/>
      <c r="K188" s="5" t="n"/>
      <c r="L188" s="9" t="n"/>
      <c r="M188" s="6" t="n"/>
      <c r="N188" s="7" t="n"/>
      <c r="O188" s="10">
        <f>IF(OR($A188="",$E188="",$N188=""),"",IF(OR($M188="Livré",$M188="Remplacé"),$N188-$E188,""))</f>
        <v/>
      </c>
      <c r="P188" s="11">
        <f>IF($A188="","",IF(AND($M188&lt;&gt;"",$M188&lt;&gt;"Ouvert"),"Clôturé",IF($G188="","Envoyer l’avis de retard",IF(AND($J188&lt;&gt;"",TODAY()&gt;$J188),"Date butoir dépassée",IF(AND($I188&lt;&gt;"",TODAY()&gt;=$I188),"Point à envoyer","Ouvert")))))</f>
        <v/>
      </c>
      <c r="Q188" s="5" t="n"/>
    </row>
    <row r="189">
      <c r="A189" s="4" t="n"/>
      <c r="B189" s="5" t="n"/>
      <c r="C189" s="6" t="n"/>
      <c r="D189" s="5" t="n"/>
      <c r="E189" s="7" t="n"/>
      <c r="F189" s="7" t="n"/>
      <c r="G189" s="7" t="n"/>
      <c r="H189" s="8" t="n"/>
      <c r="I189" s="7" t="n"/>
      <c r="J189" s="7" t="n"/>
      <c r="K189" s="5" t="n"/>
      <c r="L189" s="9" t="n"/>
      <c r="M189" s="6" t="n"/>
      <c r="N189" s="7" t="n"/>
      <c r="O189" s="10">
        <f>IF(OR($A189="",$E189="",$N189=""),"",IF(OR($M189="Livré",$M189="Remplacé"),$N189-$E189,""))</f>
        <v/>
      </c>
      <c r="P189" s="11">
        <f>IF($A189="","",IF(AND($M189&lt;&gt;"",$M189&lt;&gt;"Ouvert"),"Clôturé",IF($G189="","Envoyer l’avis de retard",IF(AND($J189&lt;&gt;"",TODAY()&gt;$J189),"Date butoir dépassée",IF(AND($I189&lt;&gt;"",TODAY()&gt;=$I189),"Point à envoyer","Ouvert")))))</f>
        <v/>
      </c>
      <c r="Q189" s="5" t="n"/>
    </row>
    <row r="190">
      <c r="A190" s="4" t="n"/>
      <c r="B190" s="5" t="n"/>
      <c r="C190" s="6" t="n"/>
      <c r="D190" s="5" t="n"/>
      <c r="E190" s="7" t="n"/>
      <c r="F190" s="7" t="n"/>
      <c r="G190" s="7" t="n"/>
      <c r="H190" s="8" t="n"/>
      <c r="I190" s="7" t="n"/>
      <c r="J190" s="7" t="n"/>
      <c r="K190" s="5" t="n"/>
      <c r="L190" s="9" t="n"/>
      <c r="M190" s="6" t="n"/>
      <c r="N190" s="7" t="n"/>
      <c r="O190" s="10">
        <f>IF(OR($A190="",$E190="",$N190=""),"",IF(OR($M190="Livré",$M190="Remplacé"),$N190-$E190,""))</f>
        <v/>
      </c>
      <c r="P190" s="11">
        <f>IF($A190="","",IF(AND($M190&lt;&gt;"",$M190&lt;&gt;"Ouvert"),"Clôturé",IF($G190="","Envoyer l’avis de retard",IF(AND($J190&lt;&gt;"",TODAY()&gt;$J190),"Date butoir dépassée",IF(AND($I190&lt;&gt;"",TODAY()&gt;=$I190),"Point à envoyer","Ouvert")))))</f>
        <v/>
      </c>
      <c r="Q190" s="5" t="n"/>
    </row>
    <row r="191">
      <c r="A191" s="4" t="n"/>
      <c r="B191" s="5" t="n"/>
      <c r="C191" s="6" t="n"/>
      <c r="D191" s="5" t="n"/>
      <c r="E191" s="7" t="n"/>
      <c r="F191" s="7" t="n"/>
      <c r="G191" s="7" t="n"/>
      <c r="H191" s="8" t="n"/>
      <c r="I191" s="7" t="n"/>
      <c r="J191" s="7" t="n"/>
      <c r="K191" s="5" t="n"/>
      <c r="L191" s="9" t="n"/>
      <c r="M191" s="6" t="n"/>
      <c r="N191" s="7" t="n"/>
      <c r="O191" s="10">
        <f>IF(OR($A191="",$E191="",$N191=""),"",IF(OR($M191="Livré",$M191="Remplacé"),$N191-$E191,""))</f>
        <v/>
      </c>
      <c r="P191" s="11">
        <f>IF($A191="","",IF(AND($M191&lt;&gt;"",$M191&lt;&gt;"Ouvert"),"Clôturé",IF($G191="","Envoyer l’avis de retard",IF(AND($J191&lt;&gt;"",TODAY()&gt;$J191),"Date butoir dépassée",IF(AND($I191&lt;&gt;"",TODAY()&gt;=$I191),"Point à envoyer","Ouvert")))))</f>
        <v/>
      </c>
      <c r="Q191" s="5" t="n"/>
    </row>
    <row r="192">
      <c r="A192" s="4" t="n"/>
      <c r="B192" s="5" t="n"/>
      <c r="C192" s="6" t="n"/>
      <c r="D192" s="5" t="n"/>
      <c r="E192" s="7" t="n"/>
      <c r="F192" s="7" t="n"/>
      <c r="G192" s="7" t="n"/>
      <c r="H192" s="8" t="n"/>
      <c r="I192" s="7" t="n"/>
      <c r="J192" s="7" t="n"/>
      <c r="K192" s="5" t="n"/>
      <c r="L192" s="9" t="n"/>
      <c r="M192" s="6" t="n"/>
      <c r="N192" s="7" t="n"/>
      <c r="O192" s="10">
        <f>IF(OR($A192="",$E192="",$N192=""),"",IF(OR($M192="Livré",$M192="Remplacé"),$N192-$E192,""))</f>
        <v/>
      </c>
      <c r="P192" s="11">
        <f>IF($A192="","",IF(AND($M192&lt;&gt;"",$M192&lt;&gt;"Ouvert"),"Clôturé",IF($G192="","Envoyer l’avis de retard",IF(AND($J192&lt;&gt;"",TODAY()&gt;$J192),"Date butoir dépassée",IF(AND($I192&lt;&gt;"",TODAY()&gt;=$I192),"Point à envoyer","Ouvert")))))</f>
        <v/>
      </c>
      <c r="Q192" s="5" t="n"/>
    </row>
    <row r="193">
      <c r="A193" s="4" t="n"/>
      <c r="B193" s="5" t="n"/>
      <c r="C193" s="6" t="n"/>
      <c r="D193" s="5" t="n"/>
      <c r="E193" s="7" t="n"/>
      <c r="F193" s="7" t="n"/>
      <c r="G193" s="7" t="n"/>
      <c r="H193" s="8" t="n"/>
      <c r="I193" s="7" t="n"/>
      <c r="J193" s="7" t="n"/>
      <c r="K193" s="5" t="n"/>
      <c r="L193" s="9" t="n"/>
      <c r="M193" s="6" t="n"/>
      <c r="N193" s="7" t="n"/>
      <c r="O193" s="10">
        <f>IF(OR($A193="",$E193="",$N193=""),"",IF(OR($M193="Livré",$M193="Remplacé"),$N193-$E193,""))</f>
        <v/>
      </c>
      <c r="P193" s="11">
        <f>IF($A193="","",IF(AND($M193&lt;&gt;"",$M193&lt;&gt;"Ouvert"),"Clôturé",IF($G193="","Envoyer l’avis de retard",IF(AND($J193&lt;&gt;"",TODAY()&gt;$J193),"Date butoir dépassée",IF(AND($I193&lt;&gt;"",TODAY()&gt;=$I193),"Point à envoyer","Ouvert")))))</f>
        <v/>
      </c>
      <c r="Q193" s="5" t="n"/>
    </row>
    <row r="194">
      <c r="A194" s="4" t="n"/>
      <c r="B194" s="5" t="n"/>
      <c r="C194" s="6" t="n"/>
      <c r="D194" s="5" t="n"/>
      <c r="E194" s="7" t="n"/>
      <c r="F194" s="7" t="n"/>
      <c r="G194" s="7" t="n"/>
      <c r="H194" s="8" t="n"/>
      <c r="I194" s="7" t="n"/>
      <c r="J194" s="7" t="n"/>
      <c r="K194" s="5" t="n"/>
      <c r="L194" s="9" t="n"/>
      <c r="M194" s="6" t="n"/>
      <c r="N194" s="7" t="n"/>
      <c r="O194" s="10">
        <f>IF(OR($A194="",$E194="",$N194=""),"",IF(OR($M194="Livré",$M194="Remplacé"),$N194-$E194,""))</f>
        <v/>
      </c>
      <c r="P194" s="11">
        <f>IF($A194="","",IF(AND($M194&lt;&gt;"",$M194&lt;&gt;"Ouvert"),"Clôturé",IF($G194="","Envoyer l’avis de retard",IF(AND($J194&lt;&gt;"",TODAY()&gt;$J194),"Date butoir dépassée",IF(AND($I194&lt;&gt;"",TODAY()&gt;=$I194),"Point à envoyer","Ouvert")))))</f>
        <v/>
      </c>
      <c r="Q194" s="5" t="n"/>
    </row>
    <row r="195">
      <c r="A195" s="4" t="n"/>
      <c r="B195" s="5" t="n"/>
      <c r="C195" s="6" t="n"/>
      <c r="D195" s="5" t="n"/>
      <c r="E195" s="7" t="n"/>
      <c r="F195" s="7" t="n"/>
      <c r="G195" s="7" t="n"/>
      <c r="H195" s="8" t="n"/>
      <c r="I195" s="7" t="n"/>
      <c r="J195" s="7" t="n"/>
      <c r="K195" s="5" t="n"/>
      <c r="L195" s="9" t="n"/>
      <c r="M195" s="6" t="n"/>
      <c r="N195" s="7" t="n"/>
      <c r="O195" s="10">
        <f>IF(OR($A195="",$E195="",$N195=""),"",IF(OR($M195="Livré",$M195="Remplacé"),$N195-$E195,""))</f>
        <v/>
      </c>
      <c r="P195" s="11">
        <f>IF($A195="","",IF(AND($M195&lt;&gt;"",$M195&lt;&gt;"Ouvert"),"Clôturé",IF($G195="","Envoyer l’avis de retard",IF(AND($J195&lt;&gt;"",TODAY()&gt;$J195),"Date butoir dépassée",IF(AND($I195&lt;&gt;"",TODAY()&gt;=$I195),"Point à envoyer","Ouvert")))))</f>
        <v/>
      </c>
      <c r="Q195" s="5" t="n"/>
    </row>
    <row r="196">
      <c r="A196" s="4" t="n"/>
      <c r="B196" s="5" t="n"/>
      <c r="C196" s="6" t="n"/>
      <c r="D196" s="5" t="n"/>
      <c r="E196" s="7" t="n"/>
      <c r="F196" s="7" t="n"/>
      <c r="G196" s="7" t="n"/>
      <c r="H196" s="8" t="n"/>
      <c r="I196" s="7" t="n"/>
      <c r="J196" s="7" t="n"/>
      <c r="K196" s="5" t="n"/>
      <c r="L196" s="9" t="n"/>
      <c r="M196" s="6" t="n"/>
      <c r="N196" s="7" t="n"/>
      <c r="O196" s="10">
        <f>IF(OR($A196="",$E196="",$N196=""),"",IF(OR($M196="Livré",$M196="Remplacé"),$N196-$E196,""))</f>
        <v/>
      </c>
      <c r="P196" s="11">
        <f>IF($A196="","",IF(AND($M196&lt;&gt;"",$M196&lt;&gt;"Ouvert"),"Clôturé",IF($G196="","Envoyer l’avis de retard",IF(AND($J196&lt;&gt;"",TODAY()&gt;$J196),"Date butoir dépassée",IF(AND($I196&lt;&gt;"",TODAY()&gt;=$I196),"Point à envoyer","Ouvert")))))</f>
        <v/>
      </c>
      <c r="Q196" s="5" t="n"/>
    </row>
    <row r="197">
      <c r="A197" s="4" t="n"/>
      <c r="B197" s="5" t="n"/>
      <c r="C197" s="6" t="n"/>
      <c r="D197" s="5" t="n"/>
      <c r="E197" s="7" t="n"/>
      <c r="F197" s="7" t="n"/>
      <c r="G197" s="7" t="n"/>
      <c r="H197" s="8" t="n"/>
      <c r="I197" s="7" t="n"/>
      <c r="J197" s="7" t="n"/>
      <c r="K197" s="5" t="n"/>
      <c r="L197" s="9" t="n"/>
      <c r="M197" s="6" t="n"/>
      <c r="N197" s="7" t="n"/>
      <c r="O197" s="10">
        <f>IF(OR($A197="",$E197="",$N197=""),"",IF(OR($M197="Livré",$M197="Remplacé"),$N197-$E197,""))</f>
        <v/>
      </c>
      <c r="P197" s="11">
        <f>IF($A197="","",IF(AND($M197&lt;&gt;"",$M197&lt;&gt;"Ouvert"),"Clôturé",IF($G197="","Envoyer l’avis de retard",IF(AND($J197&lt;&gt;"",TODAY()&gt;$J197),"Date butoir dépassée",IF(AND($I197&lt;&gt;"",TODAY()&gt;=$I197),"Point à envoyer","Ouvert")))))</f>
        <v/>
      </c>
      <c r="Q197" s="5" t="n"/>
    </row>
    <row r="198">
      <c r="A198" s="4" t="n"/>
      <c r="B198" s="5" t="n"/>
      <c r="C198" s="6" t="n"/>
      <c r="D198" s="5" t="n"/>
      <c r="E198" s="7" t="n"/>
      <c r="F198" s="7" t="n"/>
      <c r="G198" s="7" t="n"/>
      <c r="H198" s="8" t="n"/>
      <c r="I198" s="7" t="n"/>
      <c r="J198" s="7" t="n"/>
      <c r="K198" s="5" t="n"/>
      <c r="L198" s="9" t="n"/>
      <c r="M198" s="6" t="n"/>
      <c r="N198" s="7" t="n"/>
      <c r="O198" s="10">
        <f>IF(OR($A198="",$E198="",$N198=""),"",IF(OR($M198="Livré",$M198="Remplacé"),$N198-$E198,""))</f>
        <v/>
      </c>
      <c r="P198" s="11">
        <f>IF($A198="","",IF(AND($M198&lt;&gt;"",$M198&lt;&gt;"Ouvert"),"Clôturé",IF($G198="","Envoyer l’avis de retard",IF(AND($J198&lt;&gt;"",TODAY()&gt;$J198),"Date butoir dépassée",IF(AND($I198&lt;&gt;"",TODAY()&gt;=$I198),"Point à envoyer","Ouvert")))))</f>
        <v/>
      </c>
      <c r="Q198" s="5" t="n"/>
    </row>
    <row r="199">
      <c r="A199" s="4" t="n"/>
      <c r="B199" s="5" t="n"/>
      <c r="C199" s="6" t="n"/>
      <c r="D199" s="5" t="n"/>
      <c r="E199" s="7" t="n"/>
      <c r="F199" s="7" t="n"/>
      <c r="G199" s="7" t="n"/>
      <c r="H199" s="8" t="n"/>
      <c r="I199" s="7" t="n"/>
      <c r="J199" s="7" t="n"/>
      <c r="K199" s="5" t="n"/>
      <c r="L199" s="9" t="n"/>
      <c r="M199" s="6" t="n"/>
      <c r="N199" s="7" t="n"/>
      <c r="O199" s="10">
        <f>IF(OR($A199="",$E199="",$N199=""),"",IF(OR($M199="Livré",$M199="Remplacé"),$N199-$E199,""))</f>
        <v/>
      </c>
      <c r="P199" s="11">
        <f>IF($A199="","",IF(AND($M199&lt;&gt;"",$M199&lt;&gt;"Ouvert"),"Clôturé",IF($G199="","Envoyer l’avis de retard",IF(AND($J199&lt;&gt;"",TODAY()&gt;$J199),"Date butoir dépassée",IF(AND($I199&lt;&gt;"",TODAY()&gt;=$I199),"Point à envoyer","Ouvert")))))</f>
        <v/>
      </c>
      <c r="Q199" s="5" t="n"/>
    </row>
    <row r="200">
      <c r="A200" s="4" t="n"/>
      <c r="B200" s="5" t="n"/>
      <c r="C200" s="6" t="n"/>
      <c r="D200" s="5" t="n"/>
      <c r="E200" s="7" t="n"/>
      <c r="F200" s="7" t="n"/>
      <c r="G200" s="7" t="n"/>
      <c r="H200" s="8" t="n"/>
      <c r="I200" s="7" t="n"/>
      <c r="J200" s="7" t="n"/>
      <c r="K200" s="5" t="n"/>
      <c r="L200" s="9" t="n"/>
      <c r="M200" s="6" t="n"/>
      <c r="N200" s="7" t="n"/>
      <c r="O200" s="10">
        <f>IF(OR($A200="",$E200="",$N200=""),"",IF(OR($M200="Livré",$M200="Remplacé"),$N200-$E200,""))</f>
        <v/>
      </c>
      <c r="P200" s="11">
        <f>IF($A200="","",IF(AND($M200&lt;&gt;"",$M200&lt;&gt;"Ouvert"),"Clôturé",IF($G200="","Envoyer l’avis de retard",IF(AND($J200&lt;&gt;"",TODAY()&gt;$J200),"Date butoir dépassée",IF(AND($I200&lt;&gt;"",TODAY()&gt;=$I200),"Point à envoyer","Ouvert")))))</f>
        <v/>
      </c>
      <c r="Q200" s="5" t="n"/>
    </row>
    <row r="201">
      <c r="A201" s="4" t="n"/>
      <c r="B201" s="5" t="n"/>
      <c r="C201" s="6" t="n"/>
      <c r="D201" s="5" t="n"/>
      <c r="E201" s="7" t="n"/>
      <c r="F201" s="7" t="n"/>
      <c r="G201" s="7" t="n"/>
      <c r="H201" s="8" t="n"/>
      <c r="I201" s="7" t="n"/>
      <c r="J201" s="7" t="n"/>
      <c r="K201" s="5" t="n"/>
      <c r="L201" s="9" t="n"/>
      <c r="M201" s="6" t="n"/>
      <c r="N201" s="7" t="n"/>
      <c r="O201" s="10">
        <f>IF(OR($A201="",$E201="",$N201=""),"",IF(OR($M201="Livré",$M201="Remplacé"),$N201-$E201,""))</f>
        <v/>
      </c>
      <c r="P201" s="11">
        <f>IF($A201="","",IF(AND($M201&lt;&gt;"",$M201&lt;&gt;"Ouvert"),"Clôturé",IF($G201="","Envoyer l’avis de retard",IF(AND($J201&lt;&gt;"",TODAY()&gt;$J201),"Date butoir dépassée",IF(AND($I201&lt;&gt;"",TODAY()&gt;=$I201),"Point à envoyer","Ouvert")))))</f>
        <v/>
      </c>
      <c r="Q201" s="5" t="n"/>
    </row>
    <row r="202">
      <c r="A202" s="4" t="n"/>
      <c r="B202" s="5" t="n"/>
      <c r="C202" s="6" t="n"/>
      <c r="D202" s="5" t="n"/>
      <c r="E202" s="7" t="n"/>
      <c r="F202" s="7" t="n"/>
      <c r="G202" s="7" t="n"/>
      <c r="H202" s="8" t="n"/>
      <c r="I202" s="7" t="n"/>
      <c r="J202" s="7" t="n"/>
      <c r="K202" s="5" t="n"/>
      <c r="L202" s="9" t="n"/>
      <c r="M202" s="6" t="n"/>
      <c r="N202" s="7" t="n"/>
      <c r="O202" s="10">
        <f>IF(OR($A202="",$E202="",$N202=""),"",IF(OR($M202="Livré",$M202="Remplacé"),$N202-$E202,""))</f>
        <v/>
      </c>
      <c r="P202" s="11">
        <f>IF($A202="","",IF(AND($M202&lt;&gt;"",$M202&lt;&gt;"Ouvert"),"Clôturé",IF($G202="","Envoyer l’avis de retard",IF(AND($J202&lt;&gt;"",TODAY()&gt;$J202),"Date butoir dépassée",IF(AND($I202&lt;&gt;"",TODAY()&gt;=$I202),"Point à envoyer","Ouvert")))))</f>
        <v/>
      </c>
      <c r="Q202" s="5" t="n"/>
    </row>
    <row r="203">
      <c r="A203" s="4" t="n"/>
      <c r="B203" s="5" t="n"/>
      <c r="C203" s="6" t="n"/>
      <c r="D203" s="5" t="n"/>
      <c r="E203" s="7" t="n"/>
      <c r="F203" s="7" t="n"/>
      <c r="G203" s="7" t="n"/>
      <c r="H203" s="8" t="n"/>
      <c r="I203" s="7" t="n"/>
      <c r="J203" s="7" t="n"/>
      <c r="K203" s="5" t="n"/>
      <c r="L203" s="9" t="n"/>
      <c r="M203" s="6" t="n"/>
      <c r="N203" s="7" t="n"/>
      <c r="O203" s="10">
        <f>IF(OR($A203="",$E203="",$N203=""),"",IF(OR($M203="Livré",$M203="Remplacé"),$N203-$E203,""))</f>
        <v/>
      </c>
      <c r="P203" s="11">
        <f>IF($A203="","",IF(AND($M203&lt;&gt;"",$M203&lt;&gt;"Ouvert"),"Clôturé",IF($G203="","Envoyer l’avis de retard",IF(AND($J203&lt;&gt;"",TODAY()&gt;$J203),"Date butoir dépassée",IF(AND($I203&lt;&gt;"",TODAY()&gt;=$I203),"Point à envoyer","Ouvert")))))</f>
        <v/>
      </c>
      <c r="Q203" s="5" t="n"/>
    </row>
    <row r="204">
      <c r="A204" s="4" t="n"/>
      <c r="B204" s="5" t="n"/>
      <c r="C204" s="6" t="n"/>
      <c r="D204" s="5" t="n"/>
      <c r="E204" s="7" t="n"/>
      <c r="F204" s="7" t="n"/>
      <c r="G204" s="7" t="n"/>
      <c r="H204" s="8" t="n"/>
      <c r="I204" s="7" t="n"/>
      <c r="J204" s="7" t="n"/>
      <c r="K204" s="5" t="n"/>
      <c r="L204" s="9" t="n"/>
      <c r="M204" s="6" t="n"/>
      <c r="N204" s="7" t="n"/>
      <c r="O204" s="10">
        <f>IF(OR($A204="",$E204="",$N204=""),"",IF(OR($M204="Livré",$M204="Remplacé"),$N204-$E204,""))</f>
        <v/>
      </c>
      <c r="P204" s="11">
        <f>IF($A204="","",IF(AND($M204&lt;&gt;"",$M204&lt;&gt;"Ouvert"),"Clôturé",IF($G204="","Envoyer l’avis de retard",IF(AND($J204&lt;&gt;"",TODAY()&gt;$J204),"Date butoir dépassée",IF(AND($I204&lt;&gt;"",TODAY()&gt;=$I204),"Point à envoyer","Ouvert")))))</f>
        <v/>
      </c>
      <c r="Q204" s="5" t="n"/>
    </row>
  </sheetData>
  <autoFilter ref="A4:Q204"/>
  <conditionalFormatting sqref="H5:H204">
    <cfRule type="expression" priority="1" dxfId="0">
      <formula>H5="Oui"</formula>
    </cfRule>
    <cfRule type="expression" priority="2" dxfId="1">
      <formula>H5="Non"</formula>
    </cfRule>
  </conditionalFormatting>
  <conditionalFormatting sqref="M5:M204">
    <cfRule type="expression" priority="3" dxfId="0">
      <formula>M5="Livré"</formula>
    </cfRule>
    <cfRule type="expression" priority="4" dxfId="0">
      <formula>M5="Remplacé"</formula>
    </cfRule>
    <cfRule type="expression" priority="5" dxfId="2">
      <formula>M5="Ouvert"</formula>
    </cfRule>
  </conditionalFormatting>
  <conditionalFormatting sqref="P5:P204">
    <cfRule type="expression" priority="6" dxfId="0">
      <formula>P5="Clôturé"</formula>
    </cfRule>
    <cfRule type="expression" priority="7" dxfId="3">
      <formula>P5="Ouvert"</formula>
    </cfRule>
    <cfRule type="expression" priority="8" dxfId="2">
      <formula>P5="Point à envoyer"</formula>
    </cfRule>
    <cfRule type="expression" priority="9" dxfId="1">
      <formula>P5="Date butoir dépassée"</formula>
    </cfRule>
    <cfRule type="expression" priority="10" dxfId="1">
      <formula>P5="Envoyer l’avis de retard"</formula>
    </cfRule>
  </conditionalFormatting>
  <dataValidations count="5">
    <dataValidation sqref="C5:C204" showDropDown="0" showInputMessage="0" showErrorMessage="0" allowBlank="1" type="list">
      <formula1>='Listes'!$B$5:$B$14</formula1>
    </dataValidation>
    <dataValidation sqref="D5:D204" showDropDown="0" showInputMessage="0" showErrorMessage="0" allowBlank="1" type="list">
      <formula1>='Listes'!$A$5:$A$16</formula1>
    </dataValidation>
    <dataValidation sqref="H5:H204" showDropDown="0" showInputMessage="0" showErrorMessage="0" allowBlank="1" type="list">
      <formula1>='Listes'!$E$5:$E$6</formula1>
    </dataValidation>
    <dataValidation sqref="K5:K204" showDropDown="0" showInputMessage="0" showErrorMessage="0" allowBlank="1" type="list">
      <formula1>='Listes'!$C$5:$C$9</formula1>
    </dataValidation>
    <dataValidation sqref="M5:M204" showDropDown="0" showInputMessage="0" showErrorMessage="0" allowBlank="1" type="list">
      <formula1>='Listes'!$D$5:$D$9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3"/>
  <sheetViews>
    <sheetView rightToLeft="0" workbookViewId="0">
      <selection activeCell="A1" sqref="A1"/>
    </sheetView>
  </sheetViews>
  <sheetFormatPr baseColWidth="8" defaultRowHeight="15"/>
  <cols>
    <col width="36" customWidth="1" min="1" max="1"/>
    <col width="12" customWidth="1" min="2" max="2"/>
    <col width="1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Synthèse des retards</t>
        </is>
      </c>
    </row>
    <row r="2">
      <c r="A2" s="2" t="inlineStr">
        <is>
          <t>Totaux issus de la feuille Journal des retards. Ils se mettent à jour quand vous modifiez une ligne.</t>
        </is>
      </c>
    </row>
    <row r="4" ht="24" customHeight="1">
      <c r="A4" s="3" t="inlineStr">
        <is>
          <t>Mesure</t>
        </is>
      </c>
      <c r="B4" s="3" t="inlineStr">
        <is>
          <t>Total</t>
        </is>
      </c>
    </row>
    <row r="5">
      <c r="A5" s="5" t="inlineStr">
        <is>
          <t>Commandes en retard enregistrées</t>
        </is>
      </c>
      <c r="B5" s="12">
        <f>COUNTA('Journal des retards'!$A$5:$A$204)</f>
        <v/>
      </c>
    </row>
    <row r="6">
      <c r="A6" s="5" t="inlineStr">
        <is>
          <t>Prévenu avant la demande</t>
        </is>
      </c>
      <c r="B6" s="12">
        <f>COUNTIF('Journal des retards'!$H$5:$H$204,"Oui")</f>
        <v/>
      </c>
    </row>
    <row r="7">
      <c r="A7" s="5" t="inlineStr">
        <is>
          <t>Part prévenue avant la demande</t>
        </is>
      </c>
      <c r="B7" s="13">
        <f>IF(COUNTIF('Journal des retards'!$H$5:$H$204,"&lt;&gt;")=0,"",B6/COUNTIF('Journal des retards'!$H$5:$H$204,"&lt;&gt;"))</f>
        <v/>
      </c>
    </row>
    <row r="8">
      <c r="A8" s="5" t="inlineStr">
        <is>
          <t>Encore ouvertes</t>
        </is>
      </c>
      <c r="B8" s="12">
        <f>B5-COUNTIF('Journal des retards'!$P$5:$P$204,"Clôturé")</f>
        <v/>
      </c>
    </row>
    <row r="9">
      <c r="A9" s="5" t="inlineStr">
        <is>
          <t>Point à envoyer</t>
        </is>
      </c>
      <c r="B9" s="12">
        <f>COUNTIF('Journal des retards'!$P$5:$P$204,"Point à envoyer")</f>
        <v/>
      </c>
    </row>
    <row r="10">
      <c r="A10" s="5" t="inlineStr">
        <is>
          <t>Date butoir dépassée</t>
        </is>
      </c>
      <c r="B10" s="12">
        <f>COUNTIF('Journal des retards'!$P$5:$P$204,"Date butoir dépassée")</f>
        <v/>
      </c>
    </row>
    <row r="11">
      <c r="A11" s="5" t="inlineStr">
        <is>
          <t>Jours de retard en moyenne (livré ou remplacé)</t>
        </is>
      </c>
      <c r="B11" s="14">
        <f>IF(COUNT('Journal des retards'!$O$5:$O$204)=0,"",AVERAGE('Journal des retards'!$O$5:$O$204))</f>
        <v/>
      </c>
    </row>
    <row r="12">
      <c r="A12" s="5" t="inlineStr">
        <is>
          <t>Gestes accordés</t>
        </is>
      </c>
      <c r="B12" s="12">
        <f>COUNTIF('Journal des retards'!$L$5:$L$204,"&gt;0")</f>
        <v/>
      </c>
    </row>
    <row r="13">
      <c r="A13" s="5" t="inlineStr">
        <is>
          <t>Total des gestes</t>
        </is>
      </c>
      <c r="B13" s="15">
        <f>SUM('Journal des retards'!$L$5:$L$204)</f>
        <v/>
      </c>
    </row>
    <row r="15">
      <c r="A15" s="16" t="inlineStr">
        <is>
          <t>Par cause</t>
        </is>
      </c>
    </row>
    <row r="16" ht="30" customHeight="1">
      <c r="A16" s="3" t="inlineStr">
        <is>
          <t>Cause</t>
        </is>
      </c>
      <c r="B16" s="3" t="inlineStr">
        <is>
          <t>Commandes</t>
        </is>
      </c>
      <c r="C16" s="3" t="inlineStr">
        <is>
          <t>Prévenu avant la demande</t>
        </is>
      </c>
      <c r="D16" s="3" t="inlineStr">
        <is>
          <t>Part prévenue en premier</t>
        </is>
      </c>
      <c r="E16" s="3" t="inlineStr">
        <is>
          <t>Jours de retard en moyenne</t>
        </is>
      </c>
      <c r="F16" s="3" t="inlineStr">
        <is>
          <t>Total des gestes</t>
        </is>
      </c>
    </row>
    <row r="17">
      <c r="A17" s="5">
        <f>IF('Listes'!$A$5="","",'Listes'!$A$5)</f>
        <v/>
      </c>
      <c r="B17" s="17">
        <f>IF(A17="","",COUNTIF('Journal des retards'!$D$5:$D$204,A17))</f>
        <v/>
      </c>
      <c r="C17" s="17">
        <f>IF(A17="","",COUNTIFS('Journal des retards'!$D$5:$D$204,A17,'Journal des retards'!$H$5:$H$204,"Oui"))</f>
        <v/>
      </c>
      <c r="D17" s="18">
        <f>IF(OR(A17="",COUNTIFS('Journal des retards'!$D$5:$D$204,A17,'Journal des retards'!$H$5:$H$204,"&lt;&gt;")=0),"",C17/COUNTIFS('Journal des retards'!$D$5:$D$204,A17,'Journal des retards'!$H$5:$H$204,"&lt;&gt;"))</f>
        <v/>
      </c>
      <c r="E17" s="19">
        <f>IF(OR(A17="",COUNTIFS('Journal des retards'!$D$5:$D$204,A17,'Journal des retards'!$O$5:$O$204,"&gt;=0")=0),"",AVERAGEIFS('Journal des retards'!$O$5:$O$204,'Journal des retards'!$D$5:$D$204,A17))</f>
        <v/>
      </c>
      <c r="F17" s="20">
        <f>IF(A17="","",SUMIF('Journal des retards'!$D$5:$D$204,A17,'Journal des retards'!$L$5:$L$204))</f>
        <v/>
      </c>
    </row>
    <row r="18">
      <c r="A18" s="5">
        <f>IF('Listes'!$A$6="","",'Listes'!$A$6)</f>
        <v/>
      </c>
      <c r="B18" s="17">
        <f>IF(A18="","",COUNTIF('Journal des retards'!$D$5:$D$204,A18))</f>
        <v/>
      </c>
      <c r="C18" s="17">
        <f>IF(A18="","",COUNTIFS('Journal des retards'!$D$5:$D$204,A18,'Journal des retards'!$H$5:$H$204,"Oui"))</f>
        <v/>
      </c>
      <c r="D18" s="18">
        <f>IF(OR(A18="",COUNTIFS('Journal des retards'!$D$5:$D$204,A18,'Journal des retards'!$H$5:$H$204,"&lt;&gt;")=0),"",C18/COUNTIFS('Journal des retards'!$D$5:$D$204,A18,'Journal des retards'!$H$5:$H$204,"&lt;&gt;"))</f>
        <v/>
      </c>
      <c r="E18" s="19">
        <f>IF(OR(A18="",COUNTIFS('Journal des retards'!$D$5:$D$204,A18,'Journal des retards'!$O$5:$O$204,"&gt;=0")=0),"",AVERAGEIFS('Journal des retards'!$O$5:$O$204,'Journal des retards'!$D$5:$D$204,A18))</f>
        <v/>
      </c>
      <c r="F18" s="20">
        <f>IF(A18="","",SUMIF('Journal des retards'!$D$5:$D$204,A18,'Journal des retards'!$L$5:$L$204))</f>
        <v/>
      </c>
    </row>
    <row r="19">
      <c r="A19" s="5">
        <f>IF('Listes'!$A$7="","",'Listes'!$A$7)</f>
        <v/>
      </c>
      <c r="B19" s="17">
        <f>IF(A19="","",COUNTIF('Journal des retards'!$D$5:$D$204,A19))</f>
        <v/>
      </c>
      <c r="C19" s="17">
        <f>IF(A19="","",COUNTIFS('Journal des retards'!$D$5:$D$204,A19,'Journal des retards'!$H$5:$H$204,"Oui"))</f>
        <v/>
      </c>
      <c r="D19" s="18">
        <f>IF(OR(A19="",COUNTIFS('Journal des retards'!$D$5:$D$204,A19,'Journal des retards'!$H$5:$H$204,"&lt;&gt;")=0),"",C19/COUNTIFS('Journal des retards'!$D$5:$D$204,A19,'Journal des retards'!$H$5:$H$204,"&lt;&gt;"))</f>
        <v/>
      </c>
      <c r="E19" s="19">
        <f>IF(OR(A19="",COUNTIFS('Journal des retards'!$D$5:$D$204,A19,'Journal des retards'!$O$5:$O$204,"&gt;=0")=0),"",AVERAGEIFS('Journal des retards'!$O$5:$O$204,'Journal des retards'!$D$5:$D$204,A19))</f>
        <v/>
      </c>
      <c r="F19" s="20">
        <f>IF(A19="","",SUMIF('Journal des retards'!$D$5:$D$204,A19,'Journal des retards'!$L$5:$L$204))</f>
        <v/>
      </c>
    </row>
    <row r="20">
      <c r="A20" s="5">
        <f>IF('Listes'!$A$8="","",'Listes'!$A$8)</f>
        <v/>
      </c>
      <c r="B20" s="17">
        <f>IF(A20="","",COUNTIF('Journal des retards'!$D$5:$D$204,A20))</f>
        <v/>
      </c>
      <c r="C20" s="17">
        <f>IF(A20="","",COUNTIFS('Journal des retards'!$D$5:$D$204,A20,'Journal des retards'!$H$5:$H$204,"Oui"))</f>
        <v/>
      </c>
      <c r="D20" s="18">
        <f>IF(OR(A20="",COUNTIFS('Journal des retards'!$D$5:$D$204,A20,'Journal des retards'!$H$5:$H$204,"&lt;&gt;")=0),"",C20/COUNTIFS('Journal des retards'!$D$5:$D$204,A20,'Journal des retards'!$H$5:$H$204,"&lt;&gt;"))</f>
        <v/>
      </c>
      <c r="E20" s="19">
        <f>IF(OR(A20="",COUNTIFS('Journal des retards'!$D$5:$D$204,A20,'Journal des retards'!$O$5:$O$204,"&gt;=0")=0),"",AVERAGEIFS('Journal des retards'!$O$5:$O$204,'Journal des retards'!$D$5:$D$204,A20))</f>
        <v/>
      </c>
      <c r="F20" s="20">
        <f>IF(A20="","",SUMIF('Journal des retards'!$D$5:$D$204,A20,'Journal des retards'!$L$5:$L$204))</f>
        <v/>
      </c>
    </row>
    <row r="21">
      <c r="A21" s="5">
        <f>IF('Listes'!$A$9="","",'Listes'!$A$9)</f>
        <v/>
      </c>
      <c r="B21" s="17">
        <f>IF(A21="","",COUNTIF('Journal des retards'!$D$5:$D$204,A21))</f>
        <v/>
      </c>
      <c r="C21" s="17">
        <f>IF(A21="","",COUNTIFS('Journal des retards'!$D$5:$D$204,A21,'Journal des retards'!$H$5:$H$204,"Oui"))</f>
        <v/>
      </c>
      <c r="D21" s="18">
        <f>IF(OR(A21="",COUNTIFS('Journal des retards'!$D$5:$D$204,A21,'Journal des retards'!$H$5:$H$204,"&lt;&gt;")=0),"",C21/COUNTIFS('Journal des retards'!$D$5:$D$204,A21,'Journal des retards'!$H$5:$H$204,"&lt;&gt;"))</f>
        <v/>
      </c>
      <c r="E21" s="19">
        <f>IF(OR(A21="",COUNTIFS('Journal des retards'!$D$5:$D$204,A21,'Journal des retards'!$O$5:$O$204,"&gt;=0")=0),"",AVERAGEIFS('Journal des retards'!$O$5:$O$204,'Journal des retards'!$D$5:$D$204,A21))</f>
        <v/>
      </c>
      <c r="F21" s="20">
        <f>IF(A21="","",SUMIF('Journal des retards'!$D$5:$D$204,A21,'Journal des retards'!$L$5:$L$204))</f>
        <v/>
      </c>
    </row>
    <row r="22">
      <c r="A22" s="5">
        <f>IF('Listes'!$A$10="","",'Listes'!$A$10)</f>
        <v/>
      </c>
      <c r="B22" s="17">
        <f>IF(A22="","",COUNTIF('Journal des retards'!$D$5:$D$204,A22))</f>
        <v/>
      </c>
      <c r="C22" s="17">
        <f>IF(A22="","",COUNTIFS('Journal des retards'!$D$5:$D$204,A22,'Journal des retards'!$H$5:$H$204,"Oui"))</f>
        <v/>
      </c>
      <c r="D22" s="18">
        <f>IF(OR(A22="",COUNTIFS('Journal des retards'!$D$5:$D$204,A22,'Journal des retards'!$H$5:$H$204,"&lt;&gt;")=0),"",C22/COUNTIFS('Journal des retards'!$D$5:$D$204,A22,'Journal des retards'!$H$5:$H$204,"&lt;&gt;"))</f>
        <v/>
      </c>
      <c r="E22" s="19">
        <f>IF(OR(A22="",COUNTIFS('Journal des retards'!$D$5:$D$204,A22,'Journal des retards'!$O$5:$O$204,"&gt;=0")=0),"",AVERAGEIFS('Journal des retards'!$O$5:$O$204,'Journal des retards'!$D$5:$D$204,A22))</f>
        <v/>
      </c>
      <c r="F22" s="20">
        <f>IF(A22="","",SUMIF('Journal des retards'!$D$5:$D$204,A22,'Journal des retards'!$L$5:$L$204))</f>
        <v/>
      </c>
    </row>
    <row r="23">
      <c r="A23" s="5">
        <f>IF('Listes'!$A$11="","",'Listes'!$A$11)</f>
        <v/>
      </c>
      <c r="B23" s="17">
        <f>IF(A23="","",COUNTIF('Journal des retards'!$D$5:$D$204,A23))</f>
        <v/>
      </c>
      <c r="C23" s="17">
        <f>IF(A23="","",COUNTIFS('Journal des retards'!$D$5:$D$204,A23,'Journal des retards'!$H$5:$H$204,"Oui"))</f>
        <v/>
      </c>
      <c r="D23" s="18">
        <f>IF(OR(A23="",COUNTIFS('Journal des retards'!$D$5:$D$204,A23,'Journal des retards'!$H$5:$H$204,"&lt;&gt;")=0),"",C23/COUNTIFS('Journal des retards'!$D$5:$D$204,A23,'Journal des retards'!$H$5:$H$204,"&lt;&gt;"))</f>
        <v/>
      </c>
      <c r="E23" s="19">
        <f>IF(OR(A23="",COUNTIFS('Journal des retards'!$D$5:$D$204,A23,'Journal des retards'!$O$5:$O$204,"&gt;=0")=0),"",AVERAGEIFS('Journal des retards'!$O$5:$O$204,'Journal des retards'!$D$5:$D$204,A23))</f>
        <v/>
      </c>
      <c r="F23" s="20">
        <f>IF(A23="","",SUMIF('Journal des retards'!$D$5:$D$204,A23,'Journal des retards'!$L$5:$L$204))</f>
        <v/>
      </c>
    </row>
    <row r="24">
      <c r="A24" s="5">
        <f>IF('Listes'!$A$12="","",'Listes'!$A$12)</f>
        <v/>
      </c>
      <c r="B24" s="17">
        <f>IF(A24="","",COUNTIF('Journal des retards'!$D$5:$D$204,A24))</f>
        <v/>
      </c>
      <c r="C24" s="17">
        <f>IF(A24="","",COUNTIFS('Journal des retards'!$D$5:$D$204,A24,'Journal des retards'!$H$5:$H$204,"Oui"))</f>
        <v/>
      </c>
      <c r="D24" s="18">
        <f>IF(OR(A24="",COUNTIFS('Journal des retards'!$D$5:$D$204,A24,'Journal des retards'!$H$5:$H$204,"&lt;&gt;")=0),"",C24/COUNTIFS('Journal des retards'!$D$5:$D$204,A24,'Journal des retards'!$H$5:$H$204,"&lt;&gt;"))</f>
        <v/>
      </c>
      <c r="E24" s="19">
        <f>IF(OR(A24="",COUNTIFS('Journal des retards'!$D$5:$D$204,A24,'Journal des retards'!$O$5:$O$204,"&gt;=0")=0),"",AVERAGEIFS('Journal des retards'!$O$5:$O$204,'Journal des retards'!$D$5:$D$204,A24))</f>
        <v/>
      </c>
      <c r="F24" s="20">
        <f>IF(A24="","",SUMIF('Journal des retards'!$D$5:$D$204,A24,'Journal des retards'!$L$5:$L$204))</f>
        <v/>
      </c>
    </row>
    <row r="25">
      <c r="A25" s="5">
        <f>IF('Listes'!$A$13="","",'Listes'!$A$13)</f>
        <v/>
      </c>
      <c r="B25" s="17">
        <f>IF(A25="","",COUNTIF('Journal des retards'!$D$5:$D$204,A25))</f>
        <v/>
      </c>
      <c r="C25" s="17">
        <f>IF(A25="","",COUNTIFS('Journal des retards'!$D$5:$D$204,A25,'Journal des retards'!$H$5:$H$204,"Oui"))</f>
        <v/>
      </c>
      <c r="D25" s="18">
        <f>IF(OR(A25="",COUNTIFS('Journal des retards'!$D$5:$D$204,A25,'Journal des retards'!$H$5:$H$204,"&lt;&gt;")=0),"",C25/COUNTIFS('Journal des retards'!$D$5:$D$204,A25,'Journal des retards'!$H$5:$H$204,"&lt;&gt;"))</f>
        <v/>
      </c>
      <c r="E25" s="19">
        <f>IF(OR(A25="",COUNTIFS('Journal des retards'!$D$5:$D$204,A25,'Journal des retards'!$O$5:$O$204,"&gt;=0")=0),"",AVERAGEIFS('Journal des retards'!$O$5:$O$204,'Journal des retards'!$D$5:$D$204,A25))</f>
        <v/>
      </c>
      <c r="F25" s="20">
        <f>IF(A25="","",SUMIF('Journal des retards'!$D$5:$D$204,A25,'Journal des retards'!$L$5:$L$204))</f>
        <v/>
      </c>
    </row>
    <row r="26">
      <c r="A26" s="5">
        <f>IF('Listes'!$A$14="","",'Listes'!$A$14)</f>
        <v/>
      </c>
      <c r="B26" s="17">
        <f>IF(A26="","",COUNTIF('Journal des retards'!$D$5:$D$204,A26))</f>
        <v/>
      </c>
      <c r="C26" s="17">
        <f>IF(A26="","",COUNTIFS('Journal des retards'!$D$5:$D$204,A26,'Journal des retards'!$H$5:$H$204,"Oui"))</f>
        <v/>
      </c>
      <c r="D26" s="18">
        <f>IF(OR(A26="",COUNTIFS('Journal des retards'!$D$5:$D$204,A26,'Journal des retards'!$H$5:$H$204,"&lt;&gt;")=0),"",C26/COUNTIFS('Journal des retards'!$D$5:$D$204,A26,'Journal des retards'!$H$5:$H$204,"&lt;&gt;"))</f>
        <v/>
      </c>
      <c r="E26" s="19">
        <f>IF(OR(A26="",COUNTIFS('Journal des retards'!$D$5:$D$204,A26,'Journal des retards'!$O$5:$O$204,"&gt;=0")=0),"",AVERAGEIFS('Journal des retards'!$O$5:$O$204,'Journal des retards'!$D$5:$D$204,A26))</f>
        <v/>
      </c>
      <c r="F26" s="20">
        <f>IF(A26="","",SUMIF('Journal des retards'!$D$5:$D$204,A26,'Journal des retards'!$L$5:$L$204))</f>
        <v/>
      </c>
    </row>
    <row r="27">
      <c r="A27" s="5">
        <f>IF('Listes'!$A$15="","",'Listes'!$A$15)</f>
        <v/>
      </c>
      <c r="B27" s="17">
        <f>IF(A27="","",COUNTIF('Journal des retards'!$D$5:$D$204,A27))</f>
        <v/>
      </c>
      <c r="C27" s="17">
        <f>IF(A27="","",COUNTIFS('Journal des retards'!$D$5:$D$204,A27,'Journal des retards'!$H$5:$H$204,"Oui"))</f>
        <v/>
      </c>
      <c r="D27" s="18">
        <f>IF(OR(A27="",COUNTIFS('Journal des retards'!$D$5:$D$204,A27,'Journal des retards'!$H$5:$H$204,"&lt;&gt;")=0),"",C27/COUNTIFS('Journal des retards'!$D$5:$D$204,A27,'Journal des retards'!$H$5:$H$204,"&lt;&gt;"))</f>
        <v/>
      </c>
      <c r="E27" s="19">
        <f>IF(OR(A27="",COUNTIFS('Journal des retards'!$D$5:$D$204,A27,'Journal des retards'!$O$5:$O$204,"&gt;=0")=0),"",AVERAGEIFS('Journal des retards'!$O$5:$O$204,'Journal des retards'!$D$5:$D$204,A27))</f>
        <v/>
      </c>
      <c r="F27" s="20">
        <f>IF(A27="","",SUMIF('Journal des retards'!$D$5:$D$204,A27,'Journal des retards'!$L$5:$L$204))</f>
        <v/>
      </c>
    </row>
    <row r="28">
      <c r="A28" s="5">
        <f>IF('Listes'!$A$16="","",'Listes'!$A$16)</f>
        <v/>
      </c>
      <c r="B28" s="17">
        <f>IF(A28="","",COUNTIF('Journal des retards'!$D$5:$D$204,A28))</f>
        <v/>
      </c>
      <c r="C28" s="17">
        <f>IF(A28="","",COUNTIFS('Journal des retards'!$D$5:$D$204,A28,'Journal des retards'!$H$5:$H$204,"Oui"))</f>
        <v/>
      </c>
      <c r="D28" s="18">
        <f>IF(OR(A28="",COUNTIFS('Journal des retards'!$D$5:$D$204,A28,'Journal des retards'!$H$5:$H$204,"&lt;&gt;")=0),"",C28/COUNTIFS('Journal des retards'!$D$5:$D$204,A28,'Journal des retards'!$H$5:$H$204,"&lt;&gt;"))</f>
        <v/>
      </c>
      <c r="E28" s="19">
        <f>IF(OR(A28="",COUNTIFS('Journal des retards'!$D$5:$D$204,A28,'Journal des retards'!$O$5:$O$204,"&gt;=0")=0),"",AVERAGEIFS('Journal des retards'!$O$5:$O$204,'Journal des retards'!$D$5:$D$204,A28))</f>
        <v/>
      </c>
      <c r="F28" s="20">
        <f>IF(A28="","",SUMIF('Journal des retards'!$D$5:$D$204,A28,'Journal des retards'!$L$5:$L$204))</f>
        <v/>
      </c>
    </row>
    <row r="30">
      <c r="A30" s="16" t="inlineStr">
        <is>
          <t>Par transporteur</t>
        </is>
      </c>
    </row>
    <row r="31" ht="30" customHeight="1">
      <c r="A31" s="3" t="inlineStr">
        <is>
          <t>Transporteur</t>
        </is>
      </c>
      <c r="B31" s="3" t="inlineStr">
        <is>
          <t>Commandes</t>
        </is>
      </c>
      <c r="C31" s="3" t="inlineStr">
        <is>
          <t>Prévenu avant la demande</t>
        </is>
      </c>
      <c r="D31" s="3" t="inlineStr">
        <is>
          <t>Part prévenue en premier</t>
        </is>
      </c>
      <c r="E31" s="3" t="inlineStr">
        <is>
          <t>Jours de retard en moyenne</t>
        </is>
      </c>
    </row>
    <row r="32">
      <c r="A32" s="5">
        <f>IF('Listes'!$B$5="","",'Listes'!$B$5)</f>
        <v/>
      </c>
      <c r="B32" s="17">
        <f>IF(A32="","",COUNTIF('Journal des retards'!$C$5:$C$204,A32))</f>
        <v/>
      </c>
      <c r="C32" s="17">
        <f>IF(A32="","",COUNTIFS('Journal des retards'!$C$5:$C$204,A32,'Journal des retards'!$H$5:$H$204,"Oui"))</f>
        <v/>
      </c>
      <c r="D32" s="18">
        <f>IF(OR(A32="",COUNTIFS('Journal des retards'!$C$5:$C$204,A32,'Journal des retards'!$H$5:$H$204,"&lt;&gt;")=0),"",C32/COUNTIFS('Journal des retards'!$C$5:$C$204,A32,'Journal des retards'!$H$5:$H$204,"&lt;&gt;"))</f>
        <v/>
      </c>
      <c r="E32" s="19">
        <f>IF(OR(A32="",COUNTIFS('Journal des retards'!$C$5:$C$204,A32,'Journal des retards'!$O$5:$O$204,"&gt;=0")=0),"",AVERAGEIFS('Journal des retards'!$O$5:$O$204,'Journal des retards'!$C$5:$C$204,A32))</f>
        <v/>
      </c>
    </row>
    <row r="33">
      <c r="A33" s="5">
        <f>IF('Listes'!$B$6="","",'Listes'!$B$6)</f>
        <v/>
      </c>
      <c r="B33" s="17">
        <f>IF(A33="","",COUNTIF('Journal des retards'!$C$5:$C$204,A33))</f>
        <v/>
      </c>
      <c r="C33" s="17">
        <f>IF(A33="","",COUNTIFS('Journal des retards'!$C$5:$C$204,A33,'Journal des retards'!$H$5:$H$204,"Oui"))</f>
        <v/>
      </c>
      <c r="D33" s="18">
        <f>IF(OR(A33="",COUNTIFS('Journal des retards'!$C$5:$C$204,A33,'Journal des retards'!$H$5:$H$204,"&lt;&gt;")=0),"",C33/COUNTIFS('Journal des retards'!$C$5:$C$204,A33,'Journal des retards'!$H$5:$H$204,"&lt;&gt;"))</f>
        <v/>
      </c>
      <c r="E33" s="19">
        <f>IF(OR(A33="",COUNTIFS('Journal des retards'!$C$5:$C$204,A33,'Journal des retards'!$O$5:$O$204,"&gt;=0")=0),"",AVERAGEIFS('Journal des retards'!$O$5:$O$204,'Journal des retards'!$C$5:$C$204,A33))</f>
        <v/>
      </c>
    </row>
    <row r="34">
      <c r="A34" s="5">
        <f>IF('Listes'!$B$7="","",'Listes'!$B$7)</f>
        <v/>
      </c>
      <c r="B34" s="17">
        <f>IF(A34="","",COUNTIF('Journal des retards'!$C$5:$C$204,A34))</f>
        <v/>
      </c>
      <c r="C34" s="17">
        <f>IF(A34="","",COUNTIFS('Journal des retards'!$C$5:$C$204,A34,'Journal des retards'!$H$5:$H$204,"Oui"))</f>
        <v/>
      </c>
      <c r="D34" s="18">
        <f>IF(OR(A34="",COUNTIFS('Journal des retards'!$C$5:$C$204,A34,'Journal des retards'!$H$5:$H$204,"&lt;&gt;")=0),"",C34/COUNTIFS('Journal des retards'!$C$5:$C$204,A34,'Journal des retards'!$H$5:$H$204,"&lt;&gt;"))</f>
        <v/>
      </c>
      <c r="E34" s="19">
        <f>IF(OR(A34="",COUNTIFS('Journal des retards'!$C$5:$C$204,A34,'Journal des retards'!$O$5:$O$204,"&gt;=0")=0),"",AVERAGEIFS('Journal des retards'!$O$5:$O$204,'Journal des retards'!$C$5:$C$204,A34))</f>
        <v/>
      </c>
    </row>
    <row r="35">
      <c r="A35" s="5">
        <f>IF('Listes'!$B$8="","",'Listes'!$B$8)</f>
        <v/>
      </c>
      <c r="B35" s="17">
        <f>IF(A35="","",COUNTIF('Journal des retards'!$C$5:$C$204,A35))</f>
        <v/>
      </c>
      <c r="C35" s="17">
        <f>IF(A35="","",COUNTIFS('Journal des retards'!$C$5:$C$204,A35,'Journal des retards'!$H$5:$H$204,"Oui"))</f>
        <v/>
      </c>
      <c r="D35" s="18">
        <f>IF(OR(A35="",COUNTIFS('Journal des retards'!$C$5:$C$204,A35,'Journal des retards'!$H$5:$H$204,"&lt;&gt;")=0),"",C35/COUNTIFS('Journal des retards'!$C$5:$C$204,A35,'Journal des retards'!$H$5:$H$204,"&lt;&gt;"))</f>
        <v/>
      </c>
      <c r="E35" s="19">
        <f>IF(OR(A35="",COUNTIFS('Journal des retards'!$C$5:$C$204,A35,'Journal des retards'!$O$5:$O$204,"&gt;=0")=0),"",AVERAGEIFS('Journal des retards'!$O$5:$O$204,'Journal des retards'!$C$5:$C$204,A35))</f>
        <v/>
      </c>
    </row>
    <row r="36">
      <c r="A36" s="5">
        <f>IF('Listes'!$B$9="","",'Listes'!$B$9)</f>
        <v/>
      </c>
      <c r="B36" s="17">
        <f>IF(A36="","",COUNTIF('Journal des retards'!$C$5:$C$204,A36))</f>
        <v/>
      </c>
      <c r="C36" s="17">
        <f>IF(A36="","",COUNTIFS('Journal des retards'!$C$5:$C$204,A36,'Journal des retards'!$H$5:$H$204,"Oui"))</f>
        <v/>
      </c>
      <c r="D36" s="18">
        <f>IF(OR(A36="",COUNTIFS('Journal des retards'!$C$5:$C$204,A36,'Journal des retards'!$H$5:$H$204,"&lt;&gt;")=0),"",C36/COUNTIFS('Journal des retards'!$C$5:$C$204,A36,'Journal des retards'!$H$5:$H$204,"&lt;&gt;"))</f>
        <v/>
      </c>
      <c r="E36" s="19">
        <f>IF(OR(A36="",COUNTIFS('Journal des retards'!$C$5:$C$204,A36,'Journal des retards'!$O$5:$O$204,"&gt;=0")=0),"",AVERAGEIFS('Journal des retards'!$O$5:$O$204,'Journal des retards'!$C$5:$C$204,A36))</f>
        <v/>
      </c>
    </row>
    <row r="37">
      <c r="A37" s="5">
        <f>IF('Listes'!$B$10="","",'Listes'!$B$10)</f>
        <v/>
      </c>
      <c r="B37" s="17">
        <f>IF(A37="","",COUNTIF('Journal des retards'!$C$5:$C$204,A37))</f>
        <v/>
      </c>
      <c r="C37" s="17">
        <f>IF(A37="","",COUNTIFS('Journal des retards'!$C$5:$C$204,A37,'Journal des retards'!$H$5:$H$204,"Oui"))</f>
        <v/>
      </c>
      <c r="D37" s="18">
        <f>IF(OR(A37="",COUNTIFS('Journal des retards'!$C$5:$C$204,A37,'Journal des retards'!$H$5:$H$204,"&lt;&gt;")=0),"",C37/COUNTIFS('Journal des retards'!$C$5:$C$204,A37,'Journal des retards'!$H$5:$H$204,"&lt;&gt;"))</f>
        <v/>
      </c>
      <c r="E37" s="19">
        <f>IF(OR(A37="",COUNTIFS('Journal des retards'!$C$5:$C$204,A37,'Journal des retards'!$O$5:$O$204,"&gt;=0")=0),"",AVERAGEIFS('Journal des retards'!$O$5:$O$204,'Journal des retards'!$C$5:$C$204,A37))</f>
        <v/>
      </c>
    </row>
    <row r="38">
      <c r="A38" s="5">
        <f>IF('Listes'!$B$11="","",'Listes'!$B$11)</f>
        <v/>
      </c>
      <c r="B38" s="17">
        <f>IF(A38="","",COUNTIF('Journal des retards'!$C$5:$C$204,A38))</f>
        <v/>
      </c>
      <c r="C38" s="17">
        <f>IF(A38="","",COUNTIFS('Journal des retards'!$C$5:$C$204,A38,'Journal des retards'!$H$5:$H$204,"Oui"))</f>
        <v/>
      </c>
      <c r="D38" s="18">
        <f>IF(OR(A38="",COUNTIFS('Journal des retards'!$C$5:$C$204,A38,'Journal des retards'!$H$5:$H$204,"&lt;&gt;")=0),"",C38/COUNTIFS('Journal des retards'!$C$5:$C$204,A38,'Journal des retards'!$H$5:$H$204,"&lt;&gt;"))</f>
        <v/>
      </c>
      <c r="E38" s="19">
        <f>IF(OR(A38="",COUNTIFS('Journal des retards'!$C$5:$C$204,A38,'Journal des retards'!$O$5:$O$204,"&gt;=0")=0),"",AVERAGEIFS('Journal des retards'!$O$5:$O$204,'Journal des retards'!$C$5:$C$204,A38))</f>
        <v/>
      </c>
    </row>
    <row r="39">
      <c r="A39" s="5">
        <f>IF('Listes'!$B$12="","",'Listes'!$B$12)</f>
        <v/>
      </c>
      <c r="B39" s="17">
        <f>IF(A39="","",COUNTIF('Journal des retards'!$C$5:$C$204,A39))</f>
        <v/>
      </c>
      <c r="C39" s="17">
        <f>IF(A39="","",COUNTIFS('Journal des retards'!$C$5:$C$204,A39,'Journal des retards'!$H$5:$H$204,"Oui"))</f>
        <v/>
      </c>
      <c r="D39" s="18">
        <f>IF(OR(A39="",COUNTIFS('Journal des retards'!$C$5:$C$204,A39,'Journal des retards'!$H$5:$H$204,"&lt;&gt;")=0),"",C39/COUNTIFS('Journal des retards'!$C$5:$C$204,A39,'Journal des retards'!$H$5:$H$204,"&lt;&gt;"))</f>
        <v/>
      </c>
      <c r="E39" s="19">
        <f>IF(OR(A39="",COUNTIFS('Journal des retards'!$C$5:$C$204,A39,'Journal des retards'!$O$5:$O$204,"&gt;=0")=0),"",AVERAGEIFS('Journal des retards'!$O$5:$O$204,'Journal des retards'!$C$5:$C$204,A39))</f>
        <v/>
      </c>
    </row>
    <row r="40">
      <c r="A40" s="5">
        <f>IF('Listes'!$B$13="","",'Listes'!$B$13)</f>
        <v/>
      </c>
      <c r="B40" s="17">
        <f>IF(A40="","",COUNTIF('Journal des retards'!$C$5:$C$204,A40))</f>
        <v/>
      </c>
      <c r="C40" s="17">
        <f>IF(A40="","",COUNTIFS('Journal des retards'!$C$5:$C$204,A40,'Journal des retards'!$H$5:$H$204,"Oui"))</f>
        <v/>
      </c>
      <c r="D40" s="18">
        <f>IF(OR(A40="",COUNTIFS('Journal des retards'!$C$5:$C$204,A40,'Journal des retards'!$H$5:$H$204,"&lt;&gt;")=0),"",C40/COUNTIFS('Journal des retards'!$C$5:$C$204,A40,'Journal des retards'!$H$5:$H$204,"&lt;&gt;"))</f>
        <v/>
      </c>
      <c r="E40" s="19">
        <f>IF(OR(A40="",COUNTIFS('Journal des retards'!$C$5:$C$204,A40,'Journal des retards'!$O$5:$O$204,"&gt;=0")=0),"",AVERAGEIFS('Journal des retards'!$O$5:$O$204,'Journal des retards'!$C$5:$C$204,A40))</f>
        <v/>
      </c>
    </row>
    <row r="41">
      <c r="A41" s="5">
        <f>IF('Listes'!$B$14="","",'Listes'!$B$14)</f>
        <v/>
      </c>
      <c r="B41" s="17">
        <f>IF(A41="","",COUNTIF('Journal des retards'!$C$5:$C$204,A41))</f>
        <v/>
      </c>
      <c r="C41" s="17">
        <f>IF(A41="","",COUNTIFS('Journal des retards'!$C$5:$C$204,A41,'Journal des retards'!$H$5:$H$204,"Oui"))</f>
        <v/>
      </c>
      <c r="D41" s="18">
        <f>IF(OR(A41="",COUNTIFS('Journal des retards'!$C$5:$C$204,A41,'Journal des retards'!$H$5:$H$204,"&lt;&gt;")=0),"",C41/COUNTIFS('Journal des retards'!$C$5:$C$204,A41,'Journal des retards'!$H$5:$H$204,"&lt;&gt;"))</f>
        <v/>
      </c>
      <c r="E41" s="19">
        <f>IF(OR(A41="",COUNTIFS('Journal des retards'!$C$5:$C$204,A41,'Journal des retards'!$O$5:$O$204,"&gt;=0")=0),"",AVERAGEIFS('Journal des retards'!$O$5:$O$204,'Journal des retards'!$C$5:$C$204,A41))</f>
        <v/>
      </c>
    </row>
    <row r="43">
      <c r="A43" s="21" t="inlineStr">
        <is>
          <t>Modèle gratuit de CRMsoftware.pro. Données d’exemple fictives.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rightToLeft="0" workbookViewId="0">
      <selection activeCell="A1" sqref="A1"/>
    </sheetView>
  </sheetViews>
  <sheetFormatPr baseColWidth="8" defaultRowHeight="15"/>
  <cols>
    <col width="32" customWidth="1" min="1" max="1"/>
    <col width="22" customWidth="1" min="2" max="2"/>
    <col width="24" customWidth="1" min="3" max="3"/>
    <col width="14" customWidth="1" min="4" max="4"/>
    <col width="10" customWidth="1" min="5" max="5"/>
  </cols>
  <sheetData>
    <row r="1">
      <c r="A1" s="1" t="inlineStr">
        <is>
          <t>Listes</t>
        </is>
      </c>
    </row>
    <row r="2">
      <c r="A2" s="2" t="inlineStr">
        <is>
          <t>Modifiez ici les transporteurs, et les causes ou les gestes si vous en avez besoin d’autres. Les listes déroulantes du journal et de la Synthèse utilisent ces listes.</t>
        </is>
      </c>
    </row>
    <row r="4" ht="24" customHeight="1">
      <c r="A4" s="3" t="inlineStr">
        <is>
          <t>Causes</t>
        </is>
      </c>
      <c r="B4" s="3" t="inlineStr">
        <is>
          <t>Transporteurs</t>
        </is>
      </c>
      <c r="C4" s="3" t="inlineStr">
        <is>
          <t>Gestes</t>
        </is>
      </c>
      <c r="D4" s="3" t="inlineStr">
        <is>
          <t>Résultats</t>
        </is>
      </c>
      <c r="E4" s="3" t="inlineStr">
        <is>
          <t>Oui / Non</t>
        </is>
      </c>
    </row>
    <row r="5">
      <c r="A5" s="5" t="inlineStr">
        <is>
          <t>Retard transporteur</t>
        </is>
      </c>
      <c r="B5" s="5" t="inlineStr">
        <is>
          <t>Transporteur A</t>
        </is>
      </c>
      <c r="C5" s="5" t="inlineStr">
        <is>
          <t>Aucun</t>
        </is>
      </c>
      <c r="D5" s="5" t="inlineStr">
        <is>
          <t>Ouvert</t>
        </is>
      </c>
      <c r="E5" s="5" t="inlineStr">
        <is>
          <t>Oui</t>
        </is>
      </c>
    </row>
    <row r="6">
      <c r="A6" s="5" t="inlineStr">
        <is>
          <t>Météo ou grève</t>
        </is>
      </c>
      <c r="B6" s="5" t="inlineStr">
        <is>
          <t>Transporteur B</t>
        </is>
      </c>
      <c r="C6" s="5" t="inlineStr">
        <is>
          <t>Frais de port remboursés</t>
        </is>
      </c>
      <c r="D6" s="5" t="inlineStr">
        <is>
          <t>Livré</t>
        </is>
      </c>
      <c r="E6" s="5" t="inlineStr">
        <is>
          <t>Non</t>
        </is>
      </c>
    </row>
    <row r="7">
      <c r="A7" s="5" t="inlineStr">
        <is>
          <t>Blocage en douane</t>
        </is>
      </c>
      <c r="B7" s="5" t="inlineStr">
        <is>
          <t>Service postal</t>
        </is>
      </c>
      <c r="C7" s="5" t="inlineStr">
        <is>
          <t>Avoir</t>
        </is>
      </c>
      <c r="D7" s="5" t="inlineStr">
        <is>
          <t>Remplacé</t>
        </is>
      </c>
    </row>
    <row r="8">
      <c r="A8" s="5" t="inlineStr">
        <is>
          <t>Rupture de stock</t>
        </is>
      </c>
      <c r="B8" s="5" t="n"/>
      <c r="C8" s="5" t="inlineStr">
        <is>
          <t>Remboursement partiel</t>
        </is>
      </c>
      <c r="D8" s="5" t="inlineStr">
        <is>
          <t>Remboursé</t>
        </is>
      </c>
    </row>
    <row r="9">
      <c r="A9" s="5" t="inlineStr">
        <is>
          <t>Expédition partielle</t>
        </is>
      </c>
      <c r="B9" s="5" t="n"/>
      <c r="C9" s="5" t="inlineStr">
        <is>
          <t>Autre</t>
        </is>
      </c>
      <c r="D9" s="5" t="inlineStr">
        <is>
          <t>Annulé</t>
        </is>
      </c>
    </row>
    <row r="10">
      <c r="A10" s="5" t="inlineStr">
        <is>
          <t>Perdu en transit</t>
        </is>
      </c>
      <c r="B10" s="5" t="n"/>
    </row>
    <row r="11">
      <c r="A11" s="5" t="inlineStr">
        <is>
          <t>Marqué livré, non reçu</t>
        </is>
      </c>
      <c r="B11" s="5" t="n"/>
    </row>
    <row r="12">
      <c r="A12" s="5" t="inlineStr">
        <is>
          <t>Notre entrepôt</t>
        </is>
      </c>
      <c r="B12" s="5" t="n"/>
    </row>
    <row r="13">
      <c r="A13" s="5" t="n"/>
      <c r="B13" s="5" t="n"/>
    </row>
    <row r="14">
      <c r="A14" s="5" t="n"/>
      <c r="B14" s="5" t="n"/>
    </row>
    <row r="15">
      <c r="A15" s="5" t="n"/>
    </row>
    <row r="16">
      <c r="A16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Journal des commandes en retard</dc:title>
  <dcterms:created xmlns:dcterms="http://purl.org/dc/terms/" xmlns:xsi="http://www.w3.org/2001/XMLSchema-instance" xsi:type="dcterms:W3CDTF">2026-10-19T13:11:39Z</dcterms:created>
  <dcterms:modified xmlns:dcterms="http://purl.org/dc/terms/" xmlns:xsi="http://www.w3.org/2001/XMLSchema-instance" xsi:type="dcterms:W3CDTF">2026-10-19T13:11:39Z</dcterms:modified>
</cp:coreProperties>
</file>