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o de lembrete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Verificação de SMS" sheetId="3" state="visible" r:id="rId3"/>
    <sheet xmlns:r="http://schemas.openxmlformats.org/officeDocument/2006/relationships" name="Definições" sheetId="4" state="visible" r:id="rId4"/>
  </sheets>
  <definedNames>
    <definedName name="_xlnm._FilterDatabase" localSheetId="0" hidden="1">'Registo de lembretes'!$A$4:$Q$204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hh:mm"/>
    <numFmt numFmtId="165" formatCode="ddd yyyy-mm-dd hh:mm"/>
    <numFmt numFmtId="166" formatCode="0.0%"/>
    <numFmt numFmtId="167" formatCode="+0.0;-0.0;0.0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8A87A0"/>
      <sz val="9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165" fontId="5" fillId="0" borderId="1" applyAlignment="1" pivotButton="0" quotePrefix="0" xfId="0">
      <alignment vertical="top"/>
    </xf>
    <xf numFmtId="165" fontId="5" fillId="3" borderId="1" applyAlignment="1" pivotButton="0" quotePrefix="0" xfId="0">
      <alignment vertical="top"/>
    </xf>
    <xf numFmtId="49" fontId="5" fillId="0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 wrapText="1"/>
    </xf>
    <xf numFmtId="0" fontId="8" fillId="0" borderId="0" pivotButton="0" quotePrefix="0" xfId="0"/>
    <xf numFmtId="0" fontId="7" fillId="0" borderId="0" pivotButton="0" quotePrefix="0" xfId="0"/>
    <xf numFmtId="1" fontId="6" fillId="3" borderId="1" applyAlignment="1" pivotButton="0" quotePrefix="0" xfId="0">
      <alignment horizontal="center" vertical="top" wrapText="1"/>
    </xf>
    <xf numFmtId="9" fontId="6" fillId="3" borderId="1" applyAlignment="1" pivotButton="0" quotePrefix="0" xfId="0">
      <alignment horizontal="center" vertical="top" wrapText="1"/>
    </xf>
    <xf numFmtId="1" fontId="5" fillId="3" borderId="1" applyAlignment="1" pivotButton="0" quotePrefix="0" xfId="0">
      <alignment horizontal="center" vertical="top" wrapText="1"/>
    </xf>
    <xf numFmtId="166" fontId="6" fillId="3" borderId="1" applyAlignment="1" pivotButton="0" quotePrefix="0" xfId="0">
      <alignment horizontal="center" vertical="top" wrapText="1"/>
    </xf>
    <xf numFmtId="9" fontId="5" fillId="3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horizontal="center" vertical="top" wrapText="1"/>
    </xf>
    <xf numFmtId="167" fontId="6" fillId="3" borderId="1" applyAlignment="1" pivotButton="0" quotePrefix="0" xfId="0">
      <alignment horizontal="center" vertical="top" wrapText="1"/>
    </xf>
    <xf numFmtId="0" fontId="9" fillId="0" borderId="0" pivotButton="0" quotePrefix="0" xfId="0"/>
    <xf numFmtId="0" fontId="5" fillId="3" borderId="1" applyAlignment="1" pivotButton="0" quotePrefix="0" xfId="0">
      <alignment horizontal="center" vertical="top"/>
    </xf>
    <xf numFmtId="164" fontId="6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18" customWidth="1" min="3" max="3"/>
    <col width="11" customWidth="1" min="4" max="4"/>
    <col width="10" customWidth="1" min="5" max="5"/>
    <col width="9" customWidth="1" min="6" max="6"/>
    <col width="10" customWidth="1" min="7" max="7"/>
    <col width="21" customWidth="1" min="8" max="8"/>
    <col width="21" customWidth="1" min="9" max="9"/>
    <col width="21" customWidth="1" min="10" max="10"/>
    <col width="21" customWidth="1" min="11" max="11"/>
    <col width="21" customWidth="1" min="12" max="12"/>
    <col width="8" customWidth="1" min="13" max="13"/>
    <col width="16" customWidth="1" min="14" max="14"/>
    <col width="20" customWidth="1" min="15" max="15"/>
    <col width="11" customWidth="1" min="16" max="16"/>
    <col width="52" customWidth="1" min="17" max="17"/>
    <col hidden="1" width="13" customWidth="1" min="20" max="20"/>
    <col hidden="1" width="13" customWidth="1" min="21" max="21"/>
    <col hidden="1" width="13" customWidth="1" min="22" max="22"/>
  </cols>
  <sheetData>
    <row r="1">
      <c r="A1" s="1" t="inlineStr">
        <is>
          <t>Registo de lembretes de marcação</t>
        </is>
      </c>
    </row>
    <row r="2">
      <c r="A2" s="2" t="inlineStr">
        <is>
          <t>Uma linha por marcação. Introduza Marcado em e Data da visita como data e hora, por exemplo 2026-10-08 17:30. As horas de envio preenchem-se a partir da folha Definições, e só com Consentimento SMS Sim.</t>
        </is>
      </c>
    </row>
    <row r="3">
      <c r="A3" s="2" t="inlineStr">
        <is>
          <t>Registe cada resposta e, depois da visita, o desfecho. Uma visita alterada recebe uma linha nova, e a linha antiga recebe Remarcado. Exemplo: Larchmont Physio, uma clínica fictícia, de 5 a 16 de outubro de 2026.</t>
        </is>
      </c>
    </row>
    <row r="4" ht="44" customHeight="1">
      <c r="A4" s="3" t="inlineStr">
        <is>
          <t>Cliente</t>
        </is>
      </c>
      <c r="B4" s="3" t="inlineStr">
        <is>
          <t>Telefone</t>
        </is>
      </c>
      <c r="C4" s="3" t="inlineStr">
        <is>
          <t>Serviço</t>
        </is>
      </c>
      <c r="D4" s="3" t="inlineStr">
        <is>
          <t>Profissional</t>
        </is>
      </c>
      <c r="E4" s="3" t="inlineStr">
        <is>
          <t>Consentimento SMS</t>
        </is>
      </c>
      <c r="F4" s="3" t="inlineStr">
        <is>
          <t>Primeira visita</t>
        </is>
      </c>
      <c r="G4" s="3" t="inlineStr">
        <is>
          <t>Falta anterior</t>
        </is>
      </c>
      <c r="H4" s="3" t="inlineStr">
        <is>
          <t>Marcado em</t>
        </is>
      </c>
      <c r="I4" s="3" t="inlineStr">
        <is>
          <t>Data da visita</t>
        </is>
      </c>
      <c r="J4" s="3" t="inlineStr">
        <is>
          <t>Confirmação: enviar às</t>
        </is>
      </c>
      <c r="K4" s="3" t="inlineStr">
        <is>
          <t>Lembrete: enviar às</t>
        </is>
      </c>
      <c r="L4" s="3" t="inlineStr">
        <is>
          <t>Próprio dia: enviar às</t>
        </is>
      </c>
      <c r="M4" s="3" t="inlineStr">
        <is>
          <t>Resposta</t>
        </is>
      </c>
      <c r="N4" s="3" t="inlineStr">
        <is>
          <t>Desfecho</t>
        </is>
      </c>
      <c r="O4" s="3" t="inlineStr">
        <is>
          <t>Estado</t>
        </is>
      </c>
      <c r="P4" s="3" t="inlineStr">
        <is>
          <t>Responsável</t>
        </is>
      </c>
      <c r="Q4" s="3" t="inlineStr">
        <is>
          <t>Notas</t>
        </is>
      </c>
    </row>
    <row r="5">
      <c r="A5" s="4" t="inlineStr">
        <is>
          <t>Tessa Lindgren</t>
        </is>
      </c>
      <c r="B5" s="5" t="inlineStr">
        <is>
          <t>614-555-0171</t>
        </is>
      </c>
      <c r="C5" s="6" t="inlineStr">
        <is>
          <t>Avaliação inicial</t>
        </is>
      </c>
      <c r="D5" s="5" t="inlineStr">
        <is>
          <t>Callum</t>
        </is>
      </c>
      <c r="E5" s="7" t="inlineStr">
        <is>
          <t>Sim</t>
        </is>
      </c>
      <c r="F5" s="7" t="inlineStr">
        <is>
          <t>Sim</t>
        </is>
      </c>
      <c r="G5" s="7" t="inlineStr">
        <is>
          <t>Não</t>
        </is>
      </c>
      <c r="H5" s="8" t="n">
        <v>46300.42638888889</v>
      </c>
      <c r="I5" s="8" t="n">
        <v>46303.72916666666</v>
      </c>
      <c r="J5" s="9">
        <f>IF(OR($A5="",$H5="",$E5&lt;&gt;"Sim"),"",IF(MOD($H5,1)&lt;'Definições'!$B$9,INT($H5)+'Definições'!$B$9,IF(MOD($H5,1)&gt;'Definições'!$B$10,INT($H5)+1+'Definições'!$B$9,$H5)))</f>
        <v/>
      </c>
      <c r="K5" s="9">
        <f>IF(OR($A5="",$I5="",$E5&lt;&gt;"Sim"),"",IF(AND($H5&lt;&gt;"",$I5-$H5&lt;'Definições'!$B$6/24),"",INT($I5-'Definições'!$B$5/24)+MIN(MAX(MOD($I5-'Definições'!$B$5/24,1),'Definições'!$B$9),'Definições'!$B$10)))</f>
        <v/>
      </c>
      <c r="L5" s="9">
        <f>IF(OR($A5="",$I5="",$E5&lt;&gt;"Sim"),"",IF(OR($F5="Sim",$G5="Sim",AND($H5&lt;&gt;"",$I5-$H5&gt;='Definições'!$B$8)),IF(MOD(($I5-'Definições'!$B$7/24),1)&lt;'Definições'!$B$9,INT(($I5-'Definições'!$B$7/24))-1+'Definições'!$B$10,IF(MOD(($I5-'Definições'!$B$7/24),1)&gt;'Definições'!$B$10,INT(($I5-'Definições'!$B$7/24))+'Definições'!$B$10,($I5-'Definições'!$B$7/24))),""))</f>
        <v/>
      </c>
      <c r="M5" s="10" t="inlineStr">
        <is>
          <t>R</t>
        </is>
      </c>
      <c r="N5" s="6" t="inlineStr">
        <is>
          <t>Remarcado</t>
        </is>
      </c>
      <c r="O5" s="11">
        <f>IF($A5="","",IF($N5&lt;&gt;"","Fechado",IF(AND($I5&lt;&gt;"",NOW()&gt;$I5),"Registar o desfecho",IF($E5&lt;&gt;"Sim","Sem SMS: ligar ou email",IF($M5&amp;""="STOP","Saiu: sem SMS",IF($M5&amp;""="R","Remarcar",IF($M5&amp;""="C","Confirmado",IF($M5&amp;""="Outra","Ler e responder",IF($K5="","Agendado",IF(NOW()&lt;$K5,"Agendado",IF(NOW()&gt;=$K5+1,"Sem resposta: ligar uma vez","À espera de resposta")))))))))))</f>
        <v/>
      </c>
      <c r="P5" s="5" t="inlineStr">
        <is>
          <t>Maren</t>
        </is>
      </c>
      <c r="Q5" s="6" t="inlineStr">
        <is>
          <t>Respondeu R às 17:41. Passou para sex. 9 out., 12:30.</t>
        </is>
      </c>
      <c r="T5" s="12" t="inlineStr">
        <is>
          <t>Sim</t>
        </is>
      </c>
      <c r="U5" s="12" t="inlineStr">
        <is>
          <t>C</t>
        </is>
      </c>
      <c r="V5" s="12" t="inlineStr">
        <is>
          <t>Compareceu</t>
        </is>
      </c>
    </row>
    <row r="6">
      <c r="A6" s="4" t="inlineStr">
        <is>
          <t>Hugo Varga</t>
        </is>
      </c>
      <c r="B6" s="5" t="inlineStr">
        <is>
          <t>614-555-0148</t>
        </is>
      </c>
      <c r="C6" s="6" t="inlineStr">
        <is>
          <t>Consulta de seguimento</t>
        </is>
      </c>
      <c r="D6" s="5" t="inlineStr">
        <is>
          <t>Ingrid</t>
        </is>
      </c>
      <c r="E6" s="7" t="inlineStr">
        <is>
          <t>Sim</t>
        </is>
      </c>
      <c r="F6" s="7" t="inlineStr">
        <is>
          <t>Não</t>
        </is>
      </c>
      <c r="G6" s="7" t="inlineStr">
        <is>
          <t>Não</t>
        </is>
      </c>
      <c r="H6" s="8" t="n">
        <v>46296.37847222222</v>
      </c>
      <c r="I6" s="8" t="n">
        <v>46300.33333333334</v>
      </c>
      <c r="J6" s="9">
        <f>IF(OR($A6="",$H6="",$E6&lt;&gt;"Sim"),"",IF(MOD($H6,1)&lt;'Definições'!$B$9,INT($H6)+'Definições'!$B$9,IF(MOD($H6,1)&gt;'Definições'!$B$10,INT($H6)+1+'Definições'!$B$9,$H6)))</f>
        <v/>
      </c>
      <c r="K6" s="9">
        <f>IF(OR($A6="",$I6="",$E6&lt;&gt;"Sim"),"",IF(AND($H6&lt;&gt;"",$I6-$H6&lt;'Definições'!$B$6/24),"",INT($I6-'Definições'!$B$5/24)+MIN(MAX(MOD($I6-'Definições'!$B$5/24,1),'Definições'!$B$9),'Definições'!$B$10)))</f>
        <v/>
      </c>
      <c r="L6" s="9">
        <f>IF(OR($A6="",$I6="",$E6&lt;&gt;"Sim"),"",IF(OR($F6="Sim",$G6="Sim",AND($H6&lt;&gt;"",$I6-$H6&gt;='Definições'!$B$8)),IF(MOD(($I6-'Definições'!$B$7/24),1)&lt;'Definições'!$B$9,INT(($I6-'Definições'!$B$7/24))-1+'Definições'!$B$10,IF(MOD(($I6-'Definições'!$B$7/24),1)&gt;'Definições'!$B$10,INT(($I6-'Definições'!$B$7/24))+'Definições'!$B$10,($I6-'Definições'!$B$7/24))),""))</f>
        <v/>
      </c>
      <c r="M6" s="10" t="inlineStr">
        <is>
          <t>C</t>
        </is>
      </c>
      <c r="N6" s="6" t="inlineStr">
        <is>
          <t>Compareceu</t>
        </is>
      </c>
      <c r="O6" s="11">
        <f>IF($A6="","",IF($N6&lt;&gt;"","Fechado",IF(AND($I6&lt;&gt;"",NOW()&gt;$I6),"Registar o desfecho",IF($E6&lt;&gt;"Sim","Sem SMS: ligar ou email",IF($M6&amp;""="STOP","Saiu: sem SMS",IF($M6&amp;""="R","Remarcar",IF($M6&amp;""="C","Confirmado",IF($M6&amp;""="Outra","Ler e responder",IF($K6="","Agendado",IF(NOW()&lt;$K6,"Agendado",IF(NOW()&gt;=$K6+1,"Sem resposta: ligar uma vez","À espera de resposta")))))))))))</f>
        <v/>
      </c>
      <c r="P6" s="5" t="inlineStr">
        <is>
          <t>Maren</t>
        </is>
      </c>
      <c r="Q6" s="6" t="inlineStr">
        <is>
          <t>Confirmou no sábado às 8:06.</t>
        </is>
      </c>
      <c r="T6" s="12" t="inlineStr">
        <is>
          <t>Não</t>
        </is>
      </c>
      <c r="U6" s="12" t="inlineStr">
        <is>
          <t>R</t>
        </is>
      </c>
      <c r="V6" s="12" t="inlineStr">
        <is>
          <t>Falta</t>
        </is>
      </c>
    </row>
    <row r="7">
      <c r="A7" s="4" t="inlineStr">
        <is>
          <t>Amira Castell</t>
        </is>
      </c>
      <c r="B7" s="5" t="inlineStr">
        <is>
          <t>614-555-0193</t>
        </is>
      </c>
      <c r="C7" s="6" t="inlineStr">
        <is>
          <t>Consulta de seguimento</t>
        </is>
      </c>
      <c r="D7" s="5" t="inlineStr">
        <is>
          <t>Callum</t>
        </is>
      </c>
      <c r="E7" s="7" t="inlineStr">
        <is>
          <t>Sim</t>
        </is>
      </c>
      <c r="F7" s="7" t="inlineStr">
        <is>
          <t>Não</t>
        </is>
      </c>
      <c r="G7" s="7" t="inlineStr">
        <is>
          <t>Não</t>
        </is>
      </c>
      <c r="H7" s="8" t="n">
        <v>46293.76388888889</v>
      </c>
      <c r="I7" s="8" t="n">
        <v>46301.3125</v>
      </c>
      <c r="J7" s="9">
        <f>IF(OR($A7="",$H7="",$E7&lt;&gt;"Sim"),"",IF(MOD($H7,1)&lt;'Definições'!$B$9,INT($H7)+'Definições'!$B$9,IF(MOD($H7,1)&gt;'Definições'!$B$10,INT($H7)+1+'Definições'!$B$9,$H7)))</f>
        <v/>
      </c>
      <c r="K7" s="9">
        <f>IF(OR($A7="",$I7="",$E7&lt;&gt;"Sim"),"",IF(AND($H7&lt;&gt;"",$I7-$H7&lt;'Definições'!$B$6/24),"",INT($I7-'Definições'!$B$5/24)+MIN(MAX(MOD($I7-'Definições'!$B$5/24,1),'Definições'!$B$9),'Definições'!$B$10)))</f>
        <v/>
      </c>
      <c r="L7" s="9">
        <f>IF(OR($A7="",$I7="",$E7&lt;&gt;"Sim"),"",IF(OR($F7="Sim",$G7="Sim",AND($H7&lt;&gt;"",$I7-$H7&gt;='Definições'!$B$8)),IF(MOD(($I7-'Definições'!$B$7/24),1)&lt;'Definições'!$B$9,INT(($I7-'Definições'!$B$7/24))-1+'Definições'!$B$10,IF(MOD(($I7-'Definições'!$B$7/24),1)&gt;'Definições'!$B$10,INT(($I7-'Definições'!$B$7/24))+'Definições'!$B$10,($I7-'Definições'!$B$7/24))),""))</f>
        <v/>
      </c>
      <c r="M7" s="10" t="inlineStr">
        <is>
          <t>C</t>
        </is>
      </c>
      <c r="N7" s="6" t="inlineStr">
        <is>
          <t>Compareceu</t>
        </is>
      </c>
      <c r="O7" s="11">
        <f>IF($A7="","",IF($N7&lt;&gt;"","Fechado",IF(AND($I7&lt;&gt;"",NOW()&gt;$I7),"Registar o desfecho",IF($E7&lt;&gt;"Sim","Sem SMS: ligar ou email",IF($M7&amp;""="STOP","Saiu: sem SMS",IF($M7&amp;""="R","Remarcar",IF($M7&amp;""="C","Confirmado",IF($M7&amp;""="Outra","Ler e responder",IF($K7="","Agendado",IF(NOW()&lt;$K7,"Agendado",IF(NOW()&gt;=$K7+1,"Sem resposta: ligar uma vez","À espera de resposta")))))))))))</f>
        <v/>
      </c>
      <c r="P7" s="5" t="inlineStr">
        <is>
          <t>Maren</t>
        </is>
      </c>
      <c r="Q7" s="6" t="inlineStr">
        <is>
          <t>Lembrete passado para as 8:00 pelo horário de envio.</t>
        </is>
      </c>
      <c r="U7" s="12" t="inlineStr">
        <is>
          <t>STOP</t>
        </is>
      </c>
      <c r="V7" s="12" t="inlineStr">
        <is>
          <t>Cancelamento tardio</t>
        </is>
      </c>
    </row>
    <row r="8">
      <c r="A8" s="4" t="inlineStr">
        <is>
          <t>Joel Fenwick</t>
        </is>
      </c>
      <c r="B8" s="5" t="inlineStr">
        <is>
          <t>614-555-0112</t>
        </is>
      </c>
      <c r="C8" s="6" t="inlineStr">
        <is>
          <t>Avaliação inicial</t>
        </is>
      </c>
      <c r="D8" s="5" t="inlineStr">
        <is>
          <t>Ingrid</t>
        </is>
      </c>
      <c r="E8" s="7" t="inlineStr">
        <is>
          <t>Sim</t>
        </is>
      </c>
      <c r="F8" s="7" t="inlineStr">
        <is>
          <t>Sim</t>
        </is>
      </c>
      <c r="G8" s="7" t="inlineStr">
        <is>
          <t>Não</t>
        </is>
      </c>
      <c r="H8" s="8" t="n">
        <v>46281.58333333334</v>
      </c>
      <c r="I8" s="8" t="n">
        <v>46301.45833333334</v>
      </c>
      <c r="J8" s="9">
        <f>IF(OR($A8="",$H8="",$E8&lt;&gt;"Sim"),"",IF(MOD($H8,1)&lt;'Definições'!$B$9,INT($H8)+'Definições'!$B$9,IF(MOD($H8,1)&gt;'Definições'!$B$10,INT($H8)+1+'Definições'!$B$9,$H8)))</f>
        <v/>
      </c>
      <c r="K8" s="9">
        <f>IF(OR($A8="",$I8="",$E8&lt;&gt;"Sim"),"",IF(AND($H8&lt;&gt;"",$I8-$H8&lt;'Definições'!$B$6/24),"",INT($I8-'Definições'!$B$5/24)+MIN(MAX(MOD($I8-'Definições'!$B$5/24,1),'Definições'!$B$9),'Definições'!$B$10)))</f>
        <v/>
      </c>
      <c r="L8" s="9">
        <f>IF(OR($A8="",$I8="",$E8&lt;&gt;"Sim"),"",IF(OR($F8="Sim",$G8="Sim",AND($H8&lt;&gt;"",$I8-$H8&gt;='Definições'!$B$8)),IF(MOD(($I8-'Definições'!$B$7/24),1)&lt;'Definições'!$B$9,INT(($I8-'Definições'!$B$7/24))-1+'Definições'!$B$10,IF(MOD(($I8-'Definições'!$B$7/24),1)&gt;'Definições'!$B$10,INT(($I8-'Definições'!$B$7/24))+'Definições'!$B$10,($I8-'Definições'!$B$7/24))),""))</f>
        <v/>
      </c>
      <c r="M8" s="10" t="n"/>
      <c r="N8" s="6" t="inlineStr">
        <is>
          <t>Falta</t>
        </is>
      </c>
      <c r="O8" s="11">
        <f>IF($A8="","",IF($N8&lt;&gt;"","Fechado",IF(AND($I8&lt;&gt;"",NOW()&gt;$I8),"Registar o desfecho",IF($E8&lt;&gt;"Sim","Sem SMS: ligar ou email",IF($M8&amp;""="STOP","Saiu: sem SMS",IF($M8&amp;""="R","Remarcar",IF($M8&amp;""="C","Confirmado",IF($M8&amp;""="Outra","Ler e responder",IF($K8="","Agendado",IF(NOW()&lt;$K8,"Agendado",IF(NOW()&gt;=$K8+1,"Sem resposta: ligar uma vez","À espera de resposta")))))))))))</f>
        <v/>
      </c>
      <c r="P8" s="5" t="inlineStr">
        <is>
          <t>Maren</t>
        </is>
      </c>
      <c r="Q8" s="6" t="inlineStr">
        <is>
          <t>Sem resposta; mensagem de voz seg. 5 out. ao meio-dia. Faltou: chamada às 11:15, SMS às 11:24. Taxa não cobrada (primeira visita). Remarcou.</t>
        </is>
      </c>
      <c r="U8" s="12" t="inlineStr">
        <is>
          <t>Outra</t>
        </is>
      </c>
      <c r="V8" s="12" t="inlineStr">
        <is>
          <t>Cancelado a tempo</t>
        </is>
      </c>
    </row>
    <row r="9">
      <c r="A9" s="4" t="inlineStr">
        <is>
          <t>Bianca Moretti</t>
        </is>
      </c>
      <c r="B9" s="5" t="inlineStr">
        <is>
          <t>614-555-0185</t>
        </is>
      </c>
      <c r="C9" s="6" t="inlineStr">
        <is>
          <t>Consulta de seguimento</t>
        </is>
      </c>
      <c r="D9" s="5" t="inlineStr">
        <is>
          <t>Callum</t>
        </is>
      </c>
      <c r="E9" s="7" t="inlineStr">
        <is>
          <t>Sim</t>
        </is>
      </c>
      <c r="F9" s="7" t="inlineStr">
        <is>
          <t>Não</t>
        </is>
      </c>
      <c r="G9" s="7" t="inlineStr">
        <is>
          <t>Não</t>
        </is>
      </c>
      <c r="H9" s="8" t="n">
        <v>46297.69444444445</v>
      </c>
      <c r="I9" s="8" t="n">
        <v>46302.70833333334</v>
      </c>
      <c r="J9" s="9">
        <f>IF(OR($A9="",$H9="",$E9&lt;&gt;"Sim"),"",IF(MOD($H9,1)&lt;'Definições'!$B$9,INT($H9)+'Definições'!$B$9,IF(MOD($H9,1)&gt;'Definições'!$B$10,INT($H9)+1+'Definições'!$B$9,$H9)))</f>
        <v/>
      </c>
      <c r="K9" s="9">
        <f>IF(OR($A9="",$I9="",$E9&lt;&gt;"Sim"),"",IF(AND($H9&lt;&gt;"",$I9-$H9&lt;'Definições'!$B$6/24),"",INT($I9-'Definições'!$B$5/24)+MIN(MAX(MOD($I9-'Definições'!$B$5/24,1),'Definições'!$B$9),'Definições'!$B$10)))</f>
        <v/>
      </c>
      <c r="L9" s="9">
        <f>IF(OR($A9="",$I9="",$E9&lt;&gt;"Sim"),"",IF(OR($F9="Sim",$G9="Sim",AND($H9&lt;&gt;"",$I9-$H9&gt;='Definições'!$B$8)),IF(MOD(($I9-'Definições'!$B$7/24),1)&lt;'Definições'!$B$9,INT(($I9-'Definições'!$B$7/24))-1+'Definições'!$B$10,IF(MOD(($I9-'Definições'!$B$7/24),1)&gt;'Definições'!$B$10,INT(($I9-'Definições'!$B$7/24))+'Definições'!$B$10,($I9-'Definições'!$B$7/24))),""))</f>
        <v/>
      </c>
      <c r="M9" s="10" t="inlineStr">
        <is>
          <t>C</t>
        </is>
      </c>
      <c r="N9" s="6" t="inlineStr">
        <is>
          <t>Compareceu</t>
        </is>
      </c>
      <c r="O9" s="11">
        <f>IF($A9="","",IF($N9&lt;&gt;"","Fechado",IF(AND($I9&lt;&gt;"",NOW()&gt;$I9),"Registar o desfecho",IF($E9&lt;&gt;"Sim","Sem SMS: ligar ou email",IF($M9&amp;""="STOP","Saiu: sem SMS",IF($M9&amp;""="R","Remarcar",IF($M9&amp;""="C","Confirmado",IF($M9&amp;""="Outra","Ler e responder",IF($K9="","Agendado",IF(NOW()&lt;$K9,"Agendado",IF(NOW()&gt;=$K9+1,"Sem resposta: ligar uma vez","À espera de resposta")))))))))))</f>
        <v/>
      </c>
      <c r="P9" s="5" t="inlineStr">
        <is>
          <t>Maren</t>
        </is>
      </c>
      <c r="Q9" s="6" t="inlineStr">
        <is>
          <t>Confirmou 4 minutos depois do lembrete.</t>
        </is>
      </c>
      <c r="V9" s="12" t="inlineStr">
        <is>
          <t>Remarcado</t>
        </is>
      </c>
    </row>
    <row r="10">
      <c r="A10" s="4" t="inlineStr">
        <is>
          <t>Kofi Asante</t>
        </is>
      </c>
      <c r="B10" s="5" t="inlineStr">
        <is>
          <t>614-555-0127</t>
        </is>
      </c>
      <c r="C10" s="6" t="inlineStr">
        <is>
          <t>Seguimento por vídeo</t>
        </is>
      </c>
      <c r="D10" s="5" t="inlineStr">
        <is>
          <t>Ingrid</t>
        </is>
      </c>
      <c r="E10" s="7" t="inlineStr">
        <is>
          <t>Não</t>
        </is>
      </c>
      <c r="F10" s="7" t="inlineStr">
        <is>
          <t>Não</t>
        </is>
      </c>
      <c r="G10" s="7" t="inlineStr">
        <is>
          <t>Não</t>
        </is>
      </c>
      <c r="H10" s="8" t="n">
        <v>46291.47916666666</v>
      </c>
      <c r="I10" s="8" t="n">
        <v>46302.54166666666</v>
      </c>
      <c r="J10" s="9">
        <f>IF(OR($A10="",$H10="",$E10&lt;&gt;"Sim"),"",IF(MOD($H10,1)&lt;'Definições'!$B$9,INT($H10)+'Definições'!$B$9,IF(MOD($H10,1)&gt;'Definições'!$B$10,INT($H10)+1+'Definições'!$B$9,$H10)))</f>
        <v/>
      </c>
      <c r="K10" s="9">
        <f>IF(OR($A10="",$I10="",$E10&lt;&gt;"Sim"),"",IF(AND($H10&lt;&gt;"",$I10-$H10&lt;'Definições'!$B$6/24),"",INT($I10-'Definições'!$B$5/24)+MIN(MAX(MOD($I10-'Definições'!$B$5/24,1),'Definições'!$B$9),'Definições'!$B$10)))</f>
        <v/>
      </c>
      <c r="L10" s="9">
        <f>IF(OR($A10="",$I10="",$E10&lt;&gt;"Sim"),"",IF(OR($F10="Sim",$G10="Sim",AND($H10&lt;&gt;"",$I10-$H10&gt;='Definições'!$B$8)),IF(MOD(($I10-'Definições'!$B$7/24),1)&lt;'Definições'!$B$9,INT(($I10-'Definições'!$B$7/24))-1+'Definições'!$B$10,IF(MOD(($I10-'Definições'!$B$7/24),1)&gt;'Definições'!$B$10,INT(($I10-'Definições'!$B$7/24))+'Definições'!$B$10,($I10-'Definições'!$B$7/24))),""))</f>
        <v/>
      </c>
      <c r="M10" s="10" t="n"/>
      <c r="N10" s="6" t="inlineStr">
        <is>
          <t>Compareceu</t>
        </is>
      </c>
      <c r="O10" s="11">
        <f>IF($A10="","",IF($N10&lt;&gt;"","Fechado",IF(AND($I10&lt;&gt;"",NOW()&gt;$I10),"Registar o desfecho",IF($E10&lt;&gt;"Sim","Sem SMS: ligar ou email",IF($M10&amp;""="STOP","Saiu: sem SMS",IF($M10&amp;""="R","Remarcar",IF($M10&amp;""="C","Confirmado",IF($M10&amp;""="Outra","Ler e responder",IF($K10="","Agendado",IF(NOW()&lt;$K10,"Agendado",IF(NOW()&gt;=$K10+1,"Sem resposta: ligar uma vez","À espera de resposta")))))))))))</f>
        <v/>
      </c>
      <c r="P10" s="5" t="inlineStr">
        <is>
          <t>Maren</t>
        </is>
      </c>
      <c r="Q10" s="6" t="inlineStr">
        <is>
          <t>Prefere email: só emails de marcação, sem SMS.</t>
        </is>
      </c>
    </row>
    <row r="11">
      <c r="A11" s="4" t="inlineStr">
        <is>
          <t>Selma Ostrander</t>
        </is>
      </c>
      <c r="B11" s="5" t="inlineStr">
        <is>
          <t>614-555-0164</t>
        </is>
      </c>
      <c r="C11" s="6" t="inlineStr">
        <is>
          <t>Consulta de seguimento</t>
        </is>
      </c>
      <c r="D11" s="5" t="inlineStr">
        <is>
          <t>Ingrid</t>
        </is>
      </c>
      <c r="E11" s="7" t="inlineStr">
        <is>
          <t>Sim</t>
        </is>
      </c>
      <c r="F11" s="7" t="inlineStr">
        <is>
          <t>Não</t>
        </is>
      </c>
      <c r="G11" s="7" t="inlineStr">
        <is>
          <t>Sim</t>
        </is>
      </c>
      <c r="H11" s="8" t="n">
        <v>46296.4375</v>
      </c>
      <c r="I11" s="8" t="n">
        <v>46303.39583333334</v>
      </c>
      <c r="J11" s="9">
        <f>IF(OR($A11="",$H11="",$E11&lt;&gt;"Sim"),"",IF(MOD($H11,1)&lt;'Definições'!$B$9,INT($H11)+'Definições'!$B$9,IF(MOD($H11,1)&gt;'Definições'!$B$10,INT($H11)+1+'Definições'!$B$9,$H11)))</f>
        <v/>
      </c>
      <c r="K11" s="9">
        <f>IF(OR($A11="",$I11="",$E11&lt;&gt;"Sim"),"",IF(AND($H11&lt;&gt;"",$I11-$H11&lt;'Definições'!$B$6/24),"",INT($I11-'Definições'!$B$5/24)+MIN(MAX(MOD($I11-'Definições'!$B$5/24,1),'Definições'!$B$9),'Definições'!$B$10)))</f>
        <v/>
      </c>
      <c r="L11" s="9">
        <f>IF(OR($A11="",$I11="",$E11&lt;&gt;"Sim"),"",IF(OR($F11="Sim",$G11="Sim",AND($H11&lt;&gt;"",$I11-$H11&gt;='Definições'!$B$8)),IF(MOD(($I11-'Definições'!$B$7/24),1)&lt;'Definições'!$B$9,INT(($I11-'Definições'!$B$7/24))-1+'Definições'!$B$10,IF(MOD(($I11-'Definições'!$B$7/24),1)&gt;'Definições'!$B$10,INT(($I11-'Definições'!$B$7/24))+'Definições'!$B$10,($I11-'Definições'!$B$7/24))),""))</f>
        <v/>
      </c>
      <c r="M11" s="10" t="inlineStr">
        <is>
          <t>C</t>
        </is>
      </c>
      <c r="N11" s="6" t="inlineStr">
        <is>
          <t>Compareceu</t>
        </is>
      </c>
      <c r="O11" s="11">
        <f>IF($A11="","",IF($N11&lt;&gt;"","Fechado",IF(AND($I11&lt;&gt;"",NOW()&gt;$I11),"Registar o desfecho",IF($E11&lt;&gt;"Sim","Sem SMS: ligar ou email",IF($M11&amp;""="STOP","Saiu: sem SMS",IF($M11&amp;""="R","Remarcar",IF($M11&amp;""="C","Confirmado",IF($M11&amp;""="Outra","Ler e responder",IF($K11="","Agendado",IF(NOW()&lt;$K11,"Agendado",IF(NOW()&gt;=$K11+1,"Sem resposta: ligar uma vez","À espera de resposta")))))))))))</f>
        <v/>
      </c>
      <c r="P11" s="5" t="inlineStr">
        <is>
          <t>Maren</t>
        </is>
      </c>
      <c r="Q11" s="6" t="inlineStr">
        <is>
          <t>Faltou a uma visita em setembro: SMS no próprio dia na véspera à noite.</t>
        </is>
      </c>
    </row>
    <row r="12">
      <c r="A12" s="4" t="inlineStr">
        <is>
          <t>June Albrecht</t>
        </is>
      </c>
      <c r="B12" s="5" t="inlineStr">
        <is>
          <t>614-555-0159</t>
        </is>
      </c>
      <c r="C12" s="6" t="inlineStr">
        <is>
          <t>Consulta de seguimento</t>
        </is>
      </c>
      <c r="D12" s="5" t="inlineStr">
        <is>
          <t>Callum</t>
        </is>
      </c>
      <c r="E12" s="7" t="inlineStr">
        <is>
          <t>Sim</t>
        </is>
      </c>
      <c r="F12" s="7" t="inlineStr">
        <is>
          <t>Não</t>
        </is>
      </c>
      <c r="G12" s="7" t="inlineStr">
        <is>
          <t>Não</t>
        </is>
      </c>
      <c r="H12" s="8" t="n">
        <v>46300.5</v>
      </c>
      <c r="I12" s="8" t="n">
        <v>46303.66666666666</v>
      </c>
      <c r="J12" s="9">
        <f>IF(OR($A12="",$H12="",$E12&lt;&gt;"Sim"),"",IF(MOD($H12,1)&lt;'Definições'!$B$9,INT($H12)+'Definições'!$B$9,IF(MOD($H12,1)&gt;'Definições'!$B$10,INT($H12)+1+'Definições'!$B$9,$H12)))</f>
        <v/>
      </c>
      <c r="K12" s="9">
        <f>IF(OR($A12="",$I12="",$E12&lt;&gt;"Sim"),"",IF(AND($H12&lt;&gt;"",$I12-$H12&lt;'Definições'!$B$6/24),"",INT($I12-'Definições'!$B$5/24)+MIN(MAX(MOD($I12-'Definições'!$B$5/24,1),'Definições'!$B$9),'Definições'!$B$10)))</f>
        <v/>
      </c>
      <c r="L12" s="9">
        <f>IF(OR($A12="",$I12="",$E12&lt;&gt;"Sim"),"",IF(OR($F12="Sim",$G12="Sim",AND($H12&lt;&gt;"",$I12-$H12&gt;='Definições'!$B$8)),IF(MOD(($I12-'Definições'!$B$7/24),1)&lt;'Definições'!$B$9,INT(($I12-'Definições'!$B$7/24))-1+'Definições'!$B$10,IF(MOD(($I12-'Definições'!$B$7/24),1)&gt;'Definições'!$B$10,INT(($I12-'Definições'!$B$7/24))+'Definições'!$B$10,($I12-'Definições'!$B$7/24))),""))</f>
        <v/>
      </c>
      <c r="M12" s="10" t="inlineStr">
        <is>
          <t>R</t>
        </is>
      </c>
      <c r="N12" s="6" t="inlineStr">
        <is>
          <t>Cancelado a tempo</t>
        </is>
      </c>
      <c r="O12" s="11">
        <f>IF($A12="","",IF($N12&lt;&gt;"","Fechado",IF(AND($I12&lt;&gt;"",NOW()&gt;$I12),"Registar o desfecho",IF($E12&lt;&gt;"Sim","Sem SMS: ligar ou email",IF($M12&amp;""="STOP","Saiu: sem SMS",IF($M12&amp;""="R","Remarcar",IF($M12&amp;""="C","Confirmado",IF($M12&amp;""="Outra","Ler e responder",IF($K12="","Agendado",IF(NOW()&lt;$K12,"Agendado",IF(NOW()&gt;=$K12+1,"Sem resposta: ligar uma vez","À espera de resposta")))))))))))</f>
        <v/>
      </c>
      <c r="P12" s="5" t="inlineStr">
        <is>
          <t>Maren</t>
        </is>
      </c>
      <c r="Q12" s="6" t="inlineStr">
        <is>
          <t>Respondeu R: já não precisa da visita. Desmarcou por telefone 2 dias antes.</t>
        </is>
      </c>
    </row>
    <row r="13">
      <c r="A13" s="4" t="inlineStr">
        <is>
          <t>Tessa Lindgren</t>
        </is>
      </c>
      <c r="B13" s="5" t="inlineStr">
        <is>
          <t>614-555-0171</t>
        </is>
      </c>
      <c r="C13" s="6" t="inlineStr">
        <is>
          <t>Avaliação inicial</t>
        </is>
      </c>
      <c r="D13" s="5" t="inlineStr">
        <is>
          <t>Callum</t>
        </is>
      </c>
      <c r="E13" s="7" t="inlineStr">
        <is>
          <t>Sim</t>
        </is>
      </c>
      <c r="F13" s="7" t="inlineStr">
        <is>
          <t>Sim</t>
        </is>
      </c>
      <c r="G13" s="7" t="inlineStr">
        <is>
          <t>Não</t>
        </is>
      </c>
      <c r="H13" s="8" t="n">
        <v>46301.74444444444</v>
      </c>
      <c r="I13" s="8" t="n">
        <v>46304.52083333334</v>
      </c>
      <c r="J13" s="9">
        <f>IF(OR($A13="",$H13="",$E13&lt;&gt;"Sim"),"",IF(MOD($H13,1)&lt;'Definições'!$B$9,INT($H13)+'Definições'!$B$9,IF(MOD($H13,1)&gt;'Definições'!$B$10,INT($H13)+1+'Definições'!$B$9,$H13)))</f>
        <v/>
      </c>
      <c r="K13" s="9">
        <f>IF(OR($A13="",$I13="",$E13&lt;&gt;"Sim"),"",IF(AND($H13&lt;&gt;"",$I13-$H13&lt;'Definições'!$B$6/24),"",INT($I13-'Definições'!$B$5/24)+MIN(MAX(MOD($I13-'Definições'!$B$5/24,1),'Definições'!$B$9),'Definições'!$B$10)))</f>
        <v/>
      </c>
      <c r="L13" s="9">
        <f>IF(OR($A13="",$I13="",$E13&lt;&gt;"Sim"),"",IF(OR($F13="Sim",$G13="Sim",AND($H13&lt;&gt;"",$I13-$H13&gt;='Definições'!$B$8)),IF(MOD(($I13-'Definições'!$B$7/24),1)&lt;'Definições'!$B$9,INT(($I13-'Definições'!$B$7/24))-1+'Definições'!$B$10,IF(MOD(($I13-'Definições'!$B$7/24),1)&gt;'Definições'!$B$10,INT(($I13-'Definições'!$B$7/24))+'Definições'!$B$10,($I13-'Definições'!$B$7/24))),""))</f>
        <v/>
      </c>
      <c r="M13" s="10" t="n"/>
      <c r="N13" s="6" t="inlineStr">
        <is>
          <t>Compareceu</t>
        </is>
      </c>
      <c r="O13" s="11">
        <f>IF($A13="","",IF($N13&lt;&gt;"","Fechado",IF(AND($I13&lt;&gt;"",NOW()&gt;$I13),"Registar o desfecho",IF($E13&lt;&gt;"Sim","Sem SMS: ligar ou email",IF($M13&amp;""="STOP","Saiu: sem SMS",IF($M13&amp;""="R","Remarcar",IF($M13&amp;""="C","Confirmado",IF($M13&amp;""="Outra","Ler e responder",IF($K13="","Agendado",IF(NOW()&lt;$K13,"Agendado",IF(NOW()&gt;=$K13+1,"Sem resposta: ligar uma vez","À espera de resposta")))))))))))</f>
        <v/>
      </c>
      <c r="P13" s="5" t="inlineStr">
        <is>
          <t>Maren</t>
        </is>
      </c>
      <c r="Q13" s="6" t="inlineStr">
        <is>
          <t>Marcou por SMS. Sem lembrete: marcado com menos de 3 dias. SMS no próprio dia enviado.</t>
        </is>
      </c>
    </row>
    <row r="14">
      <c r="A14" s="4" t="inlineStr">
        <is>
          <t>Tobias Grell</t>
        </is>
      </c>
      <c r="B14" s="5" t="inlineStr">
        <is>
          <t>614-555-0131</t>
        </is>
      </c>
      <c r="C14" s="6" t="inlineStr">
        <is>
          <t>Avaliação inicial</t>
        </is>
      </c>
      <c r="D14" s="5" t="inlineStr">
        <is>
          <t>Ingrid</t>
        </is>
      </c>
      <c r="E14" s="7" t="inlineStr">
        <is>
          <t>Sim</t>
        </is>
      </c>
      <c r="F14" s="7" t="inlineStr">
        <is>
          <t>Sim</t>
        </is>
      </c>
      <c r="G14" s="7" t="inlineStr">
        <is>
          <t>Não</t>
        </is>
      </c>
      <c r="H14" s="8" t="n">
        <v>46294.84375</v>
      </c>
      <c r="I14" s="8" t="n">
        <v>46304.35416666666</v>
      </c>
      <c r="J14" s="9">
        <f>IF(OR($A14="",$H14="",$E14&lt;&gt;"Sim"),"",IF(MOD($H14,1)&lt;'Definições'!$B$9,INT($H14)+'Definições'!$B$9,IF(MOD($H14,1)&gt;'Definições'!$B$10,INT($H14)+1+'Definições'!$B$9,$H14)))</f>
        <v/>
      </c>
      <c r="K14" s="9">
        <f>IF(OR($A14="",$I14="",$E14&lt;&gt;"Sim"),"",IF(AND($H14&lt;&gt;"",$I14-$H14&lt;'Definições'!$B$6/24),"",INT($I14-'Definições'!$B$5/24)+MIN(MAX(MOD($I14-'Definições'!$B$5/24,1),'Definições'!$B$9),'Definições'!$B$10)))</f>
        <v/>
      </c>
      <c r="L14" s="9">
        <f>IF(OR($A14="",$I14="",$E14&lt;&gt;"Sim"),"",IF(OR($F14="Sim",$G14="Sim",AND($H14&lt;&gt;"",$I14-$H14&gt;='Definições'!$B$8)),IF(MOD(($I14-'Definições'!$B$7/24),1)&lt;'Definições'!$B$9,INT(($I14-'Definições'!$B$7/24))-1+'Definições'!$B$10,IF(MOD(($I14-'Definições'!$B$7/24),1)&gt;'Definições'!$B$10,INT(($I14-'Definições'!$B$7/24))+'Definições'!$B$10,($I14-'Definições'!$B$7/24))),""))</f>
        <v/>
      </c>
      <c r="M14" s="10" t="inlineStr">
        <is>
          <t>C</t>
        </is>
      </c>
      <c r="N14" s="6" t="inlineStr">
        <is>
          <t>Cancelamento tardio</t>
        </is>
      </c>
      <c r="O14" s="11">
        <f>IF($A14="","",IF($N14&lt;&gt;"","Fechado",IF(AND($I14&lt;&gt;"",NOW()&gt;$I14),"Registar o desfecho",IF($E14&lt;&gt;"Sim","Sem SMS: ligar ou email",IF($M14&amp;""="STOP","Saiu: sem SMS",IF($M14&amp;""="R","Remarcar",IF($M14&amp;""="C","Confirmado",IF($M14&amp;""="Outra","Ler e responder",IF($K14="","Agendado",IF(NOW()&lt;$K14,"Agendado",IF(NOW()&gt;=$K14+1,"Sem resposta: ligar uma vez","À espera de resposta")))))))))))</f>
        <v/>
      </c>
      <c r="P14" s="5" t="inlineStr">
        <is>
          <t>Maren</t>
        </is>
      </c>
      <c r="Q14" s="6" t="inlineStr">
        <is>
          <t>Ligou às 7:40, doente. Taxa conforme a política; remarca quando estiver melhor.</t>
        </is>
      </c>
    </row>
    <row r="15">
      <c r="A15" s="4" t="inlineStr">
        <is>
          <t>Carmen Ibarra</t>
        </is>
      </c>
      <c r="B15" s="5" t="inlineStr">
        <is>
          <t>614-555-0177</t>
        </is>
      </c>
      <c r="C15" s="6" t="inlineStr">
        <is>
          <t>Consulta de seguimento</t>
        </is>
      </c>
      <c r="D15" s="5" t="inlineStr">
        <is>
          <t>Callum</t>
        </is>
      </c>
      <c r="E15" s="7" t="inlineStr">
        <is>
          <t>Sim</t>
        </is>
      </c>
      <c r="F15" s="7" t="inlineStr">
        <is>
          <t>Não</t>
        </is>
      </c>
      <c r="G15" s="7" t="inlineStr">
        <is>
          <t>Não</t>
        </is>
      </c>
      <c r="H15" s="8" t="n">
        <v>46295.45833333334</v>
      </c>
      <c r="I15" s="8" t="n">
        <v>46304.625</v>
      </c>
      <c r="J15" s="9">
        <f>IF(OR($A15="",$H15="",$E15&lt;&gt;"Sim"),"",IF(MOD($H15,1)&lt;'Definições'!$B$9,INT($H15)+'Definições'!$B$9,IF(MOD($H15,1)&gt;'Definições'!$B$10,INT($H15)+1+'Definições'!$B$9,$H15)))</f>
        <v/>
      </c>
      <c r="K15" s="9">
        <f>IF(OR($A15="",$I15="",$E15&lt;&gt;"Sim"),"",IF(AND($H15&lt;&gt;"",$I15-$H15&lt;'Definições'!$B$6/24),"",INT($I15-'Definições'!$B$5/24)+MIN(MAX(MOD($I15-'Definições'!$B$5/24,1),'Definições'!$B$9),'Definições'!$B$10)))</f>
        <v/>
      </c>
      <c r="L15" s="9">
        <f>IF(OR($A15="",$I15="",$E15&lt;&gt;"Sim"),"",IF(OR($F15="Sim",$G15="Sim",AND($H15&lt;&gt;"",$I15-$H15&gt;='Definições'!$B$8)),IF(MOD(($I15-'Definições'!$B$7/24),1)&lt;'Definições'!$B$9,INT(($I15-'Definições'!$B$7/24))-1+'Definições'!$B$10,IF(MOD(($I15-'Definições'!$B$7/24),1)&gt;'Definições'!$B$10,INT(($I15-'Definições'!$B$7/24))+'Definições'!$B$10,($I15-'Definições'!$B$7/24))),""))</f>
        <v/>
      </c>
      <c r="M15" s="10" t="inlineStr">
        <is>
          <t>STOP</t>
        </is>
      </c>
      <c r="N15" s="6" t="inlineStr">
        <is>
          <t>Compareceu</t>
        </is>
      </c>
      <c r="O15" s="11">
        <f>IF($A15="","",IF($N15&lt;&gt;"","Fechado",IF(AND($I15&lt;&gt;"",NOW()&gt;$I15),"Registar o desfecho",IF($E15&lt;&gt;"Sim","Sem SMS: ligar ou email",IF($M15&amp;""="STOP","Saiu: sem SMS",IF($M15&amp;""="R","Remarcar",IF($M15&amp;""="C","Confirmado",IF($M15&amp;""="Outra","Ler e responder",IF($K15="","Agendado",IF(NOW()&lt;$K15,"Agendado",IF(NOW()&gt;=$K15+1,"Sem resposta: ligar uma vez","À espera de resposta")))))))))))</f>
        <v/>
      </c>
      <c r="P15" s="5" t="inlineStr">
        <is>
          <t>Maren</t>
        </is>
      </c>
      <c r="Q15" s="6" t="inlineStr">
        <is>
          <t>Respondeu STOP. Confirmação enviada 2 minutos depois. Lembretes só por email.</t>
        </is>
      </c>
    </row>
    <row r="16">
      <c r="A16" s="4" t="inlineStr">
        <is>
          <t>Noor Siddiq</t>
        </is>
      </c>
      <c r="B16" s="5" t="inlineStr">
        <is>
          <t>614-555-0142</t>
        </is>
      </c>
      <c r="C16" s="6" t="inlineStr">
        <is>
          <t>Consulta de seguimento</t>
        </is>
      </c>
      <c r="D16" s="5" t="inlineStr">
        <is>
          <t>Ingrid</t>
        </is>
      </c>
      <c r="E16" s="7" t="inlineStr">
        <is>
          <t>Sim</t>
        </is>
      </c>
      <c r="F16" s="7" t="inlineStr">
        <is>
          <t>Não</t>
        </is>
      </c>
      <c r="G16" s="7" t="inlineStr">
        <is>
          <t>Não</t>
        </is>
      </c>
      <c r="H16" s="8" t="n">
        <v>46297.375</v>
      </c>
      <c r="I16" s="8" t="n">
        <v>46305.375</v>
      </c>
      <c r="J16" s="9">
        <f>IF(OR($A16="",$H16="",$E16&lt;&gt;"Sim"),"",IF(MOD($H16,1)&lt;'Definições'!$B$9,INT($H16)+'Definições'!$B$9,IF(MOD($H16,1)&gt;'Definições'!$B$10,INT($H16)+1+'Definições'!$B$9,$H16)))</f>
        <v/>
      </c>
      <c r="K16" s="9">
        <f>IF(OR($A16="",$I16="",$E16&lt;&gt;"Sim"),"",IF(AND($H16&lt;&gt;"",$I16-$H16&lt;'Definições'!$B$6/24),"",INT($I16-'Definições'!$B$5/24)+MIN(MAX(MOD($I16-'Definições'!$B$5/24,1),'Definições'!$B$9),'Definições'!$B$10)))</f>
        <v/>
      </c>
      <c r="L16" s="9">
        <f>IF(OR($A16="",$I16="",$E16&lt;&gt;"Sim"),"",IF(OR($F16="Sim",$G16="Sim",AND($H16&lt;&gt;"",$I16-$H16&gt;='Definições'!$B$8)),IF(MOD(($I16-'Definições'!$B$7/24),1)&lt;'Definições'!$B$9,INT(($I16-'Definições'!$B$7/24))-1+'Definições'!$B$10,IF(MOD(($I16-'Definições'!$B$7/24),1)&gt;'Definições'!$B$10,INT(($I16-'Definições'!$B$7/24))+'Definições'!$B$10,($I16-'Definições'!$B$7/24))),""))</f>
        <v/>
      </c>
      <c r="M16" s="10" t="inlineStr">
        <is>
          <t>Outra</t>
        </is>
      </c>
      <c r="N16" s="6" t="inlineStr">
        <is>
          <t>Compareceu</t>
        </is>
      </c>
      <c r="O16" s="11">
        <f>IF($A16="","",IF($N16&lt;&gt;"","Fechado",IF(AND($I16&lt;&gt;"",NOW()&gt;$I16),"Registar o desfecho",IF($E16&lt;&gt;"Sim","Sem SMS: ligar ou email",IF($M16&amp;""="STOP","Saiu: sem SMS",IF($M16&amp;""="R","Remarcar",IF($M16&amp;""="C","Confirmado",IF($M16&amp;""="Outra","Ler e responder",IF($K16="","Agendado",IF(NOW()&lt;$K16,"Agendado",IF(NOW()&gt;=$K16+1,"Sem resposta: ligar uma vez","À espera de resposta")))))))))))</f>
        <v/>
      </c>
      <c r="P16" s="5" t="inlineStr">
        <is>
          <t>Maren</t>
        </is>
      </c>
      <c r="Q16" s="6" t="inlineStr">
        <is>
          <t>Perguntou pelo estacionamento. A Maren respondeu em 20 minutos.</t>
        </is>
      </c>
    </row>
    <row r="17">
      <c r="A17" s="4" t="inlineStr">
        <is>
          <t>Paul Severin</t>
        </is>
      </c>
      <c r="B17" s="5" t="inlineStr">
        <is>
          <t>614-555-0118</t>
        </is>
      </c>
      <c r="C17" s="6" t="inlineStr">
        <is>
          <t>Consulta de seguimento</t>
        </is>
      </c>
      <c r="D17" s="5" t="inlineStr">
        <is>
          <t>Callum</t>
        </is>
      </c>
      <c r="E17" s="7" t="inlineStr">
        <is>
          <t>Sim</t>
        </is>
      </c>
      <c r="F17" s="7" t="inlineStr">
        <is>
          <t>Não</t>
        </is>
      </c>
      <c r="G17" s="7" t="inlineStr">
        <is>
          <t>Não</t>
        </is>
      </c>
      <c r="H17" s="8" t="n">
        <v>46300.36111111111</v>
      </c>
      <c r="I17" s="8" t="n">
        <v>46305.4375</v>
      </c>
      <c r="J17" s="9">
        <f>IF(OR($A17="",$H17="",$E17&lt;&gt;"Sim"),"",IF(MOD($H17,1)&lt;'Definições'!$B$9,INT($H17)+'Definições'!$B$9,IF(MOD($H17,1)&gt;'Definições'!$B$10,INT($H17)+1+'Definições'!$B$9,$H17)))</f>
        <v/>
      </c>
      <c r="K17" s="9">
        <f>IF(OR($A17="",$I17="",$E17&lt;&gt;"Sim"),"",IF(AND($H17&lt;&gt;"",$I17-$H17&lt;'Definições'!$B$6/24),"",INT($I17-'Definições'!$B$5/24)+MIN(MAX(MOD($I17-'Definições'!$B$5/24,1),'Definições'!$B$9),'Definições'!$B$10)))</f>
        <v/>
      </c>
      <c r="L17" s="9">
        <f>IF(OR($A17="",$I17="",$E17&lt;&gt;"Sim"),"",IF(OR($F17="Sim",$G17="Sim",AND($H17&lt;&gt;"",$I17-$H17&gt;='Definições'!$B$8)),IF(MOD(($I17-'Definições'!$B$7/24),1)&lt;'Definições'!$B$9,INT(($I17-'Definições'!$B$7/24))-1+'Definições'!$B$10,IF(MOD(($I17-'Definições'!$B$7/24),1)&gt;'Definições'!$B$10,INT(($I17-'Definições'!$B$7/24))+'Definições'!$B$10,($I17-'Definições'!$B$7/24))),""))</f>
        <v/>
      </c>
      <c r="M17" s="10" t="n"/>
      <c r="N17" s="6" t="inlineStr">
        <is>
          <t>Compareceu</t>
        </is>
      </c>
      <c r="O17" s="11">
        <f>IF($A17="","",IF($N17&lt;&gt;"","Fechado",IF(AND($I17&lt;&gt;"",NOW()&gt;$I17),"Registar o desfecho",IF($E17&lt;&gt;"Sim","Sem SMS: ligar ou email",IF($M17&amp;""="STOP","Saiu: sem SMS",IF($M17&amp;""="R","Remarcar",IF($M17&amp;""="C","Confirmado",IF($M17&amp;""="Outra","Ler e responder",IF($K17="","Agendado",IF(NOW()&lt;$K17,"Agendado",IF(NOW()&gt;=$K17+1,"Sem resposta: ligar uma vez","À espera de resposta")))))))))))</f>
        <v/>
      </c>
      <c r="P17" s="5" t="inlineStr">
        <is>
          <t>Maren</t>
        </is>
      </c>
      <c r="Q17" s="6" t="inlineStr">
        <is>
          <t>Sem resposta; chamada sex. 9 out. às 11:00, confirmou por telefone.</t>
        </is>
      </c>
    </row>
    <row r="18">
      <c r="A18" s="4" t="inlineStr">
        <is>
          <t>Hugo Varga</t>
        </is>
      </c>
      <c r="B18" s="5" t="inlineStr">
        <is>
          <t>614-555-0148</t>
        </is>
      </c>
      <c r="C18" s="6" t="inlineStr">
        <is>
          <t>Consulta de seguimento</t>
        </is>
      </c>
      <c r="D18" s="5" t="inlineStr">
        <is>
          <t>Ingrid</t>
        </is>
      </c>
      <c r="E18" s="7" t="inlineStr">
        <is>
          <t>Sim</t>
        </is>
      </c>
      <c r="F18" s="7" t="inlineStr">
        <is>
          <t>Não</t>
        </is>
      </c>
      <c r="G18" s="7" t="inlineStr">
        <is>
          <t>Não</t>
        </is>
      </c>
      <c r="H18" s="8" t="n">
        <v>46300.36111111111</v>
      </c>
      <c r="I18" s="8" t="n">
        <v>46308.33333333334</v>
      </c>
      <c r="J18" s="9">
        <f>IF(OR($A18="",$H18="",$E18&lt;&gt;"Sim"),"",IF(MOD($H18,1)&lt;'Definições'!$B$9,INT($H18)+'Definições'!$B$9,IF(MOD($H18,1)&gt;'Definições'!$B$10,INT($H18)+1+'Definições'!$B$9,$H18)))</f>
        <v/>
      </c>
      <c r="K18" s="9">
        <f>IF(OR($A18="",$I18="",$E18&lt;&gt;"Sim"),"",IF(AND($H18&lt;&gt;"",$I18-$H18&lt;'Definições'!$B$6/24),"",INT($I18-'Definições'!$B$5/24)+MIN(MAX(MOD($I18-'Definições'!$B$5/24,1),'Definições'!$B$9),'Definições'!$B$10)))</f>
        <v/>
      </c>
      <c r="L18" s="9">
        <f>IF(OR($A18="",$I18="",$E18&lt;&gt;"Sim"),"",IF(OR($F18="Sim",$G18="Sim",AND($H18&lt;&gt;"",$I18-$H18&gt;='Definições'!$B$8)),IF(MOD(($I18-'Definições'!$B$7/24),1)&lt;'Definições'!$B$9,INT(($I18-'Definições'!$B$7/24))-1+'Definições'!$B$10,IF(MOD(($I18-'Definições'!$B$7/24),1)&gt;'Definições'!$B$10,INT(($I18-'Definições'!$B$7/24))+'Definições'!$B$10,($I18-'Definições'!$B$7/24))),""))</f>
        <v/>
      </c>
      <c r="M18" s="10" t="inlineStr">
        <is>
          <t>C</t>
        </is>
      </c>
      <c r="N18" s="6" t="n"/>
      <c r="O18" s="11">
        <f>IF($A18="","",IF($N18&lt;&gt;"","Fechado",IF(AND($I18&lt;&gt;"",NOW()&gt;$I18),"Registar o desfecho",IF($E18&lt;&gt;"Sim","Sem SMS: ligar ou email",IF($M18&amp;""="STOP","Saiu: sem SMS",IF($M18&amp;""="R","Remarcar",IF($M18&amp;""="C","Confirmado",IF($M18&amp;""="Outra","Ler e responder",IF($K18="","Agendado",IF(NOW()&lt;$K18,"Agendado",IF(NOW()&gt;=$K18+1,"Sem resposta: ligar uma vez","À espera de resposta")))))))))))</f>
        <v/>
      </c>
      <c r="P18" s="5" t="inlineStr">
        <is>
          <t>Maren</t>
        </is>
      </c>
      <c r="Q18" s="6" t="inlineStr">
        <is>
          <t>Marcou no fim da última visita.</t>
        </is>
      </c>
    </row>
    <row r="19">
      <c r="A19" s="4" t="inlineStr">
        <is>
          <t>Joel Fenwick</t>
        </is>
      </c>
      <c r="B19" s="5" t="inlineStr">
        <is>
          <t>614-555-0112</t>
        </is>
      </c>
      <c r="C19" s="6" t="inlineStr">
        <is>
          <t>Avaliação inicial</t>
        </is>
      </c>
      <c r="D19" s="5" t="inlineStr">
        <is>
          <t>Ingrid</t>
        </is>
      </c>
      <c r="E19" s="7" t="inlineStr">
        <is>
          <t>Sim</t>
        </is>
      </c>
      <c r="F19" s="7" t="inlineStr">
        <is>
          <t>Sim</t>
        </is>
      </c>
      <c r="G19" s="7" t="inlineStr">
        <is>
          <t>Sim</t>
        </is>
      </c>
      <c r="H19" s="8" t="n">
        <v>46301.55555555555</v>
      </c>
      <c r="I19" s="8" t="n">
        <v>46309.70833333334</v>
      </c>
      <c r="J19" s="9">
        <f>IF(OR($A19="",$H19="",$E19&lt;&gt;"Sim"),"",IF(MOD($H19,1)&lt;'Definições'!$B$9,INT($H19)+'Definições'!$B$9,IF(MOD($H19,1)&gt;'Definições'!$B$10,INT($H19)+1+'Definições'!$B$9,$H19)))</f>
        <v/>
      </c>
      <c r="K19" s="9">
        <f>IF(OR($A19="",$I19="",$E19&lt;&gt;"Sim"),"",IF(AND($H19&lt;&gt;"",$I19-$H19&lt;'Definições'!$B$6/24),"",INT($I19-'Definições'!$B$5/24)+MIN(MAX(MOD($I19-'Definições'!$B$5/24,1),'Definições'!$B$9),'Definições'!$B$10)))</f>
        <v/>
      </c>
      <c r="L19" s="9">
        <f>IF(OR($A19="",$I19="",$E19&lt;&gt;"Sim"),"",IF(OR($F19="Sim",$G19="Sim",AND($H19&lt;&gt;"",$I19-$H19&gt;='Definições'!$B$8)),IF(MOD(($I19-'Definições'!$B$7/24),1)&lt;'Definições'!$B$9,INT(($I19-'Definições'!$B$7/24))-1+'Definições'!$B$10,IF(MOD(($I19-'Definições'!$B$7/24),1)&gt;'Definições'!$B$10,INT(($I19-'Definições'!$B$7/24))+'Definições'!$B$10,($I19-'Definições'!$B$7/24))),""))</f>
        <v/>
      </c>
      <c r="M19" s="10" t="n"/>
      <c r="N19" s="6" t="n"/>
      <c r="O19" s="11">
        <f>IF($A19="","",IF($N19&lt;&gt;"","Fechado",IF(AND($I19&lt;&gt;"",NOW()&gt;$I19),"Registar o desfecho",IF($E19&lt;&gt;"Sim","Sem SMS: ligar ou email",IF($M19&amp;""="STOP","Saiu: sem SMS",IF($M19&amp;""="R","Remarcar",IF($M19&amp;""="C","Confirmado",IF($M19&amp;""="Outra","Ler e responder",IF($K19="","Agendado",IF(NOW()&lt;$K19,"Agendado",IF(NOW()&gt;=$K19+1,"Sem resposta: ligar uma vez","À espera de resposta")))))))))))</f>
        <v/>
      </c>
      <c r="P19" s="5" t="inlineStr">
        <is>
          <t>Maren</t>
        </is>
      </c>
      <c r="Q19" s="6" t="inlineStr">
        <is>
          <t>Remarcou depois do SMS após falta. SMS no próprio dia: primeira visita, falta anterior.</t>
        </is>
      </c>
    </row>
    <row r="20">
      <c r="A20" s="4" t="inlineStr">
        <is>
          <t>Tessa Lindgren</t>
        </is>
      </c>
      <c r="B20" s="5" t="inlineStr">
        <is>
          <t>614-555-0171</t>
        </is>
      </c>
      <c r="C20" s="6" t="inlineStr">
        <is>
          <t>Consulta de seguimento</t>
        </is>
      </c>
      <c r="D20" s="5" t="inlineStr">
        <is>
          <t>Callum</t>
        </is>
      </c>
      <c r="E20" s="7" t="inlineStr">
        <is>
          <t>Sim</t>
        </is>
      </c>
      <c r="F20" s="7" t="inlineStr">
        <is>
          <t>Não</t>
        </is>
      </c>
      <c r="G20" s="7" t="inlineStr">
        <is>
          <t>Não</t>
        </is>
      </c>
      <c r="H20" s="8" t="n">
        <v>46304.56944444445</v>
      </c>
      <c r="I20" s="8" t="n">
        <v>46310.72916666666</v>
      </c>
      <c r="J20" s="9">
        <f>IF(OR($A20="",$H20="",$E20&lt;&gt;"Sim"),"",IF(MOD($H20,1)&lt;'Definições'!$B$9,INT($H20)+'Definições'!$B$9,IF(MOD($H20,1)&gt;'Definições'!$B$10,INT($H20)+1+'Definições'!$B$9,$H20)))</f>
        <v/>
      </c>
      <c r="K20" s="9">
        <f>IF(OR($A20="",$I20="",$E20&lt;&gt;"Sim"),"",IF(AND($H20&lt;&gt;"",$I20-$H20&lt;'Definições'!$B$6/24),"",INT($I20-'Definições'!$B$5/24)+MIN(MAX(MOD($I20-'Definições'!$B$5/24,1),'Definições'!$B$9),'Definições'!$B$10)))</f>
        <v/>
      </c>
      <c r="L20" s="9">
        <f>IF(OR($A20="",$I20="",$E20&lt;&gt;"Sim"),"",IF(OR($F20="Sim",$G20="Sim",AND($H20&lt;&gt;"",$I20-$H20&gt;='Definições'!$B$8)),IF(MOD(($I20-'Definições'!$B$7/24),1)&lt;'Definições'!$B$9,INT(($I20-'Definições'!$B$7/24))-1+'Definições'!$B$10,IF(MOD(($I20-'Definições'!$B$7/24),1)&gt;'Definições'!$B$10,INT(($I20-'Definições'!$B$7/24))+'Definições'!$B$10,($I20-'Definições'!$B$7/24))),""))</f>
        <v/>
      </c>
      <c r="M20" s="10" t="n"/>
      <c r="N20" s="6" t="n"/>
      <c r="O20" s="11">
        <f>IF($A20="","",IF($N20&lt;&gt;"","Fechado",IF(AND($I20&lt;&gt;"",NOW()&gt;$I20),"Registar o desfecho",IF($E20&lt;&gt;"Sim","Sem SMS: ligar ou email",IF($M20&amp;""="STOP","Saiu: sem SMS",IF($M20&amp;""="R","Remarcar",IF($M20&amp;""="C","Confirmado",IF($M20&amp;""="Outra","Ler e responder",IF($K20="","Agendado",IF(NOW()&lt;$K20,"Agendado",IF(NOW()&gt;=$K20+1,"Sem resposta: ligar uma vez","À espera de resposta")))))))))))</f>
        <v/>
      </c>
      <c r="P20" s="5" t="inlineStr">
        <is>
          <t>Maren</t>
        </is>
      </c>
      <c r="Q20" s="6" t="inlineStr">
        <is>
          <t>Marcou depois da primeira visita.</t>
        </is>
      </c>
    </row>
    <row r="21">
      <c r="A21" s="4" t="inlineStr">
        <is>
          <t>Amira Castell</t>
        </is>
      </c>
      <c r="B21" s="5" t="inlineStr">
        <is>
          <t>614-555-0193</t>
        </is>
      </c>
      <c r="C21" s="6" t="inlineStr">
        <is>
          <t>Consulta de seguimento</t>
        </is>
      </c>
      <c r="D21" s="5" t="inlineStr">
        <is>
          <t>Callum</t>
        </is>
      </c>
      <c r="E21" s="7" t="inlineStr">
        <is>
          <t>Sim</t>
        </is>
      </c>
      <c r="F21" s="7" t="inlineStr">
        <is>
          <t>Não</t>
        </is>
      </c>
      <c r="G21" s="7" t="inlineStr">
        <is>
          <t>Não</t>
        </is>
      </c>
      <c r="H21" s="8" t="n">
        <v>46301.34375</v>
      </c>
      <c r="I21" s="8" t="n">
        <v>46311.3125</v>
      </c>
      <c r="J21" s="9">
        <f>IF(OR($A21="",$H21="",$E21&lt;&gt;"Sim"),"",IF(MOD($H21,1)&lt;'Definições'!$B$9,INT($H21)+'Definições'!$B$9,IF(MOD($H21,1)&gt;'Definições'!$B$10,INT($H21)+1+'Definições'!$B$9,$H21)))</f>
        <v/>
      </c>
      <c r="K21" s="9">
        <f>IF(OR($A21="",$I21="",$E21&lt;&gt;"Sim"),"",IF(AND($H21&lt;&gt;"",$I21-$H21&lt;'Definições'!$B$6/24),"",INT($I21-'Definições'!$B$5/24)+MIN(MAX(MOD($I21-'Definições'!$B$5/24,1),'Definições'!$B$9),'Definições'!$B$10)))</f>
        <v/>
      </c>
      <c r="L21" s="9">
        <f>IF(OR($A21="",$I21="",$E21&lt;&gt;"Sim"),"",IF(OR($F21="Sim",$G21="Sim",AND($H21&lt;&gt;"",$I21-$H21&gt;='Definições'!$B$8)),IF(MOD(($I21-'Definições'!$B$7/24),1)&lt;'Definições'!$B$9,INT(($I21-'Definições'!$B$7/24))-1+'Definições'!$B$10,IF(MOD(($I21-'Definições'!$B$7/24),1)&gt;'Definições'!$B$10,INT(($I21-'Definições'!$B$7/24))+'Definições'!$B$10,($I21-'Definições'!$B$7/24))),""))</f>
        <v/>
      </c>
      <c r="M21" s="10" t="n"/>
      <c r="N21" s="6" t="n"/>
      <c r="O21" s="11">
        <f>IF($A21="","",IF($N21&lt;&gt;"","Fechado",IF(AND($I21&lt;&gt;"",NOW()&gt;$I21),"Registar o desfecho",IF($E21&lt;&gt;"Sim","Sem SMS: ligar ou email",IF($M21&amp;""="STOP","Saiu: sem SMS",IF($M21&amp;""="R","Remarcar",IF($M21&amp;""="C","Confirmado",IF($M21&amp;""="Outra","Ler e responder",IF($K21="","Agendado",IF(NOW()&lt;$K21,"Agendado",IF(NOW()&gt;=$K21+1,"Sem resposta: ligar uma vez","À espera de resposta")))))))))))</f>
        <v/>
      </c>
      <c r="P21" s="5" t="inlineStr">
        <is>
          <t>Maren</t>
        </is>
      </c>
      <c r="Q21" s="6" t="inlineStr">
        <is>
          <t>Lembrete às 8:00 pelo horário de envio.</t>
        </is>
      </c>
    </row>
    <row r="22">
      <c r="A22" s="4" t="n"/>
      <c r="B22" s="5" t="n"/>
      <c r="C22" s="6" t="n"/>
      <c r="D22" s="5" t="n"/>
      <c r="E22" s="7" t="n"/>
      <c r="F22" s="7" t="n"/>
      <c r="G22" s="7" t="n"/>
      <c r="H22" s="8" t="n"/>
      <c r="I22" s="8" t="n"/>
      <c r="J22" s="9">
        <f>IF(OR($A22="",$H22="",$E22&lt;&gt;"Sim"),"",IF(MOD($H22,1)&lt;'Definições'!$B$9,INT($H22)+'Definições'!$B$9,IF(MOD($H22,1)&gt;'Definições'!$B$10,INT($H22)+1+'Definições'!$B$9,$H22)))</f>
        <v/>
      </c>
      <c r="K22" s="9">
        <f>IF(OR($A22="",$I22="",$E22&lt;&gt;"Sim"),"",IF(AND($H22&lt;&gt;"",$I22-$H22&lt;'Definições'!$B$6/24),"",INT($I22-'Definições'!$B$5/24)+MIN(MAX(MOD($I22-'Definições'!$B$5/24,1),'Definições'!$B$9),'Definições'!$B$10)))</f>
        <v/>
      </c>
      <c r="L22" s="9">
        <f>IF(OR($A22="",$I22="",$E22&lt;&gt;"Sim"),"",IF(OR($F22="Sim",$G22="Sim",AND($H22&lt;&gt;"",$I22-$H22&gt;='Definições'!$B$8)),IF(MOD(($I22-'Definições'!$B$7/24),1)&lt;'Definições'!$B$9,INT(($I22-'Definições'!$B$7/24))-1+'Definições'!$B$10,IF(MOD(($I22-'Definições'!$B$7/24),1)&gt;'Definições'!$B$10,INT(($I22-'Definições'!$B$7/24))+'Definições'!$B$10,($I22-'Definições'!$B$7/24))),""))</f>
        <v/>
      </c>
      <c r="M22" s="10" t="n"/>
      <c r="N22" s="6" t="n"/>
      <c r="O22" s="11">
        <f>IF($A22="","",IF($N22&lt;&gt;"","Fechado",IF(AND($I22&lt;&gt;"",NOW()&gt;$I22),"Registar o desfecho",IF($E22&lt;&gt;"Sim","Sem SMS: ligar ou email",IF($M22&amp;""="STOP","Saiu: sem SMS",IF($M22&amp;""="R","Remarcar",IF($M22&amp;""="C","Confirmado",IF($M22&amp;""="Outra","Ler e responder",IF($K22="","Agendado",IF(NOW()&lt;$K22,"Agendado",IF(NOW()&gt;=$K22+1,"Sem resposta: ligar uma vez","À espera de resposta")))))))))))</f>
        <v/>
      </c>
      <c r="P22" s="5" t="n"/>
      <c r="Q22" s="6" t="n"/>
    </row>
    <row r="23">
      <c r="A23" s="4" t="n"/>
      <c r="B23" s="5" t="n"/>
      <c r="C23" s="6" t="n"/>
      <c r="D23" s="5" t="n"/>
      <c r="E23" s="7" t="n"/>
      <c r="F23" s="7" t="n"/>
      <c r="G23" s="7" t="n"/>
      <c r="H23" s="8" t="n"/>
      <c r="I23" s="8" t="n"/>
      <c r="J23" s="9">
        <f>IF(OR($A23="",$H23="",$E23&lt;&gt;"Sim"),"",IF(MOD($H23,1)&lt;'Definições'!$B$9,INT($H23)+'Definições'!$B$9,IF(MOD($H23,1)&gt;'Definições'!$B$10,INT($H23)+1+'Definições'!$B$9,$H23)))</f>
        <v/>
      </c>
      <c r="K23" s="9">
        <f>IF(OR($A23="",$I23="",$E23&lt;&gt;"Sim"),"",IF(AND($H23&lt;&gt;"",$I23-$H23&lt;'Definições'!$B$6/24),"",INT($I23-'Definições'!$B$5/24)+MIN(MAX(MOD($I23-'Definições'!$B$5/24,1),'Definições'!$B$9),'Definições'!$B$10)))</f>
        <v/>
      </c>
      <c r="L23" s="9">
        <f>IF(OR($A23="",$I23="",$E23&lt;&gt;"Sim"),"",IF(OR($F23="Sim",$G23="Sim",AND($H23&lt;&gt;"",$I23-$H23&gt;='Definições'!$B$8)),IF(MOD(($I23-'Definições'!$B$7/24),1)&lt;'Definições'!$B$9,INT(($I23-'Definições'!$B$7/24))-1+'Definições'!$B$10,IF(MOD(($I23-'Definições'!$B$7/24),1)&gt;'Definições'!$B$10,INT(($I23-'Definições'!$B$7/24))+'Definições'!$B$10,($I23-'Definições'!$B$7/24))),""))</f>
        <v/>
      </c>
      <c r="M23" s="10" t="n"/>
      <c r="N23" s="6" t="n"/>
      <c r="O23" s="11">
        <f>IF($A23="","",IF($N23&lt;&gt;"","Fechado",IF(AND($I23&lt;&gt;"",NOW()&gt;$I23),"Registar o desfecho",IF($E23&lt;&gt;"Sim","Sem SMS: ligar ou email",IF($M23&amp;""="STOP","Saiu: sem SMS",IF($M23&amp;""="R","Remarcar",IF($M23&amp;""="C","Confirmado",IF($M23&amp;""="Outra","Ler e responder",IF($K23="","Agendado",IF(NOW()&lt;$K23,"Agendado",IF(NOW()&gt;=$K23+1,"Sem resposta: ligar uma vez","À espera de resposta")))))))))))</f>
        <v/>
      </c>
      <c r="P23" s="5" t="n"/>
      <c r="Q23" s="6" t="n"/>
    </row>
    <row r="24">
      <c r="A24" s="4" t="n"/>
      <c r="B24" s="5" t="n"/>
      <c r="C24" s="6" t="n"/>
      <c r="D24" s="5" t="n"/>
      <c r="E24" s="7" t="n"/>
      <c r="F24" s="7" t="n"/>
      <c r="G24" s="7" t="n"/>
      <c r="H24" s="8" t="n"/>
      <c r="I24" s="8" t="n"/>
      <c r="J24" s="9">
        <f>IF(OR($A24="",$H24="",$E24&lt;&gt;"Sim"),"",IF(MOD($H24,1)&lt;'Definições'!$B$9,INT($H24)+'Definições'!$B$9,IF(MOD($H24,1)&gt;'Definições'!$B$10,INT($H24)+1+'Definições'!$B$9,$H24)))</f>
        <v/>
      </c>
      <c r="K24" s="9">
        <f>IF(OR($A24="",$I24="",$E24&lt;&gt;"Sim"),"",IF(AND($H24&lt;&gt;"",$I24-$H24&lt;'Definições'!$B$6/24),"",INT($I24-'Definições'!$B$5/24)+MIN(MAX(MOD($I24-'Definições'!$B$5/24,1),'Definições'!$B$9),'Definições'!$B$10)))</f>
        <v/>
      </c>
      <c r="L24" s="9">
        <f>IF(OR($A24="",$I24="",$E24&lt;&gt;"Sim"),"",IF(OR($F24="Sim",$G24="Sim",AND($H24&lt;&gt;"",$I24-$H24&gt;='Definições'!$B$8)),IF(MOD(($I24-'Definições'!$B$7/24),1)&lt;'Definições'!$B$9,INT(($I24-'Definições'!$B$7/24))-1+'Definições'!$B$10,IF(MOD(($I24-'Definições'!$B$7/24),1)&gt;'Definições'!$B$10,INT(($I24-'Definições'!$B$7/24))+'Definições'!$B$10,($I24-'Definições'!$B$7/24))),""))</f>
        <v/>
      </c>
      <c r="M24" s="10" t="n"/>
      <c r="N24" s="6" t="n"/>
      <c r="O24" s="11">
        <f>IF($A24="","",IF($N24&lt;&gt;"","Fechado",IF(AND($I24&lt;&gt;"",NOW()&gt;$I24),"Registar o desfecho",IF($E24&lt;&gt;"Sim","Sem SMS: ligar ou email",IF($M24&amp;""="STOP","Saiu: sem SMS",IF($M24&amp;""="R","Remarcar",IF($M24&amp;""="C","Confirmado",IF($M24&amp;""="Outra","Ler e responder",IF($K24="","Agendado",IF(NOW()&lt;$K24,"Agendado",IF(NOW()&gt;=$K24+1,"Sem resposta: ligar uma vez","À espera de resposta")))))))))))</f>
        <v/>
      </c>
      <c r="P24" s="5" t="n"/>
      <c r="Q24" s="6" t="n"/>
    </row>
    <row r="25">
      <c r="A25" s="4" t="n"/>
      <c r="B25" s="5" t="n"/>
      <c r="C25" s="6" t="n"/>
      <c r="D25" s="5" t="n"/>
      <c r="E25" s="7" t="n"/>
      <c r="F25" s="7" t="n"/>
      <c r="G25" s="7" t="n"/>
      <c r="H25" s="8" t="n"/>
      <c r="I25" s="8" t="n"/>
      <c r="J25" s="9">
        <f>IF(OR($A25="",$H25="",$E25&lt;&gt;"Sim"),"",IF(MOD($H25,1)&lt;'Definições'!$B$9,INT($H25)+'Definições'!$B$9,IF(MOD($H25,1)&gt;'Definições'!$B$10,INT($H25)+1+'Definições'!$B$9,$H25)))</f>
        <v/>
      </c>
      <c r="K25" s="9">
        <f>IF(OR($A25="",$I25="",$E25&lt;&gt;"Sim"),"",IF(AND($H25&lt;&gt;"",$I25-$H25&lt;'Definições'!$B$6/24),"",INT($I25-'Definições'!$B$5/24)+MIN(MAX(MOD($I25-'Definições'!$B$5/24,1),'Definições'!$B$9),'Definições'!$B$10)))</f>
        <v/>
      </c>
      <c r="L25" s="9">
        <f>IF(OR($A25="",$I25="",$E25&lt;&gt;"Sim"),"",IF(OR($F25="Sim",$G25="Sim",AND($H25&lt;&gt;"",$I25-$H25&gt;='Definições'!$B$8)),IF(MOD(($I25-'Definições'!$B$7/24),1)&lt;'Definições'!$B$9,INT(($I25-'Definições'!$B$7/24))-1+'Definições'!$B$10,IF(MOD(($I25-'Definições'!$B$7/24),1)&gt;'Definições'!$B$10,INT(($I25-'Definições'!$B$7/24))+'Definições'!$B$10,($I25-'Definições'!$B$7/24))),""))</f>
        <v/>
      </c>
      <c r="M25" s="10" t="n"/>
      <c r="N25" s="6" t="n"/>
      <c r="O25" s="11">
        <f>IF($A25="","",IF($N25&lt;&gt;"","Fechado",IF(AND($I25&lt;&gt;"",NOW()&gt;$I25),"Registar o desfecho",IF($E25&lt;&gt;"Sim","Sem SMS: ligar ou email",IF($M25&amp;""="STOP","Saiu: sem SMS",IF($M25&amp;""="R","Remarcar",IF($M25&amp;""="C","Confirmado",IF($M25&amp;""="Outra","Ler e responder",IF($K25="","Agendado",IF(NOW()&lt;$K25,"Agendado",IF(NOW()&gt;=$K25+1,"Sem resposta: ligar uma vez","À espera de resposta")))))))))))</f>
        <v/>
      </c>
      <c r="P25" s="5" t="n"/>
      <c r="Q25" s="6" t="n"/>
    </row>
    <row r="26">
      <c r="A26" s="4" t="n"/>
      <c r="B26" s="5" t="n"/>
      <c r="C26" s="6" t="n"/>
      <c r="D26" s="5" t="n"/>
      <c r="E26" s="7" t="n"/>
      <c r="F26" s="7" t="n"/>
      <c r="G26" s="7" t="n"/>
      <c r="H26" s="8" t="n"/>
      <c r="I26" s="8" t="n"/>
      <c r="J26" s="9">
        <f>IF(OR($A26="",$H26="",$E26&lt;&gt;"Sim"),"",IF(MOD($H26,1)&lt;'Definições'!$B$9,INT($H26)+'Definições'!$B$9,IF(MOD($H26,1)&gt;'Definições'!$B$10,INT($H26)+1+'Definições'!$B$9,$H26)))</f>
        <v/>
      </c>
      <c r="K26" s="9">
        <f>IF(OR($A26="",$I26="",$E26&lt;&gt;"Sim"),"",IF(AND($H26&lt;&gt;"",$I26-$H26&lt;'Definições'!$B$6/24),"",INT($I26-'Definições'!$B$5/24)+MIN(MAX(MOD($I26-'Definições'!$B$5/24,1),'Definições'!$B$9),'Definições'!$B$10)))</f>
        <v/>
      </c>
      <c r="L26" s="9">
        <f>IF(OR($A26="",$I26="",$E26&lt;&gt;"Sim"),"",IF(OR($F26="Sim",$G26="Sim",AND($H26&lt;&gt;"",$I26-$H26&gt;='Definições'!$B$8)),IF(MOD(($I26-'Definições'!$B$7/24),1)&lt;'Definições'!$B$9,INT(($I26-'Definições'!$B$7/24))-1+'Definições'!$B$10,IF(MOD(($I26-'Definições'!$B$7/24),1)&gt;'Definições'!$B$10,INT(($I26-'Definições'!$B$7/24))+'Definições'!$B$10,($I26-'Definições'!$B$7/24))),""))</f>
        <v/>
      </c>
      <c r="M26" s="10" t="n"/>
      <c r="N26" s="6" t="n"/>
      <c r="O26" s="11">
        <f>IF($A26="","",IF($N26&lt;&gt;"","Fechado",IF(AND($I26&lt;&gt;"",NOW()&gt;$I26),"Registar o desfecho",IF($E26&lt;&gt;"Sim","Sem SMS: ligar ou email",IF($M26&amp;""="STOP","Saiu: sem SMS",IF($M26&amp;""="R","Remarcar",IF($M26&amp;""="C","Confirmado",IF($M26&amp;""="Outra","Ler e responder",IF($K26="","Agendado",IF(NOW()&lt;$K26,"Agendado",IF(NOW()&gt;=$K26+1,"Sem resposta: ligar uma vez","À espera de resposta")))))))))))</f>
        <v/>
      </c>
      <c r="P26" s="5" t="n"/>
      <c r="Q26" s="6" t="n"/>
    </row>
    <row r="27">
      <c r="A27" s="4" t="n"/>
      <c r="B27" s="5" t="n"/>
      <c r="C27" s="6" t="n"/>
      <c r="D27" s="5" t="n"/>
      <c r="E27" s="7" t="n"/>
      <c r="F27" s="7" t="n"/>
      <c r="G27" s="7" t="n"/>
      <c r="H27" s="8" t="n"/>
      <c r="I27" s="8" t="n"/>
      <c r="J27" s="9">
        <f>IF(OR($A27="",$H27="",$E27&lt;&gt;"Sim"),"",IF(MOD($H27,1)&lt;'Definições'!$B$9,INT($H27)+'Definições'!$B$9,IF(MOD($H27,1)&gt;'Definições'!$B$10,INT($H27)+1+'Definições'!$B$9,$H27)))</f>
        <v/>
      </c>
      <c r="K27" s="9">
        <f>IF(OR($A27="",$I27="",$E27&lt;&gt;"Sim"),"",IF(AND($H27&lt;&gt;"",$I27-$H27&lt;'Definições'!$B$6/24),"",INT($I27-'Definições'!$B$5/24)+MIN(MAX(MOD($I27-'Definições'!$B$5/24,1),'Definições'!$B$9),'Definições'!$B$10)))</f>
        <v/>
      </c>
      <c r="L27" s="9">
        <f>IF(OR($A27="",$I27="",$E27&lt;&gt;"Sim"),"",IF(OR($F27="Sim",$G27="Sim",AND($H27&lt;&gt;"",$I27-$H27&gt;='Definições'!$B$8)),IF(MOD(($I27-'Definições'!$B$7/24),1)&lt;'Definições'!$B$9,INT(($I27-'Definições'!$B$7/24))-1+'Definições'!$B$10,IF(MOD(($I27-'Definições'!$B$7/24),1)&gt;'Definições'!$B$10,INT(($I27-'Definições'!$B$7/24))+'Definições'!$B$10,($I27-'Definições'!$B$7/24))),""))</f>
        <v/>
      </c>
      <c r="M27" s="10" t="n"/>
      <c r="N27" s="6" t="n"/>
      <c r="O27" s="11">
        <f>IF($A27="","",IF($N27&lt;&gt;"","Fechado",IF(AND($I27&lt;&gt;"",NOW()&gt;$I27),"Registar o desfecho",IF($E27&lt;&gt;"Sim","Sem SMS: ligar ou email",IF($M27&amp;""="STOP","Saiu: sem SMS",IF($M27&amp;""="R","Remarcar",IF($M27&amp;""="C","Confirmado",IF($M27&amp;""="Outra","Ler e responder",IF($K27="","Agendado",IF(NOW()&lt;$K27,"Agendado",IF(NOW()&gt;=$K27+1,"Sem resposta: ligar uma vez","À espera de resposta")))))))))))</f>
        <v/>
      </c>
      <c r="P27" s="5" t="n"/>
      <c r="Q27" s="6" t="n"/>
    </row>
    <row r="28">
      <c r="A28" s="4" t="n"/>
      <c r="B28" s="5" t="n"/>
      <c r="C28" s="6" t="n"/>
      <c r="D28" s="5" t="n"/>
      <c r="E28" s="7" t="n"/>
      <c r="F28" s="7" t="n"/>
      <c r="G28" s="7" t="n"/>
      <c r="H28" s="8" t="n"/>
      <c r="I28" s="8" t="n"/>
      <c r="J28" s="9">
        <f>IF(OR($A28="",$H28="",$E28&lt;&gt;"Sim"),"",IF(MOD($H28,1)&lt;'Definições'!$B$9,INT($H28)+'Definições'!$B$9,IF(MOD($H28,1)&gt;'Definições'!$B$10,INT($H28)+1+'Definições'!$B$9,$H28)))</f>
        <v/>
      </c>
      <c r="K28" s="9">
        <f>IF(OR($A28="",$I28="",$E28&lt;&gt;"Sim"),"",IF(AND($H28&lt;&gt;"",$I28-$H28&lt;'Definições'!$B$6/24),"",INT($I28-'Definições'!$B$5/24)+MIN(MAX(MOD($I28-'Definições'!$B$5/24,1),'Definições'!$B$9),'Definições'!$B$10)))</f>
        <v/>
      </c>
      <c r="L28" s="9">
        <f>IF(OR($A28="",$I28="",$E28&lt;&gt;"Sim"),"",IF(OR($F28="Sim",$G28="Sim",AND($H28&lt;&gt;"",$I28-$H28&gt;='Definições'!$B$8)),IF(MOD(($I28-'Definições'!$B$7/24),1)&lt;'Definições'!$B$9,INT(($I28-'Definições'!$B$7/24))-1+'Definições'!$B$10,IF(MOD(($I28-'Definições'!$B$7/24),1)&gt;'Definições'!$B$10,INT(($I28-'Definições'!$B$7/24))+'Definições'!$B$10,($I28-'Definições'!$B$7/24))),""))</f>
        <v/>
      </c>
      <c r="M28" s="10" t="n"/>
      <c r="N28" s="6" t="n"/>
      <c r="O28" s="11">
        <f>IF($A28="","",IF($N28&lt;&gt;"","Fechado",IF(AND($I28&lt;&gt;"",NOW()&gt;$I28),"Registar o desfecho",IF($E28&lt;&gt;"Sim","Sem SMS: ligar ou email",IF($M28&amp;""="STOP","Saiu: sem SMS",IF($M28&amp;""="R","Remarcar",IF($M28&amp;""="C","Confirmado",IF($M28&amp;""="Outra","Ler e responder",IF($K28="","Agendado",IF(NOW()&lt;$K28,"Agendado",IF(NOW()&gt;=$K28+1,"Sem resposta: ligar uma vez","À espera de resposta")))))))))))</f>
        <v/>
      </c>
      <c r="P28" s="5" t="n"/>
      <c r="Q28" s="6" t="n"/>
    </row>
    <row r="29">
      <c r="A29" s="4" t="n"/>
      <c r="B29" s="5" t="n"/>
      <c r="C29" s="6" t="n"/>
      <c r="D29" s="5" t="n"/>
      <c r="E29" s="7" t="n"/>
      <c r="F29" s="7" t="n"/>
      <c r="G29" s="7" t="n"/>
      <c r="H29" s="8" t="n"/>
      <c r="I29" s="8" t="n"/>
      <c r="J29" s="9">
        <f>IF(OR($A29="",$H29="",$E29&lt;&gt;"Sim"),"",IF(MOD($H29,1)&lt;'Definições'!$B$9,INT($H29)+'Definições'!$B$9,IF(MOD($H29,1)&gt;'Definições'!$B$10,INT($H29)+1+'Definições'!$B$9,$H29)))</f>
        <v/>
      </c>
      <c r="K29" s="9">
        <f>IF(OR($A29="",$I29="",$E29&lt;&gt;"Sim"),"",IF(AND($H29&lt;&gt;"",$I29-$H29&lt;'Definições'!$B$6/24),"",INT($I29-'Definições'!$B$5/24)+MIN(MAX(MOD($I29-'Definições'!$B$5/24,1),'Definições'!$B$9),'Definições'!$B$10)))</f>
        <v/>
      </c>
      <c r="L29" s="9">
        <f>IF(OR($A29="",$I29="",$E29&lt;&gt;"Sim"),"",IF(OR($F29="Sim",$G29="Sim",AND($H29&lt;&gt;"",$I29-$H29&gt;='Definições'!$B$8)),IF(MOD(($I29-'Definições'!$B$7/24),1)&lt;'Definições'!$B$9,INT(($I29-'Definições'!$B$7/24))-1+'Definições'!$B$10,IF(MOD(($I29-'Definições'!$B$7/24),1)&gt;'Definições'!$B$10,INT(($I29-'Definições'!$B$7/24))+'Definições'!$B$10,($I29-'Definições'!$B$7/24))),""))</f>
        <v/>
      </c>
      <c r="M29" s="10" t="n"/>
      <c r="N29" s="6" t="n"/>
      <c r="O29" s="11">
        <f>IF($A29="","",IF($N29&lt;&gt;"","Fechado",IF(AND($I29&lt;&gt;"",NOW()&gt;$I29),"Registar o desfecho",IF($E29&lt;&gt;"Sim","Sem SMS: ligar ou email",IF($M29&amp;""="STOP","Saiu: sem SMS",IF($M29&amp;""="R","Remarcar",IF($M29&amp;""="C","Confirmado",IF($M29&amp;""="Outra","Ler e responder",IF($K29="","Agendado",IF(NOW()&lt;$K29,"Agendado",IF(NOW()&gt;=$K29+1,"Sem resposta: ligar uma vez","À espera de resposta")))))))))))</f>
        <v/>
      </c>
      <c r="P29" s="5" t="n"/>
      <c r="Q29" s="6" t="n"/>
    </row>
    <row r="30">
      <c r="A30" s="4" t="n"/>
      <c r="B30" s="5" t="n"/>
      <c r="C30" s="6" t="n"/>
      <c r="D30" s="5" t="n"/>
      <c r="E30" s="7" t="n"/>
      <c r="F30" s="7" t="n"/>
      <c r="G30" s="7" t="n"/>
      <c r="H30" s="8" t="n"/>
      <c r="I30" s="8" t="n"/>
      <c r="J30" s="9">
        <f>IF(OR($A30="",$H30="",$E30&lt;&gt;"Sim"),"",IF(MOD($H30,1)&lt;'Definições'!$B$9,INT($H30)+'Definições'!$B$9,IF(MOD($H30,1)&gt;'Definições'!$B$10,INT($H30)+1+'Definições'!$B$9,$H30)))</f>
        <v/>
      </c>
      <c r="K30" s="9">
        <f>IF(OR($A30="",$I30="",$E30&lt;&gt;"Sim"),"",IF(AND($H30&lt;&gt;"",$I30-$H30&lt;'Definições'!$B$6/24),"",INT($I30-'Definições'!$B$5/24)+MIN(MAX(MOD($I30-'Definições'!$B$5/24,1),'Definições'!$B$9),'Definições'!$B$10)))</f>
        <v/>
      </c>
      <c r="L30" s="9">
        <f>IF(OR($A30="",$I30="",$E30&lt;&gt;"Sim"),"",IF(OR($F30="Sim",$G30="Sim",AND($H30&lt;&gt;"",$I30-$H30&gt;='Definições'!$B$8)),IF(MOD(($I30-'Definições'!$B$7/24),1)&lt;'Definições'!$B$9,INT(($I30-'Definições'!$B$7/24))-1+'Definições'!$B$10,IF(MOD(($I30-'Definições'!$B$7/24),1)&gt;'Definições'!$B$10,INT(($I30-'Definições'!$B$7/24))+'Definições'!$B$10,($I30-'Definições'!$B$7/24))),""))</f>
        <v/>
      </c>
      <c r="M30" s="10" t="n"/>
      <c r="N30" s="6" t="n"/>
      <c r="O30" s="11">
        <f>IF($A30="","",IF($N30&lt;&gt;"","Fechado",IF(AND($I30&lt;&gt;"",NOW()&gt;$I30),"Registar o desfecho",IF($E30&lt;&gt;"Sim","Sem SMS: ligar ou email",IF($M30&amp;""="STOP","Saiu: sem SMS",IF($M30&amp;""="R","Remarcar",IF($M30&amp;""="C","Confirmado",IF($M30&amp;""="Outra","Ler e responder",IF($K30="","Agendado",IF(NOW()&lt;$K30,"Agendado",IF(NOW()&gt;=$K30+1,"Sem resposta: ligar uma vez","À espera de resposta")))))))))))</f>
        <v/>
      </c>
      <c r="P30" s="5" t="n"/>
      <c r="Q30" s="6" t="n"/>
    </row>
    <row r="31">
      <c r="A31" s="4" t="n"/>
      <c r="B31" s="5" t="n"/>
      <c r="C31" s="6" t="n"/>
      <c r="D31" s="5" t="n"/>
      <c r="E31" s="7" t="n"/>
      <c r="F31" s="7" t="n"/>
      <c r="G31" s="7" t="n"/>
      <c r="H31" s="8" t="n"/>
      <c r="I31" s="8" t="n"/>
      <c r="J31" s="9">
        <f>IF(OR($A31="",$H31="",$E31&lt;&gt;"Sim"),"",IF(MOD($H31,1)&lt;'Definições'!$B$9,INT($H31)+'Definições'!$B$9,IF(MOD($H31,1)&gt;'Definições'!$B$10,INT($H31)+1+'Definições'!$B$9,$H31)))</f>
        <v/>
      </c>
      <c r="K31" s="9">
        <f>IF(OR($A31="",$I31="",$E31&lt;&gt;"Sim"),"",IF(AND($H31&lt;&gt;"",$I31-$H31&lt;'Definições'!$B$6/24),"",INT($I31-'Definições'!$B$5/24)+MIN(MAX(MOD($I31-'Definições'!$B$5/24,1),'Definições'!$B$9),'Definições'!$B$10)))</f>
        <v/>
      </c>
      <c r="L31" s="9">
        <f>IF(OR($A31="",$I31="",$E31&lt;&gt;"Sim"),"",IF(OR($F31="Sim",$G31="Sim",AND($H31&lt;&gt;"",$I31-$H31&gt;='Definições'!$B$8)),IF(MOD(($I31-'Definições'!$B$7/24),1)&lt;'Definições'!$B$9,INT(($I31-'Definições'!$B$7/24))-1+'Definições'!$B$10,IF(MOD(($I31-'Definições'!$B$7/24),1)&gt;'Definições'!$B$10,INT(($I31-'Definições'!$B$7/24))+'Definições'!$B$10,($I31-'Definições'!$B$7/24))),""))</f>
        <v/>
      </c>
      <c r="M31" s="10" t="n"/>
      <c r="N31" s="6" t="n"/>
      <c r="O31" s="11">
        <f>IF($A31="","",IF($N31&lt;&gt;"","Fechado",IF(AND($I31&lt;&gt;"",NOW()&gt;$I31),"Registar o desfecho",IF($E31&lt;&gt;"Sim","Sem SMS: ligar ou email",IF($M31&amp;""="STOP","Saiu: sem SMS",IF($M31&amp;""="R","Remarcar",IF($M31&amp;""="C","Confirmado",IF($M31&amp;""="Outra","Ler e responder",IF($K31="","Agendado",IF(NOW()&lt;$K31,"Agendado",IF(NOW()&gt;=$K31+1,"Sem resposta: ligar uma vez","À espera de resposta")))))))))))</f>
        <v/>
      </c>
      <c r="P31" s="5" t="n"/>
      <c r="Q31" s="6" t="n"/>
    </row>
    <row r="32">
      <c r="A32" s="4" t="n"/>
      <c r="B32" s="5" t="n"/>
      <c r="C32" s="6" t="n"/>
      <c r="D32" s="5" t="n"/>
      <c r="E32" s="7" t="n"/>
      <c r="F32" s="7" t="n"/>
      <c r="G32" s="7" t="n"/>
      <c r="H32" s="8" t="n"/>
      <c r="I32" s="8" t="n"/>
      <c r="J32" s="9">
        <f>IF(OR($A32="",$H32="",$E32&lt;&gt;"Sim"),"",IF(MOD($H32,1)&lt;'Definições'!$B$9,INT($H32)+'Definições'!$B$9,IF(MOD($H32,1)&gt;'Definições'!$B$10,INT($H32)+1+'Definições'!$B$9,$H32)))</f>
        <v/>
      </c>
      <c r="K32" s="9">
        <f>IF(OR($A32="",$I32="",$E32&lt;&gt;"Sim"),"",IF(AND($H32&lt;&gt;"",$I32-$H32&lt;'Definições'!$B$6/24),"",INT($I32-'Definições'!$B$5/24)+MIN(MAX(MOD($I32-'Definições'!$B$5/24,1),'Definições'!$B$9),'Definições'!$B$10)))</f>
        <v/>
      </c>
      <c r="L32" s="9">
        <f>IF(OR($A32="",$I32="",$E32&lt;&gt;"Sim"),"",IF(OR($F32="Sim",$G32="Sim",AND($H32&lt;&gt;"",$I32-$H32&gt;='Definições'!$B$8)),IF(MOD(($I32-'Definições'!$B$7/24),1)&lt;'Definições'!$B$9,INT(($I32-'Definições'!$B$7/24))-1+'Definições'!$B$10,IF(MOD(($I32-'Definições'!$B$7/24),1)&gt;'Definições'!$B$10,INT(($I32-'Definições'!$B$7/24))+'Definições'!$B$10,($I32-'Definições'!$B$7/24))),""))</f>
        <v/>
      </c>
      <c r="M32" s="10" t="n"/>
      <c r="N32" s="6" t="n"/>
      <c r="O32" s="11">
        <f>IF($A32="","",IF($N32&lt;&gt;"","Fechado",IF(AND($I32&lt;&gt;"",NOW()&gt;$I32),"Registar o desfecho",IF($E32&lt;&gt;"Sim","Sem SMS: ligar ou email",IF($M32&amp;""="STOP","Saiu: sem SMS",IF($M32&amp;""="R","Remarcar",IF($M32&amp;""="C","Confirmado",IF($M32&amp;""="Outra","Ler e responder",IF($K32="","Agendado",IF(NOW()&lt;$K32,"Agendado",IF(NOW()&gt;=$K32+1,"Sem resposta: ligar uma vez","À espera de resposta")))))))))))</f>
        <v/>
      </c>
      <c r="P32" s="5" t="n"/>
      <c r="Q32" s="6" t="n"/>
    </row>
    <row r="33">
      <c r="A33" s="4" t="n"/>
      <c r="B33" s="5" t="n"/>
      <c r="C33" s="6" t="n"/>
      <c r="D33" s="5" t="n"/>
      <c r="E33" s="7" t="n"/>
      <c r="F33" s="7" t="n"/>
      <c r="G33" s="7" t="n"/>
      <c r="H33" s="8" t="n"/>
      <c r="I33" s="8" t="n"/>
      <c r="J33" s="9">
        <f>IF(OR($A33="",$H33="",$E33&lt;&gt;"Sim"),"",IF(MOD($H33,1)&lt;'Definições'!$B$9,INT($H33)+'Definições'!$B$9,IF(MOD($H33,1)&gt;'Definições'!$B$10,INT($H33)+1+'Definições'!$B$9,$H33)))</f>
        <v/>
      </c>
      <c r="K33" s="9">
        <f>IF(OR($A33="",$I33="",$E33&lt;&gt;"Sim"),"",IF(AND($H33&lt;&gt;"",$I33-$H33&lt;'Definições'!$B$6/24),"",INT($I33-'Definições'!$B$5/24)+MIN(MAX(MOD($I33-'Definições'!$B$5/24,1),'Definições'!$B$9),'Definições'!$B$10)))</f>
        <v/>
      </c>
      <c r="L33" s="9">
        <f>IF(OR($A33="",$I33="",$E33&lt;&gt;"Sim"),"",IF(OR($F33="Sim",$G33="Sim",AND($H33&lt;&gt;"",$I33-$H33&gt;='Definições'!$B$8)),IF(MOD(($I33-'Definições'!$B$7/24),1)&lt;'Definições'!$B$9,INT(($I33-'Definições'!$B$7/24))-1+'Definições'!$B$10,IF(MOD(($I33-'Definições'!$B$7/24),1)&gt;'Definições'!$B$10,INT(($I33-'Definições'!$B$7/24))+'Definições'!$B$10,($I33-'Definições'!$B$7/24))),""))</f>
        <v/>
      </c>
      <c r="M33" s="10" t="n"/>
      <c r="N33" s="6" t="n"/>
      <c r="O33" s="11">
        <f>IF($A33="","",IF($N33&lt;&gt;"","Fechado",IF(AND($I33&lt;&gt;"",NOW()&gt;$I33),"Registar o desfecho",IF($E33&lt;&gt;"Sim","Sem SMS: ligar ou email",IF($M33&amp;""="STOP","Saiu: sem SMS",IF($M33&amp;""="R","Remarcar",IF($M33&amp;""="C","Confirmado",IF($M33&amp;""="Outra","Ler e responder",IF($K33="","Agendado",IF(NOW()&lt;$K33,"Agendado",IF(NOW()&gt;=$K33+1,"Sem resposta: ligar uma vez","À espera de resposta")))))))))))</f>
        <v/>
      </c>
      <c r="P33" s="5" t="n"/>
      <c r="Q33" s="6" t="n"/>
    </row>
    <row r="34">
      <c r="A34" s="4" t="n"/>
      <c r="B34" s="5" t="n"/>
      <c r="C34" s="6" t="n"/>
      <c r="D34" s="5" t="n"/>
      <c r="E34" s="7" t="n"/>
      <c r="F34" s="7" t="n"/>
      <c r="G34" s="7" t="n"/>
      <c r="H34" s="8" t="n"/>
      <c r="I34" s="8" t="n"/>
      <c r="J34" s="9">
        <f>IF(OR($A34="",$H34="",$E34&lt;&gt;"Sim"),"",IF(MOD($H34,1)&lt;'Definições'!$B$9,INT($H34)+'Definições'!$B$9,IF(MOD($H34,1)&gt;'Definições'!$B$10,INT($H34)+1+'Definições'!$B$9,$H34)))</f>
        <v/>
      </c>
      <c r="K34" s="9">
        <f>IF(OR($A34="",$I34="",$E34&lt;&gt;"Sim"),"",IF(AND($H34&lt;&gt;"",$I34-$H34&lt;'Definições'!$B$6/24),"",INT($I34-'Definições'!$B$5/24)+MIN(MAX(MOD($I34-'Definições'!$B$5/24,1),'Definições'!$B$9),'Definições'!$B$10)))</f>
        <v/>
      </c>
      <c r="L34" s="9">
        <f>IF(OR($A34="",$I34="",$E34&lt;&gt;"Sim"),"",IF(OR($F34="Sim",$G34="Sim",AND($H34&lt;&gt;"",$I34-$H34&gt;='Definições'!$B$8)),IF(MOD(($I34-'Definições'!$B$7/24),1)&lt;'Definições'!$B$9,INT(($I34-'Definições'!$B$7/24))-1+'Definições'!$B$10,IF(MOD(($I34-'Definições'!$B$7/24),1)&gt;'Definições'!$B$10,INT(($I34-'Definições'!$B$7/24))+'Definições'!$B$10,($I34-'Definições'!$B$7/24))),""))</f>
        <v/>
      </c>
      <c r="M34" s="10" t="n"/>
      <c r="N34" s="6" t="n"/>
      <c r="O34" s="11">
        <f>IF($A34="","",IF($N34&lt;&gt;"","Fechado",IF(AND($I34&lt;&gt;"",NOW()&gt;$I34),"Registar o desfecho",IF($E34&lt;&gt;"Sim","Sem SMS: ligar ou email",IF($M34&amp;""="STOP","Saiu: sem SMS",IF($M34&amp;""="R","Remarcar",IF($M34&amp;""="C","Confirmado",IF($M34&amp;""="Outra","Ler e responder",IF($K34="","Agendado",IF(NOW()&lt;$K34,"Agendado",IF(NOW()&gt;=$K34+1,"Sem resposta: ligar uma vez","À espera de resposta")))))))))))</f>
        <v/>
      </c>
      <c r="P34" s="5" t="n"/>
      <c r="Q34" s="6" t="n"/>
    </row>
    <row r="35">
      <c r="A35" s="4" t="n"/>
      <c r="B35" s="5" t="n"/>
      <c r="C35" s="6" t="n"/>
      <c r="D35" s="5" t="n"/>
      <c r="E35" s="7" t="n"/>
      <c r="F35" s="7" t="n"/>
      <c r="G35" s="7" t="n"/>
      <c r="H35" s="8" t="n"/>
      <c r="I35" s="8" t="n"/>
      <c r="J35" s="9">
        <f>IF(OR($A35="",$H35="",$E35&lt;&gt;"Sim"),"",IF(MOD($H35,1)&lt;'Definições'!$B$9,INT($H35)+'Definições'!$B$9,IF(MOD($H35,1)&gt;'Definições'!$B$10,INT($H35)+1+'Definições'!$B$9,$H35)))</f>
        <v/>
      </c>
      <c r="K35" s="9">
        <f>IF(OR($A35="",$I35="",$E35&lt;&gt;"Sim"),"",IF(AND($H35&lt;&gt;"",$I35-$H35&lt;'Definições'!$B$6/24),"",INT($I35-'Definições'!$B$5/24)+MIN(MAX(MOD($I35-'Definições'!$B$5/24,1),'Definições'!$B$9),'Definições'!$B$10)))</f>
        <v/>
      </c>
      <c r="L35" s="9">
        <f>IF(OR($A35="",$I35="",$E35&lt;&gt;"Sim"),"",IF(OR($F35="Sim",$G35="Sim",AND($H35&lt;&gt;"",$I35-$H35&gt;='Definições'!$B$8)),IF(MOD(($I35-'Definições'!$B$7/24),1)&lt;'Definições'!$B$9,INT(($I35-'Definições'!$B$7/24))-1+'Definições'!$B$10,IF(MOD(($I35-'Definições'!$B$7/24),1)&gt;'Definições'!$B$10,INT(($I35-'Definições'!$B$7/24))+'Definições'!$B$10,($I35-'Definições'!$B$7/24))),""))</f>
        <v/>
      </c>
      <c r="M35" s="10" t="n"/>
      <c r="N35" s="6" t="n"/>
      <c r="O35" s="11">
        <f>IF($A35="","",IF($N35&lt;&gt;"","Fechado",IF(AND($I35&lt;&gt;"",NOW()&gt;$I35),"Registar o desfecho",IF($E35&lt;&gt;"Sim","Sem SMS: ligar ou email",IF($M35&amp;""="STOP","Saiu: sem SMS",IF($M35&amp;""="R","Remarcar",IF($M35&amp;""="C","Confirmado",IF($M35&amp;""="Outra","Ler e responder",IF($K35="","Agendado",IF(NOW()&lt;$K35,"Agendado",IF(NOW()&gt;=$K35+1,"Sem resposta: ligar uma vez","À espera de resposta")))))))))))</f>
        <v/>
      </c>
      <c r="P35" s="5" t="n"/>
      <c r="Q35" s="6" t="n"/>
    </row>
    <row r="36">
      <c r="A36" s="4" t="n"/>
      <c r="B36" s="5" t="n"/>
      <c r="C36" s="6" t="n"/>
      <c r="D36" s="5" t="n"/>
      <c r="E36" s="7" t="n"/>
      <c r="F36" s="7" t="n"/>
      <c r="G36" s="7" t="n"/>
      <c r="H36" s="8" t="n"/>
      <c r="I36" s="8" t="n"/>
      <c r="J36" s="9">
        <f>IF(OR($A36="",$H36="",$E36&lt;&gt;"Sim"),"",IF(MOD($H36,1)&lt;'Definições'!$B$9,INT($H36)+'Definições'!$B$9,IF(MOD($H36,1)&gt;'Definições'!$B$10,INT($H36)+1+'Definições'!$B$9,$H36)))</f>
        <v/>
      </c>
      <c r="K36" s="9">
        <f>IF(OR($A36="",$I36="",$E36&lt;&gt;"Sim"),"",IF(AND($H36&lt;&gt;"",$I36-$H36&lt;'Definições'!$B$6/24),"",INT($I36-'Definições'!$B$5/24)+MIN(MAX(MOD($I36-'Definições'!$B$5/24,1),'Definições'!$B$9),'Definições'!$B$10)))</f>
        <v/>
      </c>
      <c r="L36" s="9">
        <f>IF(OR($A36="",$I36="",$E36&lt;&gt;"Sim"),"",IF(OR($F36="Sim",$G36="Sim",AND($H36&lt;&gt;"",$I36-$H36&gt;='Definições'!$B$8)),IF(MOD(($I36-'Definições'!$B$7/24),1)&lt;'Definições'!$B$9,INT(($I36-'Definições'!$B$7/24))-1+'Definições'!$B$10,IF(MOD(($I36-'Definições'!$B$7/24),1)&gt;'Definições'!$B$10,INT(($I36-'Definições'!$B$7/24))+'Definições'!$B$10,($I36-'Definições'!$B$7/24))),""))</f>
        <v/>
      </c>
      <c r="M36" s="10" t="n"/>
      <c r="N36" s="6" t="n"/>
      <c r="O36" s="11">
        <f>IF($A36="","",IF($N36&lt;&gt;"","Fechado",IF(AND($I36&lt;&gt;"",NOW()&gt;$I36),"Registar o desfecho",IF($E36&lt;&gt;"Sim","Sem SMS: ligar ou email",IF($M36&amp;""="STOP","Saiu: sem SMS",IF($M36&amp;""="R","Remarcar",IF($M36&amp;""="C","Confirmado",IF($M36&amp;""="Outra","Ler e responder",IF($K36="","Agendado",IF(NOW()&lt;$K36,"Agendado",IF(NOW()&gt;=$K36+1,"Sem resposta: ligar uma vez","À espera de resposta")))))))))))</f>
        <v/>
      </c>
      <c r="P36" s="5" t="n"/>
      <c r="Q36" s="6" t="n"/>
    </row>
    <row r="37">
      <c r="A37" s="4" t="n"/>
      <c r="B37" s="5" t="n"/>
      <c r="C37" s="6" t="n"/>
      <c r="D37" s="5" t="n"/>
      <c r="E37" s="7" t="n"/>
      <c r="F37" s="7" t="n"/>
      <c r="G37" s="7" t="n"/>
      <c r="H37" s="8" t="n"/>
      <c r="I37" s="8" t="n"/>
      <c r="J37" s="9">
        <f>IF(OR($A37="",$H37="",$E37&lt;&gt;"Sim"),"",IF(MOD($H37,1)&lt;'Definições'!$B$9,INT($H37)+'Definições'!$B$9,IF(MOD($H37,1)&gt;'Definições'!$B$10,INT($H37)+1+'Definições'!$B$9,$H37)))</f>
        <v/>
      </c>
      <c r="K37" s="9">
        <f>IF(OR($A37="",$I37="",$E37&lt;&gt;"Sim"),"",IF(AND($H37&lt;&gt;"",$I37-$H37&lt;'Definições'!$B$6/24),"",INT($I37-'Definições'!$B$5/24)+MIN(MAX(MOD($I37-'Definições'!$B$5/24,1),'Definições'!$B$9),'Definições'!$B$10)))</f>
        <v/>
      </c>
      <c r="L37" s="9">
        <f>IF(OR($A37="",$I37="",$E37&lt;&gt;"Sim"),"",IF(OR($F37="Sim",$G37="Sim",AND($H37&lt;&gt;"",$I37-$H37&gt;='Definições'!$B$8)),IF(MOD(($I37-'Definições'!$B$7/24),1)&lt;'Definições'!$B$9,INT(($I37-'Definições'!$B$7/24))-1+'Definições'!$B$10,IF(MOD(($I37-'Definições'!$B$7/24),1)&gt;'Definições'!$B$10,INT(($I37-'Definições'!$B$7/24))+'Definições'!$B$10,($I37-'Definições'!$B$7/24))),""))</f>
        <v/>
      </c>
      <c r="M37" s="10" t="n"/>
      <c r="N37" s="6" t="n"/>
      <c r="O37" s="11">
        <f>IF($A37="","",IF($N37&lt;&gt;"","Fechado",IF(AND($I37&lt;&gt;"",NOW()&gt;$I37),"Registar o desfecho",IF($E37&lt;&gt;"Sim","Sem SMS: ligar ou email",IF($M37&amp;""="STOP","Saiu: sem SMS",IF($M37&amp;""="R","Remarcar",IF($M37&amp;""="C","Confirmado",IF($M37&amp;""="Outra","Ler e responder",IF($K37="","Agendado",IF(NOW()&lt;$K37,"Agendado",IF(NOW()&gt;=$K37+1,"Sem resposta: ligar uma vez","À espera de resposta")))))))))))</f>
        <v/>
      </c>
      <c r="P37" s="5" t="n"/>
      <c r="Q37" s="6" t="n"/>
    </row>
    <row r="38">
      <c r="A38" s="4" t="n"/>
      <c r="B38" s="5" t="n"/>
      <c r="C38" s="6" t="n"/>
      <c r="D38" s="5" t="n"/>
      <c r="E38" s="7" t="n"/>
      <c r="F38" s="7" t="n"/>
      <c r="G38" s="7" t="n"/>
      <c r="H38" s="8" t="n"/>
      <c r="I38" s="8" t="n"/>
      <c r="J38" s="9">
        <f>IF(OR($A38="",$H38="",$E38&lt;&gt;"Sim"),"",IF(MOD($H38,1)&lt;'Definições'!$B$9,INT($H38)+'Definições'!$B$9,IF(MOD($H38,1)&gt;'Definições'!$B$10,INT($H38)+1+'Definições'!$B$9,$H38)))</f>
        <v/>
      </c>
      <c r="K38" s="9">
        <f>IF(OR($A38="",$I38="",$E38&lt;&gt;"Sim"),"",IF(AND($H38&lt;&gt;"",$I38-$H38&lt;'Definições'!$B$6/24),"",INT($I38-'Definições'!$B$5/24)+MIN(MAX(MOD($I38-'Definições'!$B$5/24,1),'Definições'!$B$9),'Definições'!$B$10)))</f>
        <v/>
      </c>
      <c r="L38" s="9">
        <f>IF(OR($A38="",$I38="",$E38&lt;&gt;"Sim"),"",IF(OR($F38="Sim",$G38="Sim",AND($H38&lt;&gt;"",$I38-$H38&gt;='Definições'!$B$8)),IF(MOD(($I38-'Definições'!$B$7/24),1)&lt;'Definições'!$B$9,INT(($I38-'Definições'!$B$7/24))-1+'Definições'!$B$10,IF(MOD(($I38-'Definições'!$B$7/24),1)&gt;'Definições'!$B$10,INT(($I38-'Definições'!$B$7/24))+'Definições'!$B$10,($I38-'Definições'!$B$7/24))),""))</f>
        <v/>
      </c>
      <c r="M38" s="10" t="n"/>
      <c r="N38" s="6" t="n"/>
      <c r="O38" s="11">
        <f>IF($A38="","",IF($N38&lt;&gt;"","Fechado",IF(AND($I38&lt;&gt;"",NOW()&gt;$I38),"Registar o desfecho",IF($E38&lt;&gt;"Sim","Sem SMS: ligar ou email",IF($M38&amp;""="STOP","Saiu: sem SMS",IF($M38&amp;""="R","Remarcar",IF($M38&amp;""="C","Confirmado",IF($M38&amp;""="Outra","Ler e responder",IF($K38="","Agendado",IF(NOW()&lt;$K38,"Agendado",IF(NOW()&gt;=$K38+1,"Sem resposta: ligar uma vez","À espera de resposta")))))))))))</f>
        <v/>
      </c>
      <c r="P38" s="5" t="n"/>
      <c r="Q38" s="6" t="n"/>
    </row>
    <row r="39">
      <c r="A39" s="4" t="n"/>
      <c r="B39" s="5" t="n"/>
      <c r="C39" s="6" t="n"/>
      <c r="D39" s="5" t="n"/>
      <c r="E39" s="7" t="n"/>
      <c r="F39" s="7" t="n"/>
      <c r="G39" s="7" t="n"/>
      <c r="H39" s="8" t="n"/>
      <c r="I39" s="8" t="n"/>
      <c r="J39" s="9">
        <f>IF(OR($A39="",$H39="",$E39&lt;&gt;"Sim"),"",IF(MOD($H39,1)&lt;'Definições'!$B$9,INT($H39)+'Definições'!$B$9,IF(MOD($H39,1)&gt;'Definições'!$B$10,INT($H39)+1+'Definições'!$B$9,$H39)))</f>
        <v/>
      </c>
      <c r="K39" s="9">
        <f>IF(OR($A39="",$I39="",$E39&lt;&gt;"Sim"),"",IF(AND($H39&lt;&gt;"",$I39-$H39&lt;'Definições'!$B$6/24),"",INT($I39-'Definições'!$B$5/24)+MIN(MAX(MOD($I39-'Definições'!$B$5/24,1),'Definições'!$B$9),'Definições'!$B$10)))</f>
        <v/>
      </c>
      <c r="L39" s="9">
        <f>IF(OR($A39="",$I39="",$E39&lt;&gt;"Sim"),"",IF(OR($F39="Sim",$G39="Sim",AND($H39&lt;&gt;"",$I39-$H39&gt;='Definições'!$B$8)),IF(MOD(($I39-'Definições'!$B$7/24),1)&lt;'Definições'!$B$9,INT(($I39-'Definições'!$B$7/24))-1+'Definições'!$B$10,IF(MOD(($I39-'Definições'!$B$7/24),1)&gt;'Definições'!$B$10,INT(($I39-'Definições'!$B$7/24))+'Definições'!$B$10,($I39-'Definições'!$B$7/24))),""))</f>
        <v/>
      </c>
      <c r="M39" s="10" t="n"/>
      <c r="N39" s="6" t="n"/>
      <c r="O39" s="11">
        <f>IF($A39="","",IF($N39&lt;&gt;"","Fechado",IF(AND($I39&lt;&gt;"",NOW()&gt;$I39),"Registar o desfecho",IF($E39&lt;&gt;"Sim","Sem SMS: ligar ou email",IF($M39&amp;""="STOP","Saiu: sem SMS",IF($M39&amp;""="R","Remarcar",IF($M39&amp;""="C","Confirmado",IF($M39&amp;""="Outra","Ler e responder",IF($K39="","Agendado",IF(NOW()&lt;$K39,"Agendado",IF(NOW()&gt;=$K39+1,"Sem resposta: ligar uma vez","À espera de resposta")))))))))))</f>
        <v/>
      </c>
      <c r="P39" s="5" t="n"/>
      <c r="Q39" s="6" t="n"/>
    </row>
    <row r="40">
      <c r="A40" s="4" t="n"/>
      <c r="B40" s="5" t="n"/>
      <c r="C40" s="6" t="n"/>
      <c r="D40" s="5" t="n"/>
      <c r="E40" s="7" t="n"/>
      <c r="F40" s="7" t="n"/>
      <c r="G40" s="7" t="n"/>
      <c r="H40" s="8" t="n"/>
      <c r="I40" s="8" t="n"/>
      <c r="J40" s="9">
        <f>IF(OR($A40="",$H40="",$E40&lt;&gt;"Sim"),"",IF(MOD($H40,1)&lt;'Definições'!$B$9,INT($H40)+'Definições'!$B$9,IF(MOD($H40,1)&gt;'Definições'!$B$10,INT($H40)+1+'Definições'!$B$9,$H40)))</f>
        <v/>
      </c>
      <c r="K40" s="9">
        <f>IF(OR($A40="",$I40="",$E40&lt;&gt;"Sim"),"",IF(AND($H40&lt;&gt;"",$I40-$H40&lt;'Definições'!$B$6/24),"",INT($I40-'Definições'!$B$5/24)+MIN(MAX(MOD($I40-'Definições'!$B$5/24,1),'Definições'!$B$9),'Definições'!$B$10)))</f>
        <v/>
      </c>
      <c r="L40" s="9">
        <f>IF(OR($A40="",$I40="",$E40&lt;&gt;"Sim"),"",IF(OR($F40="Sim",$G40="Sim",AND($H40&lt;&gt;"",$I40-$H40&gt;='Definições'!$B$8)),IF(MOD(($I40-'Definições'!$B$7/24),1)&lt;'Definições'!$B$9,INT(($I40-'Definições'!$B$7/24))-1+'Definições'!$B$10,IF(MOD(($I40-'Definições'!$B$7/24),1)&gt;'Definições'!$B$10,INT(($I40-'Definições'!$B$7/24))+'Definições'!$B$10,($I40-'Definições'!$B$7/24))),""))</f>
        <v/>
      </c>
      <c r="M40" s="10" t="n"/>
      <c r="N40" s="6" t="n"/>
      <c r="O40" s="11">
        <f>IF($A40="","",IF($N40&lt;&gt;"","Fechado",IF(AND($I40&lt;&gt;"",NOW()&gt;$I40),"Registar o desfecho",IF($E40&lt;&gt;"Sim","Sem SMS: ligar ou email",IF($M40&amp;""="STOP","Saiu: sem SMS",IF($M40&amp;""="R","Remarcar",IF($M40&amp;""="C","Confirmado",IF($M40&amp;""="Outra","Ler e responder",IF($K40="","Agendado",IF(NOW()&lt;$K40,"Agendado",IF(NOW()&gt;=$K40+1,"Sem resposta: ligar uma vez","À espera de resposta")))))))))))</f>
        <v/>
      </c>
      <c r="P40" s="5" t="n"/>
      <c r="Q40" s="6" t="n"/>
    </row>
    <row r="41">
      <c r="A41" s="4" t="n"/>
      <c r="B41" s="5" t="n"/>
      <c r="C41" s="6" t="n"/>
      <c r="D41" s="5" t="n"/>
      <c r="E41" s="7" t="n"/>
      <c r="F41" s="7" t="n"/>
      <c r="G41" s="7" t="n"/>
      <c r="H41" s="8" t="n"/>
      <c r="I41" s="8" t="n"/>
      <c r="J41" s="9">
        <f>IF(OR($A41="",$H41="",$E41&lt;&gt;"Sim"),"",IF(MOD($H41,1)&lt;'Definições'!$B$9,INT($H41)+'Definições'!$B$9,IF(MOD($H41,1)&gt;'Definições'!$B$10,INT($H41)+1+'Definições'!$B$9,$H41)))</f>
        <v/>
      </c>
      <c r="K41" s="9">
        <f>IF(OR($A41="",$I41="",$E41&lt;&gt;"Sim"),"",IF(AND($H41&lt;&gt;"",$I41-$H41&lt;'Definições'!$B$6/24),"",INT($I41-'Definições'!$B$5/24)+MIN(MAX(MOD($I41-'Definições'!$B$5/24,1),'Definições'!$B$9),'Definições'!$B$10)))</f>
        <v/>
      </c>
      <c r="L41" s="9">
        <f>IF(OR($A41="",$I41="",$E41&lt;&gt;"Sim"),"",IF(OR($F41="Sim",$G41="Sim",AND($H41&lt;&gt;"",$I41-$H41&gt;='Definições'!$B$8)),IF(MOD(($I41-'Definições'!$B$7/24),1)&lt;'Definições'!$B$9,INT(($I41-'Definições'!$B$7/24))-1+'Definições'!$B$10,IF(MOD(($I41-'Definições'!$B$7/24),1)&gt;'Definições'!$B$10,INT(($I41-'Definições'!$B$7/24))+'Definições'!$B$10,($I41-'Definições'!$B$7/24))),""))</f>
        <v/>
      </c>
      <c r="M41" s="10" t="n"/>
      <c r="N41" s="6" t="n"/>
      <c r="O41" s="11">
        <f>IF($A41="","",IF($N41&lt;&gt;"","Fechado",IF(AND($I41&lt;&gt;"",NOW()&gt;$I41),"Registar o desfecho",IF($E41&lt;&gt;"Sim","Sem SMS: ligar ou email",IF($M41&amp;""="STOP","Saiu: sem SMS",IF($M41&amp;""="R","Remarcar",IF($M41&amp;""="C","Confirmado",IF($M41&amp;""="Outra","Ler e responder",IF($K41="","Agendado",IF(NOW()&lt;$K41,"Agendado",IF(NOW()&gt;=$K41+1,"Sem resposta: ligar uma vez","À espera de resposta")))))))))))</f>
        <v/>
      </c>
      <c r="P41" s="5" t="n"/>
      <c r="Q41" s="6" t="n"/>
    </row>
    <row r="42">
      <c r="A42" s="4" t="n"/>
      <c r="B42" s="5" t="n"/>
      <c r="C42" s="6" t="n"/>
      <c r="D42" s="5" t="n"/>
      <c r="E42" s="7" t="n"/>
      <c r="F42" s="7" t="n"/>
      <c r="G42" s="7" t="n"/>
      <c r="H42" s="8" t="n"/>
      <c r="I42" s="8" t="n"/>
      <c r="J42" s="9">
        <f>IF(OR($A42="",$H42="",$E42&lt;&gt;"Sim"),"",IF(MOD($H42,1)&lt;'Definições'!$B$9,INT($H42)+'Definições'!$B$9,IF(MOD($H42,1)&gt;'Definições'!$B$10,INT($H42)+1+'Definições'!$B$9,$H42)))</f>
        <v/>
      </c>
      <c r="K42" s="9">
        <f>IF(OR($A42="",$I42="",$E42&lt;&gt;"Sim"),"",IF(AND($H42&lt;&gt;"",$I42-$H42&lt;'Definições'!$B$6/24),"",INT($I42-'Definições'!$B$5/24)+MIN(MAX(MOD($I42-'Definições'!$B$5/24,1),'Definições'!$B$9),'Definições'!$B$10)))</f>
        <v/>
      </c>
      <c r="L42" s="9">
        <f>IF(OR($A42="",$I42="",$E42&lt;&gt;"Sim"),"",IF(OR($F42="Sim",$G42="Sim",AND($H42&lt;&gt;"",$I42-$H42&gt;='Definições'!$B$8)),IF(MOD(($I42-'Definições'!$B$7/24),1)&lt;'Definições'!$B$9,INT(($I42-'Definições'!$B$7/24))-1+'Definições'!$B$10,IF(MOD(($I42-'Definições'!$B$7/24),1)&gt;'Definições'!$B$10,INT(($I42-'Definições'!$B$7/24))+'Definições'!$B$10,($I42-'Definições'!$B$7/24))),""))</f>
        <v/>
      </c>
      <c r="M42" s="10" t="n"/>
      <c r="N42" s="6" t="n"/>
      <c r="O42" s="11">
        <f>IF($A42="","",IF($N42&lt;&gt;"","Fechado",IF(AND($I42&lt;&gt;"",NOW()&gt;$I42),"Registar o desfecho",IF($E42&lt;&gt;"Sim","Sem SMS: ligar ou email",IF($M42&amp;""="STOP","Saiu: sem SMS",IF($M42&amp;""="R","Remarcar",IF($M42&amp;""="C","Confirmado",IF($M42&amp;""="Outra","Ler e responder",IF($K42="","Agendado",IF(NOW()&lt;$K42,"Agendado",IF(NOW()&gt;=$K42+1,"Sem resposta: ligar uma vez","À espera de resposta")))))))))))</f>
        <v/>
      </c>
      <c r="P42" s="5" t="n"/>
      <c r="Q42" s="6" t="n"/>
    </row>
    <row r="43">
      <c r="A43" s="4" t="n"/>
      <c r="B43" s="5" t="n"/>
      <c r="C43" s="6" t="n"/>
      <c r="D43" s="5" t="n"/>
      <c r="E43" s="7" t="n"/>
      <c r="F43" s="7" t="n"/>
      <c r="G43" s="7" t="n"/>
      <c r="H43" s="8" t="n"/>
      <c r="I43" s="8" t="n"/>
      <c r="J43" s="9">
        <f>IF(OR($A43="",$H43="",$E43&lt;&gt;"Sim"),"",IF(MOD($H43,1)&lt;'Definições'!$B$9,INT($H43)+'Definições'!$B$9,IF(MOD($H43,1)&gt;'Definições'!$B$10,INT($H43)+1+'Definições'!$B$9,$H43)))</f>
        <v/>
      </c>
      <c r="K43" s="9">
        <f>IF(OR($A43="",$I43="",$E43&lt;&gt;"Sim"),"",IF(AND($H43&lt;&gt;"",$I43-$H43&lt;'Definições'!$B$6/24),"",INT($I43-'Definições'!$B$5/24)+MIN(MAX(MOD($I43-'Definições'!$B$5/24,1),'Definições'!$B$9),'Definições'!$B$10)))</f>
        <v/>
      </c>
      <c r="L43" s="9">
        <f>IF(OR($A43="",$I43="",$E43&lt;&gt;"Sim"),"",IF(OR($F43="Sim",$G43="Sim",AND($H43&lt;&gt;"",$I43-$H43&gt;='Definições'!$B$8)),IF(MOD(($I43-'Definições'!$B$7/24),1)&lt;'Definições'!$B$9,INT(($I43-'Definições'!$B$7/24))-1+'Definições'!$B$10,IF(MOD(($I43-'Definições'!$B$7/24),1)&gt;'Definições'!$B$10,INT(($I43-'Definições'!$B$7/24))+'Definições'!$B$10,($I43-'Definições'!$B$7/24))),""))</f>
        <v/>
      </c>
      <c r="M43" s="10" t="n"/>
      <c r="N43" s="6" t="n"/>
      <c r="O43" s="11">
        <f>IF($A43="","",IF($N43&lt;&gt;"","Fechado",IF(AND($I43&lt;&gt;"",NOW()&gt;$I43),"Registar o desfecho",IF($E43&lt;&gt;"Sim","Sem SMS: ligar ou email",IF($M43&amp;""="STOP","Saiu: sem SMS",IF($M43&amp;""="R","Remarcar",IF($M43&amp;""="C","Confirmado",IF($M43&amp;""="Outra","Ler e responder",IF($K43="","Agendado",IF(NOW()&lt;$K43,"Agendado",IF(NOW()&gt;=$K43+1,"Sem resposta: ligar uma vez","À espera de resposta")))))))))))</f>
        <v/>
      </c>
      <c r="P43" s="5" t="n"/>
      <c r="Q43" s="6" t="n"/>
    </row>
    <row r="44">
      <c r="A44" s="4" t="n"/>
      <c r="B44" s="5" t="n"/>
      <c r="C44" s="6" t="n"/>
      <c r="D44" s="5" t="n"/>
      <c r="E44" s="7" t="n"/>
      <c r="F44" s="7" t="n"/>
      <c r="G44" s="7" t="n"/>
      <c r="H44" s="8" t="n"/>
      <c r="I44" s="8" t="n"/>
      <c r="J44" s="9">
        <f>IF(OR($A44="",$H44="",$E44&lt;&gt;"Sim"),"",IF(MOD($H44,1)&lt;'Definições'!$B$9,INT($H44)+'Definições'!$B$9,IF(MOD($H44,1)&gt;'Definições'!$B$10,INT($H44)+1+'Definições'!$B$9,$H44)))</f>
        <v/>
      </c>
      <c r="K44" s="9">
        <f>IF(OR($A44="",$I44="",$E44&lt;&gt;"Sim"),"",IF(AND($H44&lt;&gt;"",$I44-$H44&lt;'Definições'!$B$6/24),"",INT($I44-'Definições'!$B$5/24)+MIN(MAX(MOD($I44-'Definições'!$B$5/24,1),'Definições'!$B$9),'Definições'!$B$10)))</f>
        <v/>
      </c>
      <c r="L44" s="9">
        <f>IF(OR($A44="",$I44="",$E44&lt;&gt;"Sim"),"",IF(OR($F44="Sim",$G44="Sim",AND($H44&lt;&gt;"",$I44-$H44&gt;='Definições'!$B$8)),IF(MOD(($I44-'Definições'!$B$7/24),1)&lt;'Definições'!$B$9,INT(($I44-'Definições'!$B$7/24))-1+'Definições'!$B$10,IF(MOD(($I44-'Definições'!$B$7/24),1)&gt;'Definições'!$B$10,INT(($I44-'Definições'!$B$7/24))+'Definições'!$B$10,($I44-'Definições'!$B$7/24))),""))</f>
        <v/>
      </c>
      <c r="M44" s="10" t="n"/>
      <c r="N44" s="6" t="n"/>
      <c r="O44" s="11">
        <f>IF($A44="","",IF($N44&lt;&gt;"","Fechado",IF(AND($I44&lt;&gt;"",NOW()&gt;$I44),"Registar o desfecho",IF($E44&lt;&gt;"Sim","Sem SMS: ligar ou email",IF($M44&amp;""="STOP","Saiu: sem SMS",IF($M44&amp;""="R","Remarcar",IF($M44&amp;""="C","Confirmado",IF($M44&amp;""="Outra","Ler e responder",IF($K44="","Agendado",IF(NOW()&lt;$K44,"Agendado",IF(NOW()&gt;=$K44+1,"Sem resposta: ligar uma vez","À espera de resposta")))))))))))</f>
        <v/>
      </c>
      <c r="P44" s="5" t="n"/>
      <c r="Q44" s="6" t="n"/>
    </row>
    <row r="45">
      <c r="A45" s="4" t="n"/>
      <c r="B45" s="5" t="n"/>
      <c r="C45" s="6" t="n"/>
      <c r="D45" s="5" t="n"/>
      <c r="E45" s="7" t="n"/>
      <c r="F45" s="7" t="n"/>
      <c r="G45" s="7" t="n"/>
      <c r="H45" s="8" t="n"/>
      <c r="I45" s="8" t="n"/>
      <c r="J45" s="9">
        <f>IF(OR($A45="",$H45="",$E45&lt;&gt;"Sim"),"",IF(MOD($H45,1)&lt;'Definições'!$B$9,INT($H45)+'Definições'!$B$9,IF(MOD($H45,1)&gt;'Definições'!$B$10,INT($H45)+1+'Definições'!$B$9,$H45)))</f>
        <v/>
      </c>
      <c r="K45" s="9">
        <f>IF(OR($A45="",$I45="",$E45&lt;&gt;"Sim"),"",IF(AND($H45&lt;&gt;"",$I45-$H45&lt;'Definições'!$B$6/24),"",INT($I45-'Definições'!$B$5/24)+MIN(MAX(MOD($I45-'Definições'!$B$5/24,1),'Definições'!$B$9),'Definições'!$B$10)))</f>
        <v/>
      </c>
      <c r="L45" s="9">
        <f>IF(OR($A45="",$I45="",$E45&lt;&gt;"Sim"),"",IF(OR($F45="Sim",$G45="Sim",AND($H45&lt;&gt;"",$I45-$H45&gt;='Definições'!$B$8)),IF(MOD(($I45-'Definições'!$B$7/24),1)&lt;'Definições'!$B$9,INT(($I45-'Definições'!$B$7/24))-1+'Definições'!$B$10,IF(MOD(($I45-'Definições'!$B$7/24),1)&gt;'Definições'!$B$10,INT(($I45-'Definições'!$B$7/24))+'Definições'!$B$10,($I45-'Definições'!$B$7/24))),""))</f>
        <v/>
      </c>
      <c r="M45" s="10" t="n"/>
      <c r="N45" s="6" t="n"/>
      <c r="O45" s="11">
        <f>IF($A45="","",IF($N45&lt;&gt;"","Fechado",IF(AND($I45&lt;&gt;"",NOW()&gt;$I45),"Registar o desfecho",IF($E45&lt;&gt;"Sim","Sem SMS: ligar ou email",IF($M45&amp;""="STOP","Saiu: sem SMS",IF($M45&amp;""="R","Remarcar",IF($M45&amp;""="C","Confirmado",IF($M45&amp;""="Outra","Ler e responder",IF($K45="","Agendado",IF(NOW()&lt;$K45,"Agendado",IF(NOW()&gt;=$K45+1,"Sem resposta: ligar uma vez","À espera de resposta")))))))))))</f>
        <v/>
      </c>
      <c r="P45" s="5" t="n"/>
      <c r="Q45" s="6" t="n"/>
    </row>
    <row r="46">
      <c r="A46" s="4" t="n"/>
      <c r="B46" s="5" t="n"/>
      <c r="C46" s="6" t="n"/>
      <c r="D46" s="5" t="n"/>
      <c r="E46" s="7" t="n"/>
      <c r="F46" s="7" t="n"/>
      <c r="G46" s="7" t="n"/>
      <c r="H46" s="8" t="n"/>
      <c r="I46" s="8" t="n"/>
      <c r="J46" s="9">
        <f>IF(OR($A46="",$H46="",$E46&lt;&gt;"Sim"),"",IF(MOD($H46,1)&lt;'Definições'!$B$9,INT($H46)+'Definições'!$B$9,IF(MOD($H46,1)&gt;'Definições'!$B$10,INT($H46)+1+'Definições'!$B$9,$H46)))</f>
        <v/>
      </c>
      <c r="K46" s="9">
        <f>IF(OR($A46="",$I46="",$E46&lt;&gt;"Sim"),"",IF(AND($H46&lt;&gt;"",$I46-$H46&lt;'Definições'!$B$6/24),"",INT($I46-'Definições'!$B$5/24)+MIN(MAX(MOD($I46-'Definições'!$B$5/24,1),'Definições'!$B$9),'Definições'!$B$10)))</f>
        <v/>
      </c>
      <c r="L46" s="9">
        <f>IF(OR($A46="",$I46="",$E46&lt;&gt;"Sim"),"",IF(OR($F46="Sim",$G46="Sim",AND($H46&lt;&gt;"",$I46-$H46&gt;='Definições'!$B$8)),IF(MOD(($I46-'Definições'!$B$7/24),1)&lt;'Definições'!$B$9,INT(($I46-'Definições'!$B$7/24))-1+'Definições'!$B$10,IF(MOD(($I46-'Definições'!$B$7/24),1)&gt;'Definições'!$B$10,INT(($I46-'Definições'!$B$7/24))+'Definições'!$B$10,($I46-'Definições'!$B$7/24))),""))</f>
        <v/>
      </c>
      <c r="M46" s="10" t="n"/>
      <c r="N46" s="6" t="n"/>
      <c r="O46" s="11">
        <f>IF($A46="","",IF($N46&lt;&gt;"","Fechado",IF(AND($I46&lt;&gt;"",NOW()&gt;$I46),"Registar o desfecho",IF($E46&lt;&gt;"Sim","Sem SMS: ligar ou email",IF($M46&amp;""="STOP","Saiu: sem SMS",IF($M46&amp;""="R","Remarcar",IF($M46&amp;""="C","Confirmado",IF($M46&amp;""="Outra","Ler e responder",IF($K46="","Agendado",IF(NOW()&lt;$K46,"Agendado",IF(NOW()&gt;=$K46+1,"Sem resposta: ligar uma vez","À espera de resposta")))))))))))</f>
        <v/>
      </c>
      <c r="P46" s="5" t="n"/>
      <c r="Q46" s="6" t="n"/>
    </row>
    <row r="47">
      <c r="A47" s="4" t="n"/>
      <c r="B47" s="5" t="n"/>
      <c r="C47" s="6" t="n"/>
      <c r="D47" s="5" t="n"/>
      <c r="E47" s="7" t="n"/>
      <c r="F47" s="7" t="n"/>
      <c r="G47" s="7" t="n"/>
      <c r="H47" s="8" t="n"/>
      <c r="I47" s="8" t="n"/>
      <c r="J47" s="9">
        <f>IF(OR($A47="",$H47="",$E47&lt;&gt;"Sim"),"",IF(MOD($H47,1)&lt;'Definições'!$B$9,INT($H47)+'Definições'!$B$9,IF(MOD($H47,1)&gt;'Definições'!$B$10,INT($H47)+1+'Definições'!$B$9,$H47)))</f>
        <v/>
      </c>
      <c r="K47" s="9">
        <f>IF(OR($A47="",$I47="",$E47&lt;&gt;"Sim"),"",IF(AND($H47&lt;&gt;"",$I47-$H47&lt;'Definições'!$B$6/24),"",INT($I47-'Definições'!$B$5/24)+MIN(MAX(MOD($I47-'Definições'!$B$5/24,1),'Definições'!$B$9),'Definições'!$B$10)))</f>
        <v/>
      </c>
      <c r="L47" s="9">
        <f>IF(OR($A47="",$I47="",$E47&lt;&gt;"Sim"),"",IF(OR($F47="Sim",$G47="Sim",AND($H47&lt;&gt;"",$I47-$H47&gt;='Definições'!$B$8)),IF(MOD(($I47-'Definições'!$B$7/24),1)&lt;'Definições'!$B$9,INT(($I47-'Definições'!$B$7/24))-1+'Definições'!$B$10,IF(MOD(($I47-'Definições'!$B$7/24),1)&gt;'Definições'!$B$10,INT(($I47-'Definições'!$B$7/24))+'Definições'!$B$10,($I47-'Definições'!$B$7/24))),""))</f>
        <v/>
      </c>
      <c r="M47" s="10" t="n"/>
      <c r="N47" s="6" t="n"/>
      <c r="O47" s="11">
        <f>IF($A47="","",IF($N47&lt;&gt;"","Fechado",IF(AND($I47&lt;&gt;"",NOW()&gt;$I47),"Registar o desfecho",IF($E47&lt;&gt;"Sim","Sem SMS: ligar ou email",IF($M47&amp;""="STOP","Saiu: sem SMS",IF($M47&amp;""="R","Remarcar",IF($M47&amp;""="C","Confirmado",IF($M47&amp;""="Outra","Ler e responder",IF($K47="","Agendado",IF(NOW()&lt;$K47,"Agendado",IF(NOW()&gt;=$K47+1,"Sem resposta: ligar uma vez","À espera de resposta")))))))))))</f>
        <v/>
      </c>
      <c r="P47" s="5" t="n"/>
      <c r="Q47" s="6" t="n"/>
    </row>
    <row r="48">
      <c r="A48" s="4" t="n"/>
      <c r="B48" s="5" t="n"/>
      <c r="C48" s="6" t="n"/>
      <c r="D48" s="5" t="n"/>
      <c r="E48" s="7" t="n"/>
      <c r="F48" s="7" t="n"/>
      <c r="G48" s="7" t="n"/>
      <c r="H48" s="8" t="n"/>
      <c r="I48" s="8" t="n"/>
      <c r="J48" s="9">
        <f>IF(OR($A48="",$H48="",$E48&lt;&gt;"Sim"),"",IF(MOD($H48,1)&lt;'Definições'!$B$9,INT($H48)+'Definições'!$B$9,IF(MOD($H48,1)&gt;'Definições'!$B$10,INT($H48)+1+'Definições'!$B$9,$H48)))</f>
        <v/>
      </c>
      <c r="K48" s="9">
        <f>IF(OR($A48="",$I48="",$E48&lt;&gt;"Sim"),"",IF(AND($H48&lt;&gt;"",$I48-$H48&lt;'Definições'!$B$6/24),"",INT($I48-'Definições'!$B$5/24)+MIN(MAX(MOD($I48-'Definições'!$B$5/24,1),'Definições'!$B$9),'Definições'!$B$10)))</f>
        <v/>
      </c>
      <c r="L48" s="9">
        <f>IF(OR($A48="",$I48="",$E48&lt;&gt;"Sim"),"",IF(OR($F48="Sim",$G48="Sim",AND($H48&lt;&gt;"",$I48-$H48&gt;='Definições'!$B$8)),IF(MOD(($I48-'Definições'!$B$7/24),1)&lt;'Definições'!$B$9,INT(($I48-'Definições'!$B$7/24))-1+'Definições'!$B$10,IF(MOD(($I48-'Definições'!$B$7/24),1)&gt;'Definições'!$B$10,INT(($I48-'Definições'!$B$7/24))+'Definições'!$B$10,($I48-'Definições'!$B$7/24))),""))</f>
        <v/>
      </c>
      <c r="M48" s="10" t="n"/>
      <c r="N48" s="6" t="n"/>
      <c r="O48" s="11">
        <f>IF($A48="","",IF($N48&lt;&gt;"","Fechado",IF(AND($I48&lt;&gt;"",NOW()&gt;$I48),"Registar o desfecho",IF($E48&lt;&gt;"Sim","Sem SMS: ligar ou email",IF($M48&amp;""="STOP","Saiu: sem SMS",IF($M48&amp;""="R","Remarcar",IF($M48&amp;""="C","Confirmado",IF($M48&amp;""="Outra","Ler e responder",IF($K48="","Agendado",IF(NOW()&lt;$K48,"Agendado",IF(NOW()&gt;=$K48+1,"Sem resposta: ligar uma vez","À espera de resposta")))))))))))</f>
        <v/>
      </c>
      <c r="P48" s="5" t="n"/>
      <c r="Q48" s="6" t="n"/>
    </row>
    <row r="49">
      <c r="A49" s="4" t="n"/>
      <c r="B49" s="5" t="n"/>
      <c r="C49" s="6" t="n"/>
      <c r="D49" s="5" t="n"/>
      <c r="E49" s="7" t="n"/>
      <c r="F49" s="7" t="n"/>
      <c r="G49" s="7" t="n"/>
      <c r="H49" s="8" t="n"/>
      <c r="I49" s="8" t="n"/>
      <c r="J49" s="9">
        <f>IF(OR($A49="",$H49="",$E49&lt;&gt;"Sim"),"",IF(MOD($H49,1)&lt;'Definições'!$B$9,INT($H49)+'Definições'!$B$9,IF(MOD($H49,1)&gt;'Definições'!$B$10,INT($H49)+1+'Definições'!$B$9,$H49)))</f>
        <v/>
      </c>
      <c r="K49" s="9">
        <f>IF(OR($A49="",$I49="",$E49&lt;&gt;"Sim"),"",IF(AND($H49&lt;&gt;"",$I49-$H49&lt;'Definições'!$B$6/24),"",INT($I49-'Definições'!$B$5/24)+MIN(MAX(MOD($I49-'Definições'!$B$5/24,1),'Definições'!$B$9),'Definições'!$B$10)))</f>
        <v/>
      </c>
      <c r="L49" s="9">
        <f>IF(OR($A49="",$I49="",$E49&lt;&gt;"Sim"),"",IF(OR($F49="Sim",$G49="Sim",AND($H49&lt;&gt;"",$I49-$H49&gt;='Definições'!$B$8)),IF(MOD(($I49-'Definições'!$B$7/24),1)&lt;'Definições'!$B$9,INT(($I49-'Definições'!$B$7/24))-1+'Definições'!$B$10,IF(MOD(($I49-'Definições'!$B$7/24),1)&gt;'Definições'!$B$10,INT(($I49-'Definições'!$B$7/24))+'Definições'!$B$10,($I49-'Definições'!$B$7/24))),""))</f>
        <v/>
      </c>
      <c r="M49" s="10" t="n"/>
      <c r="N49" s="6" t="n"/>
      <c r="O49" s="11">
        <f>IF($A49="","",IF($N49&lt;&gt;"","Fechado",IF(AND($I49&lt;&gt;"",NOW()&gt;$I49),"Registar o desfecho",IF($E49&lt;&gt;"Sim","Sem SMS: ligar ou email",IF($M49&amp;""="STOP","Saiu: sem SMS",IF($M49&amp;""="R","Remarcar",IF($M49&amp;""="C","Confirmado",IF($M49&amp;""="Outra","Ler e responder",IF($K49="","Agendado",IF(NOW()&lt;$K49,"Agendado",IF(NOW()&gt;=$K49+1,"Sem resposta: ligar uma vez","À espera de resposta")))))))))))</f>
        <v/>
      </c>
      <c r="P49" s="5" t="n"/>
      <c r="Q49" s="6" t="n"/>
    </row>
    <row r="50">
      <c r="A50" s="4" t="n"/>
      <c r="B50" s="5" t="n"/>
      <c r="C50" s="6" t="n"/>
      <c r="D50" s="5" t="n"/>
      <c r="E50" s="7" t="n"/>
      <c r="F50" s="7" t="n"/>
      <c r="G50" s="7" t="n"/>
      <c r="H50" s="8" t="n"/>
      <c r="I50" s="8" t="n"/>
      <c r="J50" s="9">
        <f>IF(OR($A50="",$H50="",$E50&lt;&gt;"Sim"),"",IF(MOD($H50,1)&lt;'Definições'!$B$9,INT($H50)+'Definições'!$B$9,IF(MOD($H50,1)&gt;'Definições'!$B$10,INT($H50)+1+'Definições'!$B$9,$H50)))</f>
        <v/>
      </c>
      <c r="K50" s="9">
        <f>IF(OR($A50="",$I50="",$E50&lt;&gt;"Sim"),"",IF(AND($H50&lt;&gt;"",$I50-$H50&lt;'Definições'!$B$6/24),"",INT($I50-'Definições'!$B$5/24)+MIN(MAX(MOD($I50-'Definições'!$B$5/24,1),'Definições'!$B$9),'Definições'!$B$10)))</f>
        <v/>
      </c>
      <c r="L50" s="9">
        <f>IF(OR($A50="",$I50="",$E50&lt;&gt;"Sim"),"",IF(OR($F50="Sim",$G50="Sim",AND($H50&lt;&gt;"",$I50-$H50&gt;='Definições'!$B$8)),IF(MOD(($I50-'Definições'!$B$7/24),1)&lt;'Definições'!$B$9,INT(($I50-'Definições'!$B$7/24))-1+'Definições'!$B$10,IF(MOD(($I50-'Definições'!$B$7/24),1)&gt;'Definições'!$B$10,INT(($I50-'Definições'!$B$7/24))+'Definições'!$B$10,($I50-'Definições'!$B$7/24))),""))</f>
        <v/>
      </c>
      <c r="M50" s="10" t="n"/>
      <c r="N50" s="6" t="n"/>
      <c r="O50" s="11">
        <f>IF($A50="","",IF($N50&lt;&gt;"","Fechado",IF(AND($I50&lt;&gt;"",NOW()&gt;$I50),"Registar o desfecho",IF($E50&lt;&gt;"Sim","Sem SMS: ligar ou email",IF($M50&amp;""="STOP","Saiu: sem SMS",IF($M50&amp;""="R","Remarcar",IF($M50&amp;""="C","Confirmado",IF($M50&amp;""="Outra","Ler e responder",IF($K50="","Agendado",IF(NOW()&lt;$K50,"Agendado",IF(NOW()&gt;=$K50+1,"Sem resposta: ligar uma vez","À espera de resposta")))))))))))</f>
        <v/>
      </c>
      <c r="P50" s="5" t="n"/>
      <c r="Q50" s="6" t="n"/>
    </row>
    <row r="51">
      <c r="A51" s="4" t="n"/>
      <c r="B51" s="5" t="n"/>
      <c r="C51" s="6" t="n"/>
      <c r="D51" s="5" t="n"/>
      <c r="E51" s="7" t="n"/>
      <c r="F51" s="7" t="n"/>
      <c r="G51" s="7" t="n"/>
      <c r="H51" s="8" t="n"/>
      <c r="I51" s="8" t="n"/>
      <c r="J51" s="9">
        <f>IF(OR($A51="",$H51="",$E51&lt;&gt;"Sim"),"",IF(MOD($H51,1)&lt;'Definições'!$B$9,INT($H51)+'Definições'!$B$9,IF(MOD($H51,1)&gt;'Definições'!$B$10,INT($H51)+1+'Definições'!$B$9,$H51)))</f>
        <v/>
      </c>
      <c r="K51" s="9">
        <f>IF(OR($A51="",$I51="",$E51&lt;&gt;"Sim"),"",IF(AND($H51&lt;&gt;"",$I51-$H51&lt;'Definições'!$B$6/24),"",INT($I51-'Definições'!$B$5/24)+MIN(MAX(MOD($I51-'Definições'!$B$5/24,1),'Definições'!$B$9),'Definições'!$B$10)))</f>
        <v/>
      </c>
      <c r="L51" s="9">
        <f>IF(OR($A51="",$I51="",$E51&lt;&gt;"Sim"),"",IF(OR($F51="Sim",$G51="Sim",AND($H51&lt;&gt;"",$I51-$H51&gt;='Definições'!$B$8)),IF(MOD(($I51-'Definições'!$B$7/24),1)&lt;'Definições'!$B$9,INT(($I51-'Definições'!$B$7/24))-1+'Definições'!$B$10,IF(MOD(($I51-'Definições'!$B$7/24),1)&gt;'Definições'!$B$10,INT(($I51-'Definições'!$B$7/24))+'Definições'!$B$10,($I51-'Definições'!$B$7/24))),""))</f>
        <v/>
      </c>
      <c r="M51" s="10" t="n"/>
      <c r="N51" s="6" t="n"/>
      <c r="O51" s="11">
        <f>IF($A51="","",IF($N51&lt;&gt;"","Fechado",IF(AND($I51&lt;&gt;"",NOW()&gt;$I51),"Registar o desfecho",IF($E51&lt;&gt;"Sim","Sem SMS: ligar ou email",IF($M51&amp;""="STOP","Saiu: sem SMS",IF($M51&amp;""="R","Remarcar",IF($M51&amp;""="C","Confirmado",IF($M51&amp;""="Outra","Ler e responder",IF($K51="","Agendado",IF(NOW()&lt;$K51,"Agendado",IF(NOW()&gt;=$K51+1,"Sem resposta: ligar uma vez","À espera de resposta")))))))))))</f>
        <v/>
      </c>
      <c r="P51" s="5" t="n"/>
      <c r="Q51" s="6" t="n"/>
    </row>
    <row r="52">
      <c r="A52" s="4" t="n"/>
      <c r="B52" s="5" t="n"/>
      <c r="C52" s="6" t="n"/>
      <c r="D52" s="5" t="n"/>
      <c r="E52" s="7" t="n"/>
      <c r="F52" s="7" t="n"/>
      <c r="G52" s="7" t="n"/>
      <c r="H52" s="8" t="n"/>
      <c r="I52" s="8" t="n"/>
      <c r="J52" s="9">
        <f>IF(OR($A52="",$H52="",$E52&lt;&gt;"Sim"),"",IF(MOD($H52,1)&lt;'Definições'!$B$9,INT($H52)+'Definições'!$B$9,IF(MOD($H52,1)&gt;'Definições'!$B$10,INT($H52)+1+'Definições'!$B$9,$H52)))</f>
        <v/>
      </c>
      <c r="K52" s="9">
        <f>IF(OR($A52="",$I52="",$E52&lt;&gt;"Sim"),"",IF(AND($H52&lt;&gt;"",$I52-$H52&lt;'Definições'!$B$6/24),"",INT($I52-'Definições'!$B$5/24)+MIN(MAX(MOD($I52-'Definições'!$B$5/24,1),'Definições'!$B$9),'Definições'!$B$10)))</f>
        <v/>
      </c>
      <c r="L52" s="9">
        <f>IF(OR($A52="",$I52="",$E52&lt;&gt;"Sim"),"",IF(OR($F52="Sim",$G52="Sim",AND($H52&lt;&gt;"",$I52-$H52&gt;='Definições'!$B$8)),IF(MOD(($I52-'Definições'!$B$7/24),1)&lt;'Definições'!$B$9,INT(($I52-'Definições'!$B$7/24))-1+'Definições'!$B$10,IF(MOD(($I52-'Definições'!$B$7/24),1)&gt;'Definições'!$B$10,INT(($I52-'Definições'!$B$7/24))+'Definições'!$B$10,($I52-'Definições'!$B$7/24))),""))</f>
        <v/>
      </c>
      <c r="M52" s="10" t="n"/>
      <c r="N52" s="6" t="n"/>
      <c r="O52" s="11">
        <f>IF($A52="","",IF($N52&lt;&gt;"","Fechado",IF(AND($I52&lt;&gt;"",NOW()&gt;$I52),"Registar o desfecho",IF($E52&lt;&gt;"Sim","Sem SMS: ligar ou email",IF($M52&amp;""="STOP","Saiu: sem SMS",IF($M52&amp;""="R","Remarcar",IF($M52&amp;""="C","Confirmado",IF($M52&amp;""="Outra","Ler e responder",IF($K52="","Agendado",IF(NOW()&lt;$K52,"Agendado",IF(NOW()&gt;=$K52+1,"Sem resposta: ligar uma vez","À espera de resposta")))))))))))</f>
        <v/>
      </c>
      <c r="P52" s="5" t="n"/>
      <c r="Q52" s="6" t="n"/>
    </row>
    <row r="53">
      <c r="A53" s="4" t="n"/>
      <c r="B53" s="5" t="n"/>
      <c r="C53" s="6" t="n"/>
      <c r="D53" s="5" t="n"/>
      <c r="E53" s="7" t="n"/>
      <c r="F53" s="7" t="n"/>
      <c r="G53" s="7" t="n"/>
      <c r="H53" s="8" t="n"/>
      <c r="I53" s="8" t="n"/>
      <c r="J53" s="9">
        <f>IF(OR($A53="",$H53="",$E53&lt;&gt;"Sim"),"",IF(MOD($H53,1)&lt;'Definições'!$B$9,INT($H53)+'Definições'!$B$9,IF(MOD($H53,1)&gt;'Definições'!$B$10,INT($H53)+1+'Definições'!$B$9,$H53)))</f>
        <v/>
      </c>
      <c r="K53" s="9">
        <f>IF(OR($A53="",$I53="",$E53&lt;&gt;"Sim"),"",IF(AND($H53&lt;&gt;"",$I53-$H53&lt;'Definições'!$B$6/24),"",INT($I53-'Definições'!$B$5/24)+MIN(MAX(MOD($I53-'Definições'!$B$5/24,1),'Definições'!$B$9),'Definições'!$B$10)))</f>
        <v/>
      </c>
      <c r="L53" s="9">
        <f>IF(OR($A53="",$I53="",$E53&lt;&gt;"Sim"),"",IF(OR($F53="Sim",$G53="Sim",AND($H53&lt;&gt;"",$I53-$H53&gt;='Definições'!$B$8)),IF(MOD(($I53-'Definições'!$B$7/24),1)&lt;'Definições'!$B$9,INT(($I53-'Definições'!$B$7/24))-1+'Definições'!$B$10,IF(MOD(($I53-'Definições'!$B$7/24),1)&gt;'Definições'!$B$10,INT(($I53-'Definições'!$B$7/24))+'Definições'!$B$10,($I53-'Definições'!$B$7/24))),""))</f>
        <v/>
      </c>
      <c r="M53" s="10" t="n"/>
      <c r="N53" s="6" t="n"/>
      <c r="O53" s="11">
        <f>IF($A53="","",IF($N53&lt;&gt;"","Fechado",IF(AND($I53&lt;&gt;"",NOW()&gt;$I53),"Registar o desfecho",IF($E53&lt;&gt;"Sim","Sem SMS: ligar ou email",IF($M53&amp;""="STOP","Saiu: sem SMS",IF($M53&amp;""="R","Remarcar",IF($M53&amp;""="C","Confirmado",IF($M53&amp;""="Outra","Ler e responder",IF($K53="","Agendado",IF(NOW()&lt;$K53,"Agendado",IF(NOW()&gt;=$K53+1,"Sem resposta: ligar uma vez","À espera de resposta")))))))))))</f>
        <v/>
      </c>
      <c r="P53" s="5" t="n"/>
      <c r="Q53" s="6" t="n"/>
    </row>
    <row r="54">
      <c r="A54" s="4" t="n"/>
      <c r="B54" s="5" t="n"/>
      <c r="C54" s="6" t="n"/>
      <c r="D54" s="5" t="n"/>
      <c r="E54" s="7" t="n"/>
      <c r="F54" s="7" t="n"/>
      <c r="G54" s="7" t="n"/>
      <c r="H54" s="8" t="n"/>
      <c r="I54" s="8" t="n"/>
      <c r="J54" s="9">
        <f>IF(OR($A54="",$H54="",$E54&lt;&gt;"Sim"),"",IF(MOD($H54,1)&lt;'Definições'!$B$9,INT($H54)+'Definições'!$B$9,IF(MOD($H54,1)&gt;'Definições'!$B$10,INT($H54)+1+'Definições'!$B$9,$H54)))</f>
        <v/>
      </c>
      <c r="K54" s="9">
        <f>IF(OR($A54="",$I54="",$E54&lt;&gt;"Sim"),"",IF(AND($H54&lt;&gt;"",$I54-$H54&lt;'Definições'!$B$6/24),"",INT($I54-'Definições'!$B$5/24)+MIN(MAX(MOD($I54-'Definições'!$B$5/24,1),'Definições'!$B$9),'Definições'!$B$10)))</f>
        <v/>
      </c>
      <c r="L54" s="9">
        <f>IF(OR($A54="",$I54="",$E54&lt;&gt;"Sim"),"",IF(OR($F54="Sim",$G54="Sim",AND($H54&lt;&gt;"",$I54-$H54&gt;='Definições'!$B$8)),IF(MOD(($I54-'Definições'!$B$7/24),1)&lt;'Definições'!$B$9,INT(($I54-'Definições'!$B$7/24))-1+'Definições'!$B$10,IF(MOD(($I54-'Definições'!$B$7/24),1)&gt;'Definições'!$B$10,INT(($I54-'Definições'!$B$7/24))+'Definições'!$B$10,($I54-'Definições'!$B$7/24))),""))</f>
        <v/>
      </c>
      <c r="M54" s="10" t="n"/>
      <c r="N54" s="6" t="n"/>
      <c r="O54" s="11">
        <f>IF($A54="","",IF($N54&lt;&gt;"","Fechado",IF(AND($I54&lt;&gt;"",NOW()&gt;$I54),"Registar o desfecho",IF($E54&lt;&gt;"Sim","Sem SMS: ligar ou email",IF($M54&amp;""="STOP","Saiu: sem SMS",IF($M54&amp;""="R","Remarcar",IF($M54&amp;""="C","Confirmado",IF($M54&amp;""="Outra","Ler e responder",IF($K54="","Agendado",IF(NOW()&lt;$K54,"Agendado",IF(NOW()&gt;=$K54+1,"Sem resposta: ligar uma vez","À espera de resposta")))))))))))</f>
        <v/>
      </c>
      <c r="P54" s="5" t="n"/>
      <c r="Q54" s="6" t="n"/>
    </row>
    <row r="55">
      <c r="A55" s="4" t="n"/>
      <c r="B55" s="5" t="n"/>
      <c r="C55" s="6" t="n"/>
      <c r="D55" s="5" t="n"/>
      <c r="E55" s="7" t="n"/>
      <c r="F55" s="7" t="n"/>
      <c r="G55" s="7" t="n"/>
      <c r="H55" s="8" t="n"/>
      <c r="I55" s="8" t="n"/>
      <c r="J55" s="9">
        <f>IF(OR($A55="",$H55="",$E55&lt;&gt;"Sim"),"",IF(MOD($H55,1)&lt;'Definições'!$B$9,INT($H55)+'Definições'!$B$9,IF(MOD($H55,1)&gt;'Definições'!$B$10,INT($H55)+1+'Definições'!$B$9,$H55)))</f>
        <v/>
      </c>
      <c r="K55" s="9">
        <f>IF(OR($A55="",$I55="",$E55&lt;&gt;"Sim"),"",IF(AND($H55&lt;&gt;"",$I55-$H55&lt;'Definições'!$B$6/24),"",INT($I55-'Definições'!$B$5/24)+MIN(MAX(MOD($I55-'Definições'!$B$5/24,1),'Definições'!$B$9),'Definições'!$B$10)))</f>
        <v/>
      </c>
      <c r="L55" s="9">
        <f>IF(OR($A55="",$I55="",$E55&lt;&gt;"Sim"),"",IF(OR($F55="Sim",$G55="Sim",AND($H55&lt;&gt;"",$I55-$H55&gt;='Definições'!$B$8)),IF(MOD(($I55-'Definições'!$B$7/24),1)&lt;'Definições'!$B$9,INT(($I55-'Definições'!$B$7/24))-1+'Definições'!$B$10,IF(MOD(($I55-'Definições'!$B$7/24),1)&gt;'Definições'!$B$10,INT(($I55-'Definições'!$B$7/24))+'Definições'!$B$10,($I55-'Definições'!$B$7/24))),""))</f>
        <v/>
      </c>
      <c r="M55" s="10" t="n"/>
      <c r="N55" s="6" t="n"/>
      <c r="O55" s="11">
        <f>IF($A55="","",IF($N55&lt;&gt;"","Fechado",IF(AND($I55&lt;&gt;"",NOW()&gt;$I55),"Registar o desfecho",IF($E55&lt;&gt;"Sim","Sem SMS: ligar ou email",IF($M55&amp;""="STOP","Saiu: sem SMS",IF($M55&amp;""="R","Remarcar",IF($M55&amp;""="C","Confirmado",IF($M55&amp;""="Outra","Ler e responder",IF($K55="","Agendado",IF(NOW()&lt;$K55,"Agendado",IF(NOW()&gt;=$K55+1,"Sem resposta: ligar uma vez","À espera de resposta")))))))))))</f>
        <v/>
      </c>
      <c r="P55" s="5" t="n"/>
      <c r="Q55" s="6" t="n"/>
    </row>
    <row r="56">
      <c r="A56" s="4" t="n"/>
      <c r="B56" s="5" t="n"/>
      <c r="C56" s="6" t="n"/>
      <c r="D56" s="5" t="n"/>
      <c r="E56" s="7" t="n"/>
      <c r="F56" s="7" t="n"/>
      <c r="G56" s="7" t="n"/>
      <c r="H56" s="8" t="n"/>
      <c r="I56" s="8" t="n"/>
      <c r="J56" s="9">
        <f>IF(OR($A56="",$H56="",$E56&lt;&gt;"Sim"),"",IF(MOD($H56,1)&lt;'Definições'!$B$9,INT($H56)+'Definições'!$B$9,IF(MOD($H56,1)&gt;'Definições'!$B$10,INT($H56)+1+'Definições'!$B$9,$H56)))</f>
        <v/>
      </c>
      <c r="K56" s="9">
        <f>IF(OR($A56="",$I56="",$E56&lt;&gt;"Sim"),"",IF(AND($H56&lt;&gt;"",$I56-$H56&lt;'Definições'!$B$6/24),"",INT($I56-'Definições'!$B$5/24)+MIN(MAX(MOD($I56-'Definições'!$B$5/24,1),'Definições'!$B$9),'Definições'!$B$10)))</f>
        <v/>
      </c>
      <c r="L56" s="9">
        <f>IF(OR($A56="",$I56="",$E56&lt;&gt;"Sim"),"",IF(OR($F56="Sim",$G56="Sim",AND($H56&lt;&gt;"",$I56-$H56&gt;='Definições'!$B$8)),IF(MOD(($I56-'Definições'!$B$7/24),1)&lt;'Definições'!$B$9,INT(($I56-'Definições'!$B$7/24))-1+'Definições'!$B$10,IF(MOD(($I56-'Definições'!$B$7/24),1)&gt;'Definições'!$B$10,INT(($I56-'Definições'!$B$7/24))+'Definições'!$B$10,($I56-'Definições'!$B$7/24))),""))</f>
        <v/>
      </c>
      <c r="M56" s="10" t="n"/>
      <c r="N56" s="6" t="n"/>
      <c r="O56" s="11">
        <f>IF($A56="","",IF($N56&lt;&gt;"","Fechado",IF(AND($I56&lt;&gt;"",NOW()&gt;$I56),"Registar o desfecho",IF($E56&lt;&gt;"Sim","Sem SMS: ligar ou email",IF($M56&amp;""="STOP","Saiu: sem SMS",IF($M56&amp;""="R","Remarcar",IF($M56&amp;""="C","Confirmado",IF($M56&amp;""="Outra","Ler e responder",IF($K56="","Agendado",IF(NOW()&lt;$K56,"Agendado",IF(NOW()&gt;=$K56+1,"Sem resposta: ligar uma vez","À espera de resposta")))))))))))</f>
        <v/>
      </c>
      <c r="P56" s="5" t="n"/>
      <c r="Q56" s="6" t="n"/>
    </row>
    <row r="57">
      <c r="A57" s="4" t="n"/>
      <c r="B57" s="5" t="n"/>
      <c r="C57" s="6" t="n"/>
      <c r="D57" s="5" t="n"/>
      <c r="E57" s="7" t="n"/>
      <c r="F57" s="7" t="n"/>
      <c r="G57" s="7" t="n"/>
      <c r="H57" s="8" t="n"/>
      <c r="I57" s="8" t="n"/>
      <c r="J57" s="9">
        <f>IF(OR($A57="",$H57="",$E57&lt;&gt;"Sim"),"",IF(MOD($H57,1)&lt;'Definições'!$B$9,INT($H57)+'Definições'!$B$9,IF(MOD($H57,1)&gt;'Definições'!$B$10,INT($H57)+1+'Definições'!$B$9,$H57)))</f>
        <v/>
      </c>
      <c r="K57" s="9">
        <f>IF(OR($A57="",$I57="",$E57&lt;&gt;"Sim"),"",IF(AND($H57&lt;&gt;"",$I57-$H57&lt;'Definições'!$B$6/24),"",INT($I57-'Definições'!$B$5/24)+MIN(MAX(MOD($I57-'Definições'!$B$5/24,1),'Definições'!$B$9),'Definições'!$B$10)))</f>
        <v/>
      </c>
      <c r="L57" s="9">
        <f>IF(OR($A57="",$I57="",$E57&lt;&gt;"Sim"),"",IF(OR($F57="Sim",$G57="Sim",AND($H57&lt;&gt;"",$I57-$H57&gt;='Definições'!$B$8)),IF(MOD(($I57-'Definições'!$B$7/24),1)&lt;'Definições'!$B$9,INT(($I57-'Definições'!$B$7/24))-1+'Definições'!$B$10,IF(MOD(($I57-'Definições'!$B$7/24),1)&gt;'Definições'!$B$10,INT(($I57-'Definições'!$B$7/24))+'Definições'!$B$10,($I57-'Definições'!$B$7/24))),""))</f>
        <v/>
      </c>
      <c r="M57" s="10" t="n"/>
      <c r="N57" s="6" t="n"/>
      <c r="O57" s="11">
        <f>IF($A57="","",IF($N57&lt;&gt;"","Fechado",IF(AND($I57&lt;&gt;"",NOW()&gt;$I57),"Registar o desfecho",IF($E57&lt;&gt;"Sim","Sem SMS: ligar ou email",IF($M57&amp;""="STOP","Saiu: sem SMS",IF($M57&amp;""="R","Remarcar",IF($M57&amp;""="C","Confirmado",IF($M57&amp;""="Outra","Ler e responder",IF($K57="","Agendado",IF(NOW()&lt;$K57,"Agendado",IF(NOW()&gt;=$K57+1,"Sem resposta: ligar uma vez","À espera de resposta")))))))))))</f>
        <v/>
      </c>
      <c r="P57" s="5" t="n"/>
      <c r="Q57" s="6" t="n"/>
    </row>
    <row r="58">
      <c r="A58" s="4" t="n"/>
      <c r="B58" s="5" t="n"/>
      <c r="C58" s="6" t="n"/>
      <c r="D58" s="5" t="n"/>
      <c r="E58" s="7" t="n"/>
      <c r="F58" s="7" t="n"/>
      <c r="G58" s="7" t="n"/>
      <c r="H58" s="8" t="n"/>
      <c r="I58" s="8" t="n"/>
      <c r="J58" s="9">
        <f>IF(OR($A58="",$H58="",$E58&lt;&gt;"Sim"),"",IF(MOD($H58,1)&lt;'Definições'!$B$9,INT($H58)+'Definições'!$B$9,IF(MOD($H58,1)&gt;'Definições'!$B$10,INT($H58)+1+'Definições'!$B$9,$H58)))</f>
        <v/>
      </c>
      <c r="K58" s="9">
        <f>IF(OR($A58="",$I58="",$E58&lt;&gt;"Sim"),"",IF(AND($H58&lt;&gt;"",$I58-$H58&lt;'Definições'!$B$6/24),"",INT($I58-'Definições'!$B$5/24)+MIN(MAX(MOD($I58-'Definições'!$B$5/24,1),'Definições'!$B$9),'Definições'!$B$10)))</f>
        <v/>
      </c>
      <c r="L58" s="9">
        <f>IF(OR($A58="",$I58="",$E58&lt;&gt;"Sim"),"",IF(OR($F58="Sim",$G58="Sim",AND($H58&lt;&gt;"",$I58-$H58&gt;='Definições'!$B$8)),IF(MOD(($I58-'Definições'!$B$7/24),1)&lt;'Definições'!$B$9,INT(($I58-'Definições'!$B$7/24))-1+'Definições'!$B$10,IF(MOD(($I58-'Definições'!$B$7/24),1)&gt;'Definições'!$B$10,INT(($I58-'Definições'!$B$7/24))+'Definições'!$B$10,($I58-'Definições'!$B$7/24))),""))</f>
        <v/>
      </c>
      <c r="M58" s="10" t="n"/>
      <c r="N58" s="6" t="n"/>
      <c r="O58" s="11">
        <f>IF($A58="","",IF($N58&lt;&gt;"","Fechado",IF(AND($I58&lt;&gt;"",NOW()&gt;$I58),"Registar o desfecho",IF($E58&lt;&gt;"Sim","Sem SMS: ligar ou email",IF($M58&amp;""="STOP","Saiu: sem SMS",IF($M58&amp;""="R","Remarcar",IF($M58&amp;""="C","Confirmado",IF($M58&amp;""="Outra","Ler e responder",IF($K58="","Agendado",IF(NOW()&lt;$K58,"Agendado",IF(NOW()&gt;=$K58+1,"Sem resposta: ligar uma vez","À espera de resposta")))))))))))</f>
        <v/>
      </c>
      <c r="P58" s="5" t="n"/>
      <c r="Q58" s="6" t="n"/>
    </row>
    <row r="59">
      <c r="A59" s="4" t="n"/>
      <c r="B59" s="5" t="n"/>
      <c r="C59" s="6" t="n"/>
      <c r="D59" s="5" t="n"/>
      <c r="E59" s="7" t="n"/>
      <c r="F59" s="7" t="n"/>
      <c r="G59" s="7" t="n"/>
      <c r="H59" s="8" t="n"/>
      <c r="I59" s="8" t="n"/>
      <c r="J59" s="9">
        <f>IF(OR($A59="",$H59="",$E59&lt;&gt;"Sim"),"",IF(MOD($H59,1)&lt;'Definições'!$B$9,INT($H59)+'Definições'!$B$9,IF(MOD($H59,1)&gt;'Definições'!$B$10,INT($H59)+1+'Definições'!$B$9,$H59)))</f>
        <v/>
      </c>
      <c r="K59" s="9">
        <f>IF(OR($A59="",$I59="",$E59&lt;&gt;"Sim"),"",IF(AND($H59&lt;&gt;"",$I59-$H59&lt;'Definições'!$B$6/24),"",INT($I59-'Definições'!$B$5/24)+MIN(MAX(MOD($I59-'Definições'!$B$5/24,1),'Definições'!$B$9),'Definições'!$B$10)))</f>
        <v/>
      </c>
      <c r="L59" s="9">
        <f>IF(OR($A59="",$I59="",$E59&lt;&gt;"Sim"),"",IF(OR($F59="Sim",$G59="Sim",AND($H59&lt;&gt;"",$I59-$H59&gt;='Definições'!$B$8)),IF(MOD(($I59-'Definições'!$B$7/24),1)&lt;'Definições'!$B$9,INT(($I59-'Definições'!$B$7/24))-1+'Definições'!$B$10,IF(MOD(($I59-'Definições'!$B$7/24),1)&gt;'Definições'!$B$10,INT(($I59-'Definições'!$B$7/24))+'Definições'!$B$10,($I59-'Definições'!$B$7/24))),""))</f>
        <v/>
      </c>
      <c r="M59" s="10" t="n"/>
      <c r="N59" s="6" t="n"/>
      <c r="O59" s="11">
        <f>IF($A59="","",IF($N59&lt;&gt;"","Fechado",IF(AND($I59&lt;&gt;"",NOW()&gt;$I59),"Registar o desfecho",IF($E59&lt;&gt;"Sim","Sem SMS: ligar ou email",IF($M59&amp;""="STOP","Saiu: sem SMS",IF($M59&amp;""="R","Remarcar",IF($M59&amp;""="C","Confirmado",IF($M59&amp;""="Outra","Ler e responder",IF($K59="","Agendado",IF(NOW()&lt;$K59,"Agendado",IF(NOW()&gt;=$K59+1,"Sem resposta: ligar uma vez","À espera de resposta")))))))))))</f>
        <v/>
      </c>
      <c r="P59" s="5" t="n"/>
      <c r="Q59" s="6" t="n"/>
    </row>
    <row r="60">
      <c r="A60" s="4" t="n"/>
      <c r="B60" s="5" t="n"/>
      <c r="C60" s="6" t="n"/>
      <c r="D60" s="5" t="n"/>
      <c r="E60" s="7" t="n"/>
      <c r="F60" s="7" t="n"/>
      <c r="G60" s="7" t="n"/>
      <c r="H60" s="8" t="n"/>
      <c r="I60" s="8" t="n"/>
      <c r="J60" s="9">
        <f>IF(OR($A60="",$H60="",$E60&lt;&gt;"Sim"),"",IF(MOD($H60,1)&lt;'Definições'!$B$9,INT($H60)+'Definições'!$B$9,IF(MOD($H60,1)&gt;'Definições'!$B$10,INT($H60)+1+'Definições'!$B$9,$H60)))</f>
        <v/>
      </c>
      <c r="K60" s="9">
        <f>IF(OR($A60="",$I60="",$E60&lt;&gt;"Sim"),"",IF(AND($H60&lt;&gt;"",$I60-$H60&lt;'Definições'!$B$6/24),"",INT($I60-'Definições'!$B$5/24)+MIN(MAX(MOD($I60-'Definições'!$B$5/24,1),'Definições'!$B$9),'Definições'!$B$10)))</f>
        <v/>
      </c>
      <c r="L60" s="9">
        <f>IF(OR($A60="",$I60="",$E60&lt;&gt;"Sim"),"",IF(OR($F60="Sim",$G60="Sim",AND($H60&lt;&gt;"",$I60-$H60&gt;='Definições'!$B$8)),IF(MOD(($I60-'Definições'!$B$7/24),1)&lt;'Definições'!$B$9,INT(($I60-'Definições'!$B$7/24))-1+'Definições'!$B$10,IF(MOD(($I60-'Definições'!$B$7/24),1)&gt;'Definições'!$B$10,INT(($I60-'Definições'!$B$7/24))+'Definições'!$B$10,($I60-'Definições'!$B$7/24))),""))</f>
        <v/>
      </c>
      <c r="M60" s="10" t="n"/>
      <c r="N60" s="6" t="n"/>
      <c r="O60" s="11">
        <f>IF($A60="","",IF($N60&lt;&gt;"","Fechado",IF(AND($I60&lt;&gt;"",NOW()&gt;$I60),"Registar o desfecho",IF($E60&lt;&gt;"Sim","Sem SMS: ligar ou email",IF($M60&amp;""="STOP","Saiu: sem SMS",IF($M60&amp;""="R","Remarcar",IF($M60&amp;""="C","Confirmado",IF($M60&amp;""="Outra","Ler e responder",IF($K60="","Agendado",IF(NOW()&lt;$K60,"Agendado",IF(NOW()&gt;=$K60+1,"Sem resposta: ligar uma vez","À espera de resposta")))))))))))</f>
        <v/>
      </c>
      <c r="P60" s="5" t="n"/>
      <c r="Q60" s="6" t="n"/>
    </row>
    <row r="61">
      <c r="A61" s="4" t="n"/>
      <c r="B61" s="5" t="n"/>
      <c r="C61" s="6" t="n"/>
      <c r="D61" s="5" t="n"/>
      <c r="E61" s="7" t="n"/>
      <c r="F61" s="7" t="n"/>
      <c r="G61" s="7" t="n"/>
      <c r="H61" s="8" t="n"/>
      <c r="I61" s="8" t="n"/>
      <c r="J61" s="9">
        <f>IF(OR($A61="",$H61="",$E61&lt;&gt;"Sim"),"",IF(MOD($H61,1)&lt;'Definições'!$B$9,INT($H61)+'Definições'!$B$9,IF(MOD($H61,1)&gt;'Definições'!$B$10,INT($H61)+1+'Definições'!$B$9,$H61)))</f>
        <v/>
      </c>
      <c r="K61" s="9">
        <f>IF(OR($A61="",$I61="",$E61&lt;&gt;"Sim"),"",IF(AND($H61&lt;&gt;"",$I61-$H61&lt;'Definições'!$B$6/24),"",INT($I61-'Definições'!$B$5/24)+MIN(MAX(MOD($I61-'Definições'!$B$5/24,1),'Definições'!$B$9),'Definições'!$B$10)))</f>
        <v/>
      </c>
      <c r="L61" s="9">
        <f>IF(OR($A61="",$I61="",$E61&lt;&gt;"Sim"),"",IF(OR($F61="Sim",$G61="Sim",AND($H61&lt;&gt;"",$I61-$H61&gt;='Definições'!$B$8)),IF(MOD(($I61-'Definições'!$B$7/24),1)&lt;'Definições'!$B$9,INT(($I61-'Definições'!$B$7/24))-1+'Definições'!$B$10,IF(MOD(($I61-'Definições'!$B$7/24),1)&gt;'Definições'!$B$10,INT(($I61-'Definições'!$B$7/24))+'Definições'!$B$10,($I61-'Definições'!$B$7/24))),""))</f>
        <v/>
      </c>
      <c r="M61" s="10" t="n"/>
      <c r="N61" s="6" t="n"/>
      <c r="O61" s="11">
        <f>IF($A61="","",IF($N61&lt;&gt;"","Fechado",IF(AND($I61&lt;&gt;"",NOW()&gt;$I61),"Registar o desfecho",IF($E61&lt;&gt;"Sim","Sem SMS: ligar ou email",IF($M61&amp;""="STOP","Saiu: sem SMS",IF($M61&amp;""="R","Remarcar",IF($M61&amp;""="C","Confirmado",IF($M61&amp;""="Outra","Ler e responder",IF($K61="","Agendado",IF(NOW()&lt;$K61,"Agendado",IF(NOW()&gt;=$K61+1,"Sem resposta: ligar uma vez","À espera de resposta")))))))))))</f>
        <v/>
      </c>
      <c r="P61" s="5" t="n"/>
      <c r="Q61" s="6" t="n"/>
    </row>
    <row r="62">
      <c r="A62" s="4" t="n"/>
      <c r="B62" s="5" t="n"/>
      <c r="C62" s="6" t="n"/>
      <c r="D62" s="5" t="n"/>
      <c r="E62" s="7" t="n"/>
      <c r="F62" s="7" t="n"/>
      <c r="G62" s="7" t="n"/>
      <c r="H62" s="8" t="n"/>
      <c r="I62" s="8" t="n"/>
      <c r="J62" s="9">
        <f>IF(OR($A62="",$H62="",$E62&lt;&gt;"Sim"),"",IF(MOD($H62,1)&lt;'Definições'!$B$9,INT($H62)+'Definições'!$B$9,IF(MOD($H62,1)&gt;'Definições'!$B$10,INT($H62)+1+'Definições'!$B$9,$H62)))</f>
        <v/>
      </c>
      <c r="K62" s="9">
        <f>IF(OR($A62="",$I62="",$E62&lt;&gt;"Sim"),"",IF(AND($H62&lt;&gt;"",$I62-$H62&lt;'Definições'!$B$6/24),"",INT($I62-'Definições'!$B$5/24)+MIN(MAX(MOD($I62-'Definições'!$B$5/24,1),'Definições'!$B$9),'Definições'!$B$10)))</f>
        <v/>
      </c>
      <c r="L62" s="9">
        <f>IF(OR($A62="",$I62="",$E62&lt;&gt;"Sim"),"",IF(OR($F62="Sim",$G62="Sim",AND($H62&lt;&gt;"",$I62-$H62&gt;='Definições'!$B$8)),IF(MOD(($I62-'Definições'!$B$7/24),1)&lt;'Definições'!$B$9,INT(($I62-'Definições'!$B$7/24))-1+'Definições'!$B$10,IF(MOD(($I62-'Definições'!$B$7/24),1)&gt;'Definições'!$B$10,INT(($I62-'Definições'!$B$7/24))+'Definições'!$B$10,($I62-'Definições'!$B$7/24))),""))</f>
        <v/>
      </c>
      <c r="M62" s="10" t="n"/>
      <c r="N62" s="6" t="n"/>
      <c r="O62" s="11">
        <f>IF($A62="","",IF($N62&lt;&gt;"","Fechado",IF(AND($I62&lt;&gt;"",NOW()&gt;$I62),"Registar o desfecho",IF($E62&lt;&gt;"Sim","Sem SMS: ligar ou email",IF($M62&amp;""="STOP","Saiu: sem SMS",IF($M62&amp;""="R","Remarcar",IF($M62&amp;""="C","Confirmado",IF($M62&amp;""="Outra","Ler e responder",IF($K62="","Agendado",IF(NOW()&lt;$K62,"Agendado",IF(NOW()&gt;=$K62+1,"Sem resposta: ligar uma vez","À espera de resposta")))))))))))</f>
        <v/>
      </c>
      <c r="P62" s="5" t="n"/>
      <c r="Q62" s="6" t="n"/>
    </row>
    <row r="63">
      <c r="A63" s="4" t="n"/>
      <c r="B63" s="5" t="n"/>
      <c r="C63" s="6" t="n"/>
      <c r="D63" s="5" t="n"/>
      <c r="E63" s="7" t="n"/>
      <c r="F63" s="7" t="n"/>
      <c r="G63" s="7" t="n"/>
      <c r="H63" s="8" t="n"/>
      <c r="I63" s="8" t="n"/>
      <c r="J63" s="9">
        <f>IF(OR($A63="",$H63="",$E63&lt;&gt;"Sim"),"",IF(MOD($H63,1)&lt;'Definições'!$B$9,INT($H63)+'Definições'!$B$9,IF(MOD($H63,1)&gt;'Definições'!$B$10,INT($H63)+1+'Definições'!$B$9,$H63)))</f>
        <v/>
      </c>
      <c r="K63" s="9">
        <f>IF(OR($A63="",$I63="",$E63&lt;&gt;"Sim"),"",IF(AND($H63&lt;&gt;"",$I63-$H63&lt;'Definições'!$B$6/24),"",INT($I63-'Definições'!$B$5/24)+MIN(MAX(MOD($I63-'Definições'!$B$5/24,1),'Definições'!$B$9),'Definições'!$B$10)))</f>
        <v/>
      </c>
      <c r="L63" s="9">
        <f>IF(OR($A63="",$I63="",$E63&lt;&gt;"Sim"),"",IF(OR($F63="Sim",$G63="Sim",AND($H63&lt;&gt;"",$I63-$H63&gt;='Definições'!$B$8)),IF(MOD(($I63-'Definições'!$B$7/24),1)&lt;'Definições'!$B$9,INT(($I63-'Definições'!$B$7/24))-1+'Definições'!$B$10,IF(MOD(($I63-'Definições'!$B$7/24),1)&gt;'Definições'!$B$10,INT(($I63-'Definições'!$B$7/24))+'Definições'!$B$10,($I63-'Definições'!$B$7/24))),""))</f>
        <v/>
      </c>
      <c r="M63" s="10" t="n"/>
      <c r="N63" s="6" t="n"/>
      <c r="O63" s="11">
        <f>IF($A63="","",IF($N63&lt;&gt;"","Fechado",IF(AND($I63&lt;&gt;"",NOW()&gt;$I63),"Registar o desfecho",IF($E63&lt;&gt;"Sim","Sem SMS: ligar ou email",IF($M63&amp;""="STOP","Saiu: sem SMS",IF($M63&amp;""="R","Remarcar",IF($M63&amp;""="C","Confirmado",IF($M63&amp;""="Outra","Ler e responder",IF($K63="","Agendado",IF(NOW()&lt;$K63,"Agendado",IF(NOW()&gt;=$K63+1,"Sem resposta: ligar uma vez","À espera de resposta")))))))))))</f>
        <v/>
      </c>
      <c r="P63" s="5" t="n"/>
      <c r="Q63" s="6" t="n"/>
    </row>
    <row r="64">
      <c r="A64" s="4" t="n"/>
      <c r="B64" s="5" t="n"/>
      <c r="C64" s="6" t="n"/>
      <c r="D64" s="5" t="n"/>
      <c r="E64" s="7" t="n"/>
      <c r="F64" s="7" t="n"/>
      <c r="G64" s="7" t="n"/>
      <c r="H64" s="8" t="n"/>
      <c r="I64" s="8" t="n"/>
      <c r="J64" s="9">
        <f>IF(OR($A64="",$H64="",$E64&lt;&gt;"Sim"),"",IF(MOD($H64,1)&lt;'Definições'!$B$9,INT($H64)+'Definições'!$B$9,IF(MOD($H64,1)&gt;'Definições'!$B$10,INT($H64)+1+'Definições'!$B$9,$H64)))</f>
        <v/>
      </c>
      <c r="K64" s="9">
        <f>IF(OR($A64="",$I64="",$E64&lt;&gt;"Sim"),"",IF(AND($H64&lt;&gt;"",$I64-$H64&lt;'Definições'!$B$6/24),"",INT($I64-'Definições'!$B$5/24)+MIN(MAX(MOD($I64-'Definições'!$B$5/24,1),'Definições'!$B$9),'Definições'!$B$10)))</f>
        <v/>
      </c>
      <c r="L64" s="9">
        <f>IF(OR($A64="",$I64="",$E64&lt;&gt;"Sim"),"",IF(OR($F64="Sim",$G64="Sim",AND($H64&lt;&gt;"",$I64-$H64&gt;='Definições'!$B$8)),IF(MOD(($I64-'Definições'!$B$7/24),1)&lt;'Definições'!$B$9,INT(($I64-'Definições'!$B$7/24))-1+'Definições'!$B$10,IF(MOD(($I64-'Definições'!$B$7/24),1)&gt;'Definições'!$B$10,INT(($I64-'Definições'!$B$7/24))+'Definições'!$B$10,($I64-'Definições'!$B$7/24))),""))</f>
        <v/>
      </c>
      <c r="M64" s="10" t="n"/>
      <c r="N64" s="6" t="n"/>
      <c r="O64" s="11">
        <f>IF($A64="","",IF($N64&lt;&gt;"","Fechado",IF(AND($I64&lt;&gt;"",NOW()&gt;$I64),"Registar o desfecho",IF($E64&lt;&gt;"Sim","Sem SMS: ligar ou email",IF($M64&amp;""="STOP","Saiu: sem SMS",IF($M64&amp;""="R","Remarcar",IF($M64&amp;""="C","Confirmado",IF($M64&amp;""="Outra","Ler e responder",IF($K64="","Agendado",IF(NOW()&lt;$K64,"Agendado",IF(NOW()&gt;=$K64+1,"Sem resposta: ligar uma vez","À espera de resposta")))))))))))</f>
        <v/>
      </c>
      <c r="P64" s="5" t="n"/>
      <c r="Q64" s="6" t="n"/>
    </row>
    <row r="65">
      <c r="A65" s="4" t="n"/>
      <c r="B65" s="5" t="n"/>
      <c r="C65" s="6" t="n"/>
      <c r="D65" s="5" t="n"/>
      <c r="E65" s="7" t="n"/>
      <c r="F65" s="7" t="n"/>
      <c r="G65" s="7" t="n"/>
      <c r="H65" s="8" t="n"/>
      <c r="I65" s="8" t="n"/>
      <c r="J65" s="9">
        <f>IF(OR($A65="",$H65="",$E65&lt;&gt;"Sim"),"",IF(MOD($H65,1)&lt;'Definições'!$B$9,INT($H65)+'Definições'!$B$9,IF(MOD($H65,1)&gt;'Definições'!$B$10,INT($H65)+1+'Definições'!$B$9,$H65)))</f>
        <v/>
      </c>
      <c r="K65" s="9">
        <f>IF(OR($A65="",$I65="",$E65&lt;&gt;"Sim"),"",IF(AND($H65&lt;&gt;"",$I65-$H65&lt;'Definições'!$B$6/24),"",INT($I65-'Definições'!$B$5/24)+MIN(MAX(MOD($I65-'Definições'!$B$5/24,1),'Definições'!$B$9),'Definições'!$B$10)))</f>
        <v/>
      </c>
      <c r="L65" s="9">
        <f>IF(OR($A65="",$I65="",$E65&lt;&gt;"Sim"),"",IF(OR($F65="Sim",$G65="Sim",AND($H65&lt;&gt;"",$I65-$H65&gt;='Definições'!$B$8)),IF(MOD(($I65-'Definições'!$B$7/24),1)&lt;'Definições'!$B$9,INT(($I65-'Definições'!$B$7/24))-1+'Definições'!$B$10,IF(MOD(($I65-'Definições'!$B$7/24),1)&gt;'Definições'!$B$10,INT(($I65-'Definições'!$B$7/24))+'Definições'!$B$10,($I65-'Definições'!$B$7/24))),""))</f>
        <v/>
      </c>
      <c r="M65" s="10" t="n"/>
      <c r="N65" s="6" t="n"/>
      <c r="O65" s="11">
        <f>IF($A65="","",IF($N65&lt;&gt;"","Fechado",IF(AND($I65&lt;&gt;"",NOW()&gt;$I65),"Registar o desfecho",IF($E65&lt;&gt;"Sim","Sem SMS: ligar ou email",IF($M65&amp;""="STOP","Saiu: sem SMS",IF($M65&amp;""="R","Remarcar",IF($M65&amp;""="C","Confirmado",IF($M65&amp;""="Outra","Ler e responder",IF($K65="","Agendado",IF(NOW()&lt;$K65,"Agendado",IF(NOW()&gt;=$K65+1,"Sem resposta: ligar uma vez","À espera de resposta")))))))))))</f>
        <v/>
      </c>
      <c r="P65" s="5" t="n"/>
      <c r="Q65" s="6" t="n"/>
    </row>
    <row r="66">
      <c r="A66" s="4" t="n"/>
      <c r="B66" s="5" t="n"/>
      <c r="C66" s="6" t="n"/>
      <c r="D66" s="5" t="n"/>
      <c r="E66" s="7" t="n"/>
      <c r="F66" s="7" t="n"/>
      <c r="G66" s="7" t="n"/>
      <c r="H66" s="8" t="n"/>
      <c r="I66" s="8" t="n"/>
      <c r="J66" s="9">
        <f>IF(OR($A66="",$H66="",$E66&lt;&gt;"Sim"),"",IF(MOD($H66,1)&lt;'Definições'!$B$9,INT($H66)+'Definições'!$B$9,IF(MOD($H66,1)&gt;'Definições'!$B$10,INT($H66)+1+'Definições'!$B$9,$H66)))</f>
        <v/>
      </c>
      <c r="K66" s="9">
        <f>IF(OR($A66="",$I66="",$E66&lt;&gt;"Sim"),"",IF(AND($H66&lt;&gt;"",$I66-$H66&lt;'Definições'!$B$6/24),"",INT($I66-'Definições'!$B$5/24)+MIN(MAX(MOD($I66-'Definições'!$B$5/24,1),'Definições'!$B$9),'Definições'!$B$10)))</f>
        <v/>
      </c>
      <c r="L66" s="9">
        <f>IF(OR($A66="",$I66="",$E66&lt;&gt;"Sim"),"",IF(OR($F66="Sim",$G66="Sim",AND($H66&lt;&gt;"",$I66-$H66&gt;='Definições'!$B$8)),IF(MOD(($I66-'Definições'!$B$7/24),1)&lt;'Definições'!$B$9,INT(($I66-'Definições'!$B$7/24))-1+'Definições'!$B$10,IF(MOD(($I66-'Definições'!$B$7/24),1)&gt;'Definições'!$B$10,INT(($I66-'Definições'!$B$7/24))+'Definições'!$B$10,($I66-'Definições'!$B$7/24))),""))</f>
        <v/>
      </c>
      <c r="M66" s="10" t="n"/>
      <c r="N66" s="6" t="n"/>
      <c r="O66" s="11">
        <f>IF($A66="","",IF($N66&lt;&gt;"","Fechado",IF(AND($I66&lt;&gt;"",NOW()&gt;$I66),"Registar o desfecho",IF($E66&lt;&gt;"Sim","Sem SMS: ligar ou email",IF($M66&amp;""="STOP","Saiu: sem SMS",IF($M66&amp;""="R","Remarcar",IF($M66&amp;""="C","Confirmado",IF($M66&amp;""="Outra","Ler e responder",IF($K66="","Agendado",IF(NOW()&lt;$K66,"Agendado",IF(NOW()&gt;=$K66+1,"Sem resposta: ligar uma vez","À espera de resposta")))))))))))</f>
        <v/>
      </c>
      <c r="P66" s="5" t="n"/>
      <c r="Q66" s="6" t="n"/>
    </row>
    <row r="67">
      <c r="A67" s="4" t="n"/>
      <c r="B67" s="5" t="n"/>
      <c r="C67" s="6" t="n"/>
      <c r="D67" s="5" t="n"/>
      <c r="E67" s="7" t="n"/>
      <c r="F67" s="7" t="n"/>
      <c r="G67" s="7" t="n"/>
      <c r="H67" s="8" t="n"/>
      <c r="I67" s="8" t="n"/>
      <c r="J67" s="9">
        <f>IF(OR($A67="",$H67="",$E67&lt;&gt;"Sim"),"",IF(MOD($H67,1)&lt;'Definições'!$B$9,INT($H67)+'Definições'!$B$9,IF(MOD($H67,1)&gt;'Definições'!$B$10,INT($H67)+1+'Definições'!$B$9,$H67)))</f>
        <v/>
      </c>
      <c r="K67" s="9">
        <f>IF(OR($A67="",$I67="",$E67&lt;&gt;"Sim"),"",IF(AND($H67&lt;&gt;"",$I67-$H67&lt;'Definições'!$B$6/24),"",INT($I67-'Definições'!$B$5/24)+MIN(MAX(MOD($I67-'Definições'!$B$5/24,1),'Definições'!$B$9),'Definições'!$B$10)))</f>
        <v/>
      </c>
      <c r="L67" s="9">
        <f>IF(OR($A67="",$I67="",$E67&lt;&gt;"Sim"),"",IF(OR($F67="Sim",$G67="Sim",AND($H67&lt;&gt;"",$I67-$H67&gt;='Definições'!$B$8)),IF(MOD(($I67-'Definições'!$B$7/24),1)&lt;'Definições'!$B$9,INT(($I67-'Definições'!$B$7/24))-1+'Definições'!$B$10,IF(MOD(($I67-'Definições'!$B$7/24),1)&gt;'Definições'!$B$10,INT(($I67-'Definições'!$B$7/24))+'Definições'!$B$10,($I67-'Definições'!$B$7/24))),""))</f>
        <v/>
      </c>
      <c r="M67" s="10" t="n"/>
      <c r="N67" s="6" t="n"/>
      <c r="O67" s="11">
        <f>IF($A67="","",IF($N67&lt;&gt;"","Fechado",IF(AND($I67&lt;&gt;"",NOW()&gt;$I67),"Registar o desfecho",IF($E67&lt;&gt;"Sim","Sem SMS: ligar ou email",IF($M67&amp;""="STOP","Saiu: sem SMS",IF($M67&amp;""="R","Remarcar",IF($M67&amp;""="C","Confirmado",IF($M67&amp;""="Outra","Ler e responder",IF($K67="","Agendado",IF(NOW()&lt;$K67,"Agendado",IF(NOW()&gt;=$K67+1,"Sem resposta: ligar uma vez","À espera de resposta")))))))))))</f>
        <v/>
      </c>
      <c r="P67" s="5" t="n"/>
      <c r="Q67" s="6" t="n"/>
    </row>
    <row r="68">
      <c r="A68" s="4" t="n"/>
      <c r="B68" s="5" t="n"/>
      <c r="C68" s="6" t="n"/>
      <c r="D68" s="5" t="n"/>
      <c r="E68" s="7" t="n"/>
      <c r="F68" s="7" t="n"/>
      <c r="G68" s="7" t="n"/>
      <c r="H68" s="8" t="n"/>
      <c r="I68" s="8" t="n"/>
      <c r="J68" s="9">
        <f>IF(OR($A68="",$H68="",$E68&lt;&gt;"Sim"),"",IF(MOD($H68,1)&lt;'Definições'!$B$9,INT($H68)+'Definições'!$B$9,IF(MOD($H68,1)&gt;'Definições'!$B$10,INT($H68)+1+'Definições'!$B$9,$H68)))</f>
        <v/>
      </c>
      <c r="K68" s="9">
        <f>IF(OR($A68="",$I68="",$E68&lt;&gt;"Sim"),"",IF(AND($H68&lt;&gt;"",$I68-$H68&lt;'Definições'!$B$6/24),"",INT($I68-'Definições'!$B$5/24)+MIN(MAX(MOD($I68-'Definições'!$B$5/24,1),'Definições'!$B$9),'Definições'!$B$10)))</f>
        <v/>
      </c>
      <c r="L68" s="9">
        <f>IF(OR($A68="",$I68="",$E68&lt;&gt;"Sim"),"",IF(OR($F68="Sim",$G68="Sim",AND($H68&lt;&gt;"",$I68-$H68&gt;='Definições'!$B$8)),IF(MOD(($I68-'Definições'!$B$7/24),1)&lt;'Definições'!$B$9,INT(($I68-'Definições'!$B$7/24))-1+'Definições'!$B$10,IF(MOD(($I68-'Definições'!$B$7/24),1)&gt;'Definições'!$B$10,INT(($I68-'Definições'!$B$7/24))+'Definições'!$B$10,($I68-'Definições'!$B$7/24))),""))</f>
        <v/>
      </c>
      <c r="M68" s="10" t="n"/>
      <c r="N68" s="6" t="n"/>
      <c r="O68" s="11">
        <f>IF($A68="","",IF($N68&lt;&gt;"","Fechado",IF(AND($I68&lt;&gt;"",NOW()&gt;$I68),"Registar o desfecho",IF($E68&lt;&gt;"Sim","Sem SMS: ligar ou email",IF($M68&amp;""="STOP","Saiu: sem SMS",IF($M68&amp;""="R","Remarcar",IF($M68&amp;""="C","Confirmado",IF($M68&amp;""="Outra","Ler e responder",IF($K68="","Agendado",IF(NOW()&lt;$K68,"Agendado",IF(NOW()&gt;=$K68+1,"Sem resposta: ligar uma vez","À espera de resposta")))))))))))</f>
        <v/>
      </c>
      <c r="P68" s="5" t="n"/>
      <c r="Q68" s="6" t="n"/>
    </row>
    <row r="69">
      <c r="A69" s="4" t="n"/>
      <c r="B69" s="5" t="n"/>
      <c r="C69" s="6" t="n"/>
      <c r="D69" s="5" t="n"/>
      <c r="E69" s="7" t="n"/>
      <c r="F69" s="7" t="n"/>
      <c r="G69" s="7" t="n"/>
      <c r="H69" s="8" t="n"/>
      <c r="I69" s="8" t="n"/>
      <c r="J69" s="9">
        <f>IF(OR($A69="",$H69="",$E69&lt;&gt;"Sim"),"",IF(MOD($H69,1)&lt;'Definições'!$B$9,INT($H69)+'Definições'!$B$9,IF(MOD($H69,1)&gt;'Definições'!$B$10,INT($H69)+1+'Definições'!$B$9,$H69)))</f>
        <v/>
      </c>
      <c r="K69" s="9">
        <f>IF(OR($A69="",$I69="",$E69&lt;&gt;"Sim"),"",IF(AND($H69&lt;&gt;"",$I69-$H69&lt;'Definições'!$B$6/24),"",INT($I69-'Definições'!$B$5/24)+MIN(MAX(MOD($I69-'Definições'!$B$5/24,1),'Definições'!$B$9),'Definições'!$B$10)))</f>
        <v/>
      </c>
      <c r="L69" s="9">
        <f>IF(OR($A69="",$I69="",$E69&lt;&gt;"Sim"),"",IF(OR($F69="Sim",$G69="Sim",AND($H69&lt;&gt;"",$I69-$H69&gt;='Definições'!$B$8)),IF(MOD(($I69-'Definições'!$B$7/24),1)&lt;'Definições'!$B$9,INT(($I69-'Definições'!$B$7/24))-1+'Definições'!$B$10,IF(MOD(($I69-'Definições'!$B$7/24),1)&gt;'Definições'!$B$10,INT(($I69-'Definições'!$B$7/24))+'Definições'!$B$10,($I69-'Definições'!$B$7/24))),""))</f>
        <v/>
      </c>
      <c r="M69" s="10" t="n"/>
      <c r="N69" s="6" t="n"/>
      <c r="O69" s="11">
        <f>IF($A69="","",IF($N69&lt;&gt;"","Fechado",IF(AND($I69&lt;&gt;"",NOW()&gt;$I69),"Registar o desfecho",IF($E69&lt;&gt;"Sim","Sem SMS: ligar ou email",IF($M69&amp;""="STOP","Saiu: sem SMS",IF($M69&amp;""="R","Remarcar",IF($M69&amp;""="C","Confirmado",IF($M69&amp;""="Outra","Ler e responder",IF($K69="","Agendado",IF(NOW()&lt;$K69,"Agendado",IF(NOW()&gt;=$K69+1,"Sem resposta: ligar uma vez","À espera de resposta")))))))))))</f>
        <v/>
      </c>
      <c r="P69" s="5" t="n"/>
      <c r="Q69" s="6" t="n"/>
    </row>
    <row r="70">
      <c r="A70" s="4" t="n"/>
      <c r="B70" s="5" t="n"/>
      <c r="C70" s="6" t="n"/>
      <c r="D70" s="5" t="n"/>
      <c r="E70" s="7" t="n"/>
      <c r="F70" s="7" t="n"/>
      <c r="G70" s="7" t="n"/>
      <c r="H70" s="8" t="n"/>
      <c r="I70" s="8" t="n"/>
      <c r="J70" s="9">
        <f>IF(OR($A70="",$H70="",$E70&lt;&gt;"Sim"),"",IF(MOD($H70,1)&lt;'Definições'!$B$9,INT($H70)+'Definições'!$B$9,IF(MOD($H70,1)&gt;'Definições'!$B$10,INT($H70)+1+'Definições'!$B$9,$H70)))</f>
        <v/>
      </c>
      <c r="K70" s="9">
        <f>IF(OR($A70="",$I70="",$E70&lt;&gt;"Sim"),"",IF(AND($H70&lt;&gt;"",$I70-$H70&lt;'Definições'!$B$6/24),"",INT($I70-'Definições'!$B$5/24)+MIN(MAX(MOD($I70-'Definições'!$B$5/24,1),'Definições'!$B$9),'Definições'!$B$10)))</f>
        <v/>
      </c>
      <c r="L70" s="9">
        <f>IF(OR($A70="",$I70="",$E70&lt;&gt;"Sim"),"",IF(OR($F70="Sim",$G70="Sim",AND($H70&lt;&gt;"",$I70-$H70&gt;='Definições'!$B$8)),IF(MOD(($I70-'Definições'!$B$7/24),1)&lt;'Definições'!$B$9,INT(($I70-'Definições'!$B$7/24))-1+'Definições'!$B$10,IF(MOD(($I70-'Definições'!$B$7/24),1)&gt;'Definições'!$B$10,INT(($I70-'Definições'!$B$7/24))+'Definições'!$B$10,($I70-'Definições'!$B$7/24))),""))</f>
        <v/>
      </c>
      <c r="M70" s="10" t="n"/>
      <c r="N70" s="6" t="n"/>
      <c r="O70" s="11">
        <f>IF($A70="","",IF($N70&lt;&gt;"","Fechado",IF(AND($I70&lt;&gt;"",NOW()&gt;$I70),"Registar o desfecho",IF($E70&lt;&gt;"Sim","Sem SMS: ligar ou email",IF($M70&amp;""="STOP","Saiu: sem SMS",IF($M70&amp;""="R","Remarcar",IF($M70&amp;""="C","Confirmado",IF($M70&amp;""="Outra","Ler e responder",IF($K70="","Agendado",IF(NOW()&lt;$K70,"Agendado",IF(NOW()&gt;=$K70+1,"Sem resposta: ligar uma vez","À espera de resposta")))))))))))</f>
        <v/>
      </c>
      <c r="P70" s="5" t="n"/>
      <c r="Q70" s="6" t="n"/>
    </row>
    <row r="71">
      <c r="A71" s="4" t="n"/>
      <c r="B71" s="5" t="n"/>
      <c r="C71" s="6" t="n"/>
      <c r="D71" s="5" t="n"/>
      <c r="E71" s="7" t="n"/>
      <c r="F71" s="7" t="n"/>
      <c r="G71" s="7" t="n"/>
      <c r="H71" s="8" t="n"/>
      <c r="I71" s="8" t="n"/>
      <c r="J71" s="9">
        <f>IF(OR($A71="",$H71="",$E71&lt;&gt;"Sim"),"",IF(MOD($H71,1)&lt;'Definições'!$B$9,INT($H71)+'Definições'!$B$9,IF(MOD($H71,1)&gt;'Definições'!$B$10,INT($H71)+1+'Definições'!$B$9,$H71)))</f>
        <v/>
      </c>
      <c r="K71" s="9">
        <f>IF(OR($A71="",$I71="",$E71&lt;&gt;"Sim"),"",IF(AND($H71&lt;&gt;"",$I71-$H71&lt;'Definições'!$B$6/24),"",INT($I71-'Definições'!$B$5/24)+MIN(MAX(MOD($I71-'Definições'!$B$5/24,1),'Definições'!$B$9),'Definições'!$B$10)))</f>
        <v/>
      </c>
      <c r="L71" s="9">
        <f>IF(OR($A71="",$I71="",$E71&lt;&gt;"Sim"),"",IF(OR($F71="Sim",$G71="Sim",AND($H71&lt;&gt;"",$I71-$H71&gt;='Definições'!$B$8)),IF(MOD(($I71-'Definições'!$B$7/24),1)&lt;'Definições'!$B$9,INT(($I71-'Definições'!$B$7/24))-1+'Definições'!$B$10,IF(MOD(($I71-'Definições'!$B$7/24),1)&gt;'Definições'!$B$10,INT(($I71-'Definições'!$B$7/24))+'Definições'!$B$10,($I71-'Definições'!$B$7/24))),""))</f>
        <v/>
      </c>
      <c r="M71" s="10" t="n"/>
      <c r="N71" s="6" t="n"/>
      <c r="O71" s="11">
        <f>IF($A71="","",IF($N71&lt;&gt;"","Fechado",IF(AND($I71&lt;&gt;"",NOW()&gt;$I71),"Registar o desfecho",IF($E71&lt;&gt;"Sim","Sem SMS: ligar ou email",IF($M71&amp;""="STOP","Saiu: sem SMS",IF($M71&amp;""="R","Remarcar",IF($M71&amp;""="C","Confirmado",IF($M71&amp;""="Outra","Ler e responder",IF($K71="","Agendado",IF(NOW()&lt;$K71,"Agendado",IF(NOW()&gt;=$K71+1,"Sem resposta: ligar uma vez","À espera de resposta")))))))))))</f>
        <v/>
      </c>
      <c r="P71" s="5" t="n"/>
      <c r="Q71" s="6" t="n"/>
    </row>
    <row r="72">
      <c r="A72" s="4" t="n"/>
      <c r="B72" s="5" t="n"/>
      <c r="C72" s="6" t="n"/>
      <c r="D72" s="5" t="n"/>
      <c r="E72" s="7" t="n"/>
      <c r="F72" s="7" t="n"/>
      <c r="G72" s="7" t="n"/>
      <c r="H72" s="8" t="n"/>
      <c r="I72" s="8" t="n"/>
      <c r="J72" s="9">
        <f>IF(OR($A72="",$H72="",$E72&lt;&gt;"Sim"),"",IF(MOD($H72,1)&lt;'Definições'!$B$9,INT($H72)+'Definições'!$B$9,IF(MOD($H72,1)&gt;'Definições'!$B$10,INT($H72)+1+'Definições'!$B$9,$H72)))</f>
        <v/>
      </c>
      <c r="K72" s="9">
        <f>IF(OR($A72="",$I72="",$E72&lt;&gt;"Sim"),"",IF(AND($H72&lt;&gt;"",$I72-$H72&lt;'Definições'!$B$6/24),"",INT($I72-'Definições'!$B$5/24)+MIN(MAX(MOD($I72-'Definições'!$B$5/24,1),'Definições'!$B$9),'Definições'!$B$10)))</f>
        <v/>
      </c>
      <c r="L72" s="9">
        <f>IF(OR($A72="",$I72="",$E72&lt;&gt;"Sim"),"",IF(OR($F72="Sim",$G72="Sim",AND($H72&lt;&gt;"",$I72-$H72&gt;='Definições'!$B$8)),IF(MOD(($I72-'Definições'!$B$7/24),1)&lt;'Definições'!$B$9,INT(($I72-'Definições'!$B$7/24))-1+'Definições'!$B$10,IF(MOD(($I72-'Definições'!$B$7/24),1)&gt;'Definições'!$B$10,INT(($I72-'Definições'!$B$7/24))+'Definições'!$B$10,($I72-'Definições'!$B$7/24))),""))</f>
        <v/>
      </c>
      <c r="M72" s="10" t="n"/>
      <c r="N72" s="6" t="n"/>
      <c r="O72" s="11">
        <f>IF($A72="","",IF($N72&lt;&gt;"","Fechado",IF(AND($I72&lt;&gt;"",NOW()&gt;$I72),"Registar o desfecho",IF($E72&lt;&gt;"Sim","Sem SMS: ligar ou email",IF($M72&amp;""="STOP","Saiu: sem SMS",IF($M72&amp;""="R","Remarcar",IF($M72&amp;""="C","Confirmado",IF($M72&amp;""="Outra","Ler e responder",IF($K72="","Agendado",IF(NOW()&lt;$K72,"Agendado",IF(NOW()&gt;=$K72+1,"Sem resposta: ligar uma vez","À espera de resposta")))))))))))</f>
        <v/>
      </c>
      <c r="P72" s="5" t="n"/>
      <c r="Q72" s="6" t="n"/>
    </row>
    <row r="73">
      <c r="A73" s="4" t="n"/>
      <c r="B73" s="5" t="n"/>
      <c r="C73" s="6" t="n"/>
      <c r="D73" s="5" t="n"/>
      <c r="E73" s="7" t="n"/>
      <c r="F73" s="7" t="n"/>
      <c r="G73" s="7" t="n"/>
      <c r="H73" s="8" t="n"/>
      <c r="I73" s="8" t="n"/>
      <c r="J73" s="9">
        <f>IF(OR($A73="",$H73="",$E73&lt;&gt;"Sim"),"",IF(MOD($H73,1)&lt;'Definições'!$B$9,INT($H73)+'Definições'!$B$9,IF(MOD($H73,1)&gt;'Definições'!$B$10,INT($H73)+1+'Definições'!$B$9,$H73)))</f>
        <v/>
      </c>
      <c r="K73" s="9">
        <f>IF(OR($A73="",$I73="",$E73&lt;&gt;"Sim"),"",IF(AND($H73&lt;&gt;"",$I73-$H73&lt;'Definições'!$B$6/24),"",INT($I73-'Definições'!$B$5/24)+MIN(MAX(MOD($I73-'Definições'!$B$5/24,1),'Definições'!$B$9),'Definições'!$B$10)))</f>
        <v/>
      </c>
      <c r="L73" s="9">
        <f>IF(OR($A73="",$I73="",$E73&lt;&gt;"Sim"),"",IF(OR($F73="Sim",$G73="Sim",AND($H73&lt;&gt;"",$I73-$H73&gt;='Definições'!$B$8)),IF(MOD(($I73-'Definições'!$B$7/24),1)&lt;'Definições'!$B$9,INT(($I73-'Definições'!$B$7/24))-1+'Definições'!$B$10,IF(MOD(($I73-'Definições'!$B$7/24),1)&gt;'Definições'!$B$10,INT(($I73-'Definições'!$B$7/24))+'Definições'!$B$10,($I73-'Definições'!$B$7/24))),""))</f>
        <v/>
      </c>
      <c r="M73" s="10" t="n"/>
      <c r="N73" s="6" t="n"/>
      <c r="O73" s="11">
        <f>IF($A73="","",IF($N73&lt;&gt;"","Fechado",IF(AND($I73&lt;&gt;"",NOW()&gt;$I73),"Registar o desfecho",IF($E73&lt;&gt;"Sim","Sem SMS: ligar ou email",IF($M73&amp;""="STOP","Saiu: sem SMS",IF($M73&amp;""="R","Remarcar",IF($M73&amp;""="C","Confirmado",IF($M73&amp;""="Outra","Ler e responder",IF($K73="","Agendado",IF(NOW()&lt;$K73,"Agendado",IF(NOW()&gt;=$K73+1,"Sem resposta: ligar uma vez","À espera de resposta")))))))))))</f>
        <v/>
      </c>
      <c r="P73" s="5" t="n"/>
      <c r="Q73" s="6" t="n"/>
    </row>
    <row r="74">
      <c r="A74" s="4" t="n"/>
      <c r="B74" s="5" t="n"/>
      <c r="C74" s="6" t="n"/>
      <c r="D74" s="5" t="n"/>
      <c r="E74" s="7" t="n"/>
      <c r="F74" s="7" t="n"/>
      <c r="G74" s="7" t="n"/>
      <c r="H74" s="8" t="n"/>
      <c r="I74" s="8" t="n"/>
      <c r="J74" s="9">
        <f>IF(OR($A74="",$H74="",$E74&lt;&gt;"Sim"),"",IF(MOD($H74,1)&lt;'Definições'!$B$9,INT($H74)+'Definições'!$B$9,IF(MOD($H74,1)&gt;'Definições'!$B$10,INT($H74)+1+'Definições'!$B$9,$H74)))</f>
        <v/>
      </c>
      <c r="K74" s="9">
        <f>IF(OR($A74="",$I74="",$E74&lt;&gt;"Sim"),"",IF(AND($H74&lt;&gt;"",$I74-$H74&lt;'Definições'!$B$6/24),"",INT($I74-'Definições'!$B$5/24)+MIN(MAX(MOD($I74-'Definições'!$B$5/24,1),'Definições'!$B$9),'Definições'!$B$10)))</f>
        <v/>
      </c>
      <c r="L74" s="9">
        <f>IF(OR($A74="",$I74="",$E74&lt;&gt;"Sim"),"",IF(OR($F74="Sim",$G74="Sim",AND($H74&lt;&gt;"",$I74-$H74&gt;='Definições'!$B$8)),IF(MOD(($I74-'Definições'!$B$7/24),1)&lt;'Definições'!$B$9,INT(($I74-'Definições'!$B$7/24))-1+'Definições'!$B$10,IF(MOD(($I74-'Definições'!$B$7/24),1)&gt;'Definições'!$B$10,INT(($I74-'Definições'!$B$7/24))+'Definições'!$B$10,($I74-'Definições'!$B$7/24))),""))</f>
        <v/>
      </c>
      <c r="M74" s="10" t="n"/>
      <c r="N74" s="6" t="n"/>
      <c r="O74" s="11">
        <f>IF($A74="","",IF($N74&lt;&gt;"","Fechado",IF(AND($I74&lt;&gt;"",NOW()&gt;$I74),"Registar o desfecho",IF($E74&lt;&gt;"Sim","Sem SMS: ligar ou email",IF($M74&amp;""="STOP","Saiu: sem SMS",IF($M74&amp;""="R","Remarcar",IF($M74&amp;""="C","Confirmado",IF($M74&amp;""="Outra","Ler e responder",IF($K74="","Agendado",IF(NOW()&lt;$K74,"Agendado",IF(NOW()&gt;=$K74+1,"Sem resposta: ligar uma vez","À espera de resposta")))))))))))</f>
        <v/>
      </c>
      <c r="P74" s="5" t="n"/>
      <c r="Q74" s="6" t="n"/>
    </row>
    <row r="75">
      <c r="A75" s="4" t="n"/>
      <c r="B75" s="5" t="n"/>
      <c r="C75" s="6" t="n"/>
      <c r="D75" s="5" t="n"/>
      <c r="E75" s="7" t="n"/>
      <c r="F75" s="7" t="n"/>
      <c r="G75" s="7" t="n"/>
      <c r="H75" s="8" t="n"/>
      <c r="I75" s="8" t="n"/>
      <c r="J75" s="9">
        <f>IF(OR($A75="",$H75="",$E75&lt;&gt;"Sim"),"",IF(MOD($H75,1)&lt;'Definições'!$B$9,INT($H75)+'Definições'!$B$9,IF(MOD($H75,1)&gt;'Definições'!$B$10,INT($H75)+1+'Definições'!$B$9,$H75)))</f>
        <v/>
      </c>
      <c r="K75" s="9">
        <f>IF(OR($A75="",$I75="",$E75&lt;&gt;"Sim"),"",IF(AND($H75&lt;&gt;"",$I75-$H75&lt;'Definições'!$B$6/24),"",INT($I75-'Definições'!$B$5/24)+MIN(MAX(MOD($I75-'Definições'!$B$5/24,1),'Definições'!$B$9),'Definições'!$B$10)))</f>
        <v/>
      </c>
      <c r="L75" s="9">
        <f>IF(OR($A75="",$I75="",$E75&lt;&gt;"Sim"),"",IF(OR($F75="Sim",$G75="Sim",AND($H75&lt;&gt;"",$I75-$H75&gt;='Definições'!$B$8)),IF(MOD(($I75-'Definições'!$B$7/24),1)&lt;'Definições'!$B$9,INT(($I75-'Definições'!$B$7/24))-1+'Definições'!$B$10,IF(MOD(($I75-'Definições'!$B$7/24),1)&gt;'Definições'!$B$10,INT(($I75-'Definições'!$B$7/24))+'Definições'!$B$10,($I75-'Definições'!$B$7/24))),""))</f>
        <v/>
      </c>
      <c r="M75" s="10" t="n"/>
      <c r="N75" s="6" t="n"/>
      <c r="O75" s="11">
        <f>IF($A75="","",IF($N75&lt;&gt;"","Fechado",IF(AND($I75&lt;&gt;"",NOW()&gt;$I75),"Registar o desfecho",IF($E75&lt;&gt;"Sim","Sem SMS: ligar ou email",IF($M75&amp;""="STOP","Saiu: sem SMS",IF($M75&amp;""="R","Remarcar",IF($M75&amp;""="C","Confirmado",IF($M75&amp;""="Outra","Ler e responder",IF($K75="","Agendado",IF(NOW()&lt;$K75,"Agendado",IF(NOW()&gt;=$K75+1,"Sem resposta: ligar uma vez","À espera de resposta")))))))))))</f>
        <v/>
      </c>
      <c r="P75" s="5" t="n"/>
      <c r="Q75" s="6" t="n"/>
    </row>
    <row r="76">
      <c r="A76" s="4" t="n"/>
      <c r="B76" s="5" t="n"/>
      <c r="C76" s="6" t="n"/>
      <c r="D76" s="5" t="n"/>
      <c r="E76" s="7" t="n"/>
      <c r="F76" s="7" t="n"/>
      <c r="G76" s="7" t="n"/>
      <c r="H76" s="8" t="n"/>
      <c r="I76" s="8" t="n"/>
      <c r="J76" s="9">
        <f>IF(OR($A76="",$H76="",$E76&lt;&gt;"Sim"),"",IF(MOD($H76,1)&lt;'Definições'!$B$9,INT($H76)+'Definições'!$B$9,IF(MOD($H76,1)&gt;'Definições'!$B$10,INT($H76)+1+'Definições'!$B$9,$H76)))</f>
        <v/>
      </c>
      <c r="K76" s="9">
        <f>IF(OR($A76="",$I76="",$E76&lt;&gt;"Sim"),"",IF(AND($H76&lt;&gt;"",$I76-$H76&lt;'Definições'!$B$6/24),"",INT($I76-'Definições'!$B$5/24)+MIN(MAX(MOD($I76-'Definições'!$B$5/24,1),'Definições'!$B$9),'Definições'!$B$10)))</f>
        <v/>
      </c>
      <c r="L76" s="9">
        <f>IF(OR($A76="",$I76="",$E76&lt;&gt;"Sim"),"",IF(OR($F76="Sim",$G76="Sim",AND($H76&lt;&gt;"",$I76-$H76&gt;='Definições'!$B$8)),IF(MOD(($I76-'Definições'!$B$7/24),1)&lt;'Definições'!$B$9,INT(($I76-'Definições'!$B$7/24))-1+'Definições'!$B$10,IF(MOD(($I76-'Definições'!$B$7/24),1)&gt;'Definições'!$B$10,INT(($I76-'Definições'!$B$7/24))+'Definições'!$B$10,($I76-'Definições'!$B$7/24))),""))</f>
        <v/>
      </c>
      <c r="M76" s="10" t="n"/>
      <c r="N76" s="6" t="n"/>
      <c r="O76" s="11">
        <f>IF($A76="","",IF($N76&lt;&gt;"","Fechado",IF(AND($I76&lt;&gt;"",NOW()&gt;$I76),"Registar o desfecho",IF($E76&lt;&gt;"Sim","Sem SMS: ligar ou email",IF($M76&amp;""="STOP","Saiu: sem SMS",IF($M76&amp;""="R","Remarcar",IF($M76&amp;""="C","Confirmado",IF($M76&amp;""="Outra","Ler e responder",IF($K76="","Agendado",IF(NOW()&lt;$K76,"Agendado",IF(NOW()&gt;=$K76+1,"Sem resposta: ligar uma vez","À espera de resposta")))))))))))</f>
        <v/>
      </c>
      <c r="P76" s="5" t="n"/>
      <c r="Q76" s="6" t="n"/>
    </row>
    <row r="77">
      <c r="A77" s="4" t="n"/>
      <c r="B77" s="5" t="n"/>
      <c r="C77" s="6" t="n"/>
      <c r="D77" s="5" t="n"/>
      <c r="E77" s="7" t="n"/>
      <c r="F77" s="7" t="n"/>
      <c r="G77" s="7" t="n"/>
      <c r="H77" s="8" t="n"/>
      <c r="I77" s="8" t="n"/>
      <c r="J77" s="9">
        <f>IF(OR($A77="",$H77="",$E77&lt;&gt;"Sim"),"",IF(MOD($H77,1)&lt;'Definições'!$B$9,INT($H77)+'Definições'!$B$9,IF(MOD($H77,1)&gt;'Definições'!$B$10,INT($H77)+1+'Definições'!$B$9,$H77)))</f>
        <v/>
      </c>
      <c r="K77" s="9">
        <f>IF(OR($A77="",$I77="",$E77&lt;&gt;"Sim"),"",IF(AND($H77&lt;&gt;"",$I77-$H77&lt;'Definições'!$B$6/24),"",INT($I77-'Definições'!$B$5/24)+MIN(MAX(MOD($I77-'Definições'!$B$5/24,1),'Definições'!$B$9),'Definições'!$B$10)))</f>
        <v/>
      </c>
      <c r="L77" s="9">
        <f>IF(OR($A77="",$I77="",$E77&lt;&gt;"Sim"),"",IF(OR($F77="Sim",$G77="Sim",AND($H77&lt;&gt;"",$I77-$H77&gt;='Definições'!$B$8)),IF(MOD(($I77-'Definições'!$B$7/24),1)&lt;'Definições'!$B$9,INT(($I77-'Definições'!$B$7/24))-1+'Definições'!$B$10,IF(MOD(($I77-'Definições'!$B$7/24),1)&gt;'Definições'!$B$10,INT(($I77-'Definições'!$B$7/24))+'Definições'!$B$10,($I77-'Definições'!$B$7/24))),""))</f>
        <v/>
      </c>
      <c r="M77" s="10" t="n"/>
      <c r="N77" s="6" t="n"/>
      <c r="O77" s="11">
        <f>IF($A77="","",IF($N77&lt;&gt;"","Fechado",IF(AND($I77&lt;&gt;"",NOW()&gt;$I77),"Registar o desfecho",IF($E77&lt;&gt;"Sim","Sem SMS: ligar ou email",IF($M77&amp;""="STOP","Saiu: sem SMS",IF($M77&amp;""="R","Remarcar",IF($M77&amp;""="C","Confirmado",IF($M77&amp;""="Outra","Ler e responder",IF($K77="","Agendado",IF(NOW()&lt;$K77,"Agendado",IF(NOW()&gt;=$K77+1,"Sem resposta: ligar uma vez","À espera de resposta")))))))))))</f>
        <v/>
      </c>
      <c r="P77" s="5" t="n"/>
      <c r="Q77" s="6" t="n"/>
    </row>
    <row r="78">
      <c r="A78" s="4" t="n"/>
      <c r="B78" s="5" t="n"/>
      <c r="C78" s="6" t="n"/>
      <c r="D78" s="5" t="n"/>
      <c r="E78" s="7" t="n"/>
      <c r="F78" s="7" t="n"/>
      <c r="G78" s="7" t="n"/>
      <c r="H78" s="8" t="n"/>
      <c r="I78" s="8" t="n"/>
      <c r="J78" s="9">
        <f>IF(OR($A78="",$H78="",$E78&lt;&gt;"Sim"),"",IF(MOD($H78,1)&lt;'Definições'!$B$9,INT($H78)+'Definições'!$B$9,IF(MOD($H78,1)&gt;'Definições'!$B$10,INT($H78)+1+'Definições'!$B$9,$H78)))</f>
        <v/>
      </c>
      <c r="K78" s="9">
        <f>IF(OR($A78="",$I78="",$E78&lt;&gt;"Sim"),"",IF(AND($H78&lt;&gt;"",$I78-$H78&lt;'Definições'!$B$6/24),"",INT($I78-'Definições'!$B$5/24)+MIN(MAX(MOD($I78-'Definições'!$B$5/24,1),'Definições'!$B$9),'Definições'!$B$10)))</f>
        <v/>
      </c>
      <c r="L78" s="9">
        <f>IF(OR($A78="",$I78="",$E78&lt;&gt;"Sim"),"",IF(OR($F78="Sim",$G78="Sim",AND($H78&lt;&gt;"",$I78-$H78&gt;='Definições'!$B$8)),IF(MOD(($I78-'Definições'!$B$7/24),1)&lt;'Definições'!$B$9,INT(($I78-'Definições'!$B$7/24))-1+'Definições'!$B$10,IF(MOD(($I78-'Definições'!$B$7/24),1)&gt;'Definições'!$B$10,INT(($I78-'Definições'!$B$7/24))+'Definições'!$B$10,($I78-'Definições'!$B$7/24))),""))</f>
        <v/>
      </c>
      <c r="M78" s="10" t="n"/>
      <c r="N78" s="6" t="n"/>
      <c r="O78" s="11">
        <f>IF($A78="","",IF($N78&lt;&gt;"","Fechado",IF(AND($I78&lt;&gt;"",NOW()&gt;$I78),"Registar o desfecho",IF($E78&lt;&gt;"Sim","Sem SMS: ligar ou email",IF($M78&amp;""="STOP","Saiu: sem SMS",IF($M78&amp;""="R","Remarcar",IF($M78&amp;""="C","Confirmado",IF($M78&amp;""="Outra","Ler e responder",IF($K78="","Agendado",IF(NOW()&lt;$K78,"Agendado",IF(NOW()&gt;=$K78+1,"Sem resposta: ligar uma vez","À espera de resposta")))))))))))</f>
        <v/>
      </c>
      <c r="P78" s="5" t="n"/>
      <c r="Q78" s="6" t="n"/>
    </row>
    <row r="79">
      <c r="A79" s="4" t="n"/>
      <c r="B79" s="5" t="n"/>
      <c r="C79" s="6" t="n"/>
      <c r="D79" s="5" t="n"/>
      <c r="E79" s="7" t="n"/>
      <c r="F79" s="7" t="n"/>
      <c r="G79" s="7" t="n"/>
      <c r="H79" s="8" t="n"/>
      <c r="I79" s="8" t="n"/>
      <c r="J79" s="9">
        <f>IF(OR($A79="",$H79="",$E79&lt;&gt;"Sim"),"",IF(MOD($H79,1)&lt;'Definições'!$B$9,INT($H79)+'Definições'!$B$9,IF(MOD($H79,1)&gt;'Definições'!$B$10,INT($H79)+1+'Definições'!$B$9,$H79)))</f>
        <v/>
      </c>
      <c r="K79" s="9">
        <f>IF(OR($A79="",$I79="",$E79&lt;&gt;"Sim"),"",IF(AND($H79&lt;&gt;"",$I79-$H79&lt;'Definições'!$B$6/24),"",INT($I79-'Definições'!$B$5/24)+MIN(MAX(MOD($I79-'Definições'!$B$5/24,1),'Definições'!$B$9),'Definições'!$B$10)))</f>
        <v/>
      </c>
      <c r="L79" s="9">
        <f>IF(OR($A79="",$I79="",$E79&lt;&gt;"Sim"),"",IF(OR($F79="Sim",$G79="Sim",AND($H79&lt;&gt;"",$I79-$H79&gt;='Definições'!$B$8)),IF(MOD(($I79-'Definições'!$B$7/24),1)&lt;'Definições'!$B$9,INT(($I79-'Definições'!$B$7/24))-1+'Definições'!$B$10,IF(MOD(($I79-'Definições'!$B$7/24),1)&gt;'Definições'!$B$10,INT(($I79-'Definições'!$B$7/24))+'Definições'!$B$10,($I79-'Definições'!$B$7/24))),""))</f>
        <v/>
      </c>
      <c r="M79" s="10" t="n"/>
      <c r="N79" s="6" t="n"/>
      <c r="O79" s="11">
        <f>IF($A79="","",IF($N79&lt;&gt;"","Fechado",IF(AND($I79&lt;&gt;"",NOW()&gt;$I79),"Registar o desfecho",IF($E79&lt;&gt;"Sim","Sem SMS: ligar ou email",IF($M79&amp;""="STOP","Saiu: sem SMS",IF($M79&amp;""="R","Remarcar",IF($M79&amp;""="C","Confirmado",IF($M79&amp;""="Outra","Ler e responder",IF($K79="","Agendado",IF(NOW()&lt;$K79,"Agendado",IF(NOW()&gt;=$K79+1,"Sem resposta: ligar uma vez","À espera de resposta")))))))))))</f>
        <v/>
      </c>
      <c r="P79" s="5" t="n"/>
      <c r="Q79" s="6" t="n"/>
    </row>
    <row r="80">
      <c r="A80" s="4" t="n"/>
      <c r="B80" s="5" t="n"/>
      <c r="C80" s="6" t="n"/>
      <c r="D80" s="5" t="n"/>
      <c r="E80" s="7" t="n"/>
      <c r="F80" s="7" t="n"/>
      <c r="G80" s="7" t="n"/>
      <c r="H80" s="8" t="n"/>
      <c r="I80" s="8" t="n"/>
      <c r="J80" s="9">
        <f>IF(OR($A80="",$H80="",$E80&lt;&gt;"Sim"),"",IF(MOD($H80,1)&lt;'Definições'!$B$9,INT($H80)+'Definições'!$B$9,IF(MOD($H80,1)&gt;'Definições'!$B$10,INT($H80)+1+'Definições'!$B$9,$H80)))</f>
        <v/>
      </c>
      <c r="K80" s="9">
        <f>IF(OR($A80="",$I80="",$E80&lt;&gt;"Sim"),"",IF(AND($H80&lt;&gt;"",$I80-$H80&lt;'Definições'!$B$6/24),"",INT($I80-'Definições'!$B$5/24)+MIN(MAX(MOD($I80-'Definições'!$B$5/24,1),'Definições'!$B$9),'Definições'!$B$10)))</f>
        <v/>
      </c>
      <c r="L80" s="9">
        <f>IF(OR($A80="",$I80="",$E80&lt;&gt;"Sim"),"",IF(OR($F80="Sim",$G80="Sim",AND($H80&lt;&gt;"",$I80-$H80&gt;='Definições'!$B$8)),IF(MOD(($I80-'Definições'!$B$7/24),1)&lt;'Definições'!$B$9,INT(($I80-'Definições'!$B$7/24))-1+'Definições'!$B$10,IF(MOD(($I80-'Definições'!$B$7/24),1)&gt;'Definições'!$B$10,INT(($I80-'Definições'!$B$7/24))+'Definições'!$B$10,($I80-'Definições'!$B$7/24))),""))</f>
        <v/>
      </c>
      <c r="M80" s="10" t="n"/>
      <c r="N80" s="6" t="n"/>
      <c r="O80" s="11">
        <f>IF($A80="","",IF($N80&lt;&gt;"","Fechado",IF(AND($I80&lt;&gt;"",NOW()&gt;$I80),"Registar o desfecho",IF($E80&lt;&gt;"Sim","Sem SMS: ligar ou email",IF($M80&amp;""="STOP","Saiu: sem SMS",IF($M80&amp;""="R","Remarcar",IF($M80&amp;""="C","Confirmado",IF($M80&amp;""="Outra","Ler e responder",IF($K80="","Agendado",IF(NOW()&lt;$K80,"Agendado",IF(NOW()&gt;=$K80+1,"Sem resposta: ligar uma vez","À espera de resposta")))))))))))</f>
        <v/>
      </c>
      <c r="P80" s="5" t="n"/>
      <c r="Q80" s="6" t="n"/>
    </row>
    <row r="81">
      <c r="A81" s="4" t="n"/>
      <c r="B81" s="5" t="n"/>
      <c r="C81" s="6" t="n"/>
      <c r="D81" s="5" t="n"/>
      <c r="E81" s="7" t="n"/>
      <c r="F81" s="7" t="n"/>
      <c r="G81" s="7" t="n"/>
      <c r="H81" s="8" t="n"/>
      <c r="I81" s="8" t="n"/>
      <c r="J81" s="9">
        <f>IF(OR($A81="",$H81="",$E81&lt;&gt;"Sim"),"",IF(MOD($H81,1)&lt;'Definições'!$B$9,INT($H81)+'Definições'!$B$9,IF(MOD($H81,1)&gt;'Definições'!$B$10,INT($H81)+1+'Definições'!$B$9,$H81)))</f>
        <v/>
      </c>
      <c r="K81" s="9">
        <f>IF(OR($A81="",$I81="",$E81&lt;&gt;"Sim"),"",IF(AND($H81&lt;&gt;"",$I81-$H81&lt;'Definições'!$B$6/24),"",INT($I81-'Definições'!$B$5/24)+MIN(MAX(MOD($I81-'Definições'!$B$5/24,1),'Definições'!$B$9),'Definições'!$B$10)))</f>
        <v/>
      </c>
      <c r="L81" s="9">
        <f>IF(OR($A81="",$I81="",$E81&lt;&gt;"Sim"),"",IF(OR($F81="Sim",$G81="Sim",AND($H81&lt;&gt;"",$I81-$H81&gt;='Definições'!$B$8)),IF(MOD(($I81-'Definições'!$B$7/24),1)&lt;'Definições'!$B$9,INT(($I81-'Definições'!$B$7/24))-1+'Definições'!$B$10,IF(MOD(($I81-'Definições'!$B$7/24),1)&gt;'Definições'!$B$10,INT(($I81-'Definições'!$B$7/24))+'Definições'!$B$10,($I81-'Definições'!$B$7/24))),""))</f>
        <v/>
      </c>
      <c r="M81" s="10" t="n"/>
      <c r="N81" s="6" t="n"/>
      <c r="O81" s="11">
        <f>IF($A81="","",IF($N81&lt;&gt;"","Fechado",IF(AND($I81&lt;&gt;"",NOW()&gt;$I81),"Registar o desfecho",IF($E81&lt;&gt;"Sim","Sem SMS: ligar ou email",IF($M81&amp;""="STOP","Saiu: sem SMS",IF($M81&amp;""="R","Remarcar",IF($M81&amp;""="C","Confirmado",IF($M81&amp;""="Outra","Ler e responder",IF($K81="","Agendado",IF(NOW()&lt;$K81,"Agendado",IF(NOW()&gt;=$K81+1,"Sem resposta: ligar uma vez","À espera de resposta")))))))))))</f>
        <v/>
      </c>
      <c r="P81" s="5" t="n"/>
      <c r="Q81" s="6" t="n"/>
    </row>
    <row r="82">
      <c r="A82" s="4" t="n"/>
      <c r="B82" s="5" t="n"/>
      <c r="C82" s="6" t="n"/>
      <c r="D82" s="5" t="n"/>
      <c r="E82" s="7" t="n"/>
      <c r="F82" s="7" t="n"/>
      <c r="G82" s="7" t="n"/>
      <c r="H82" s="8" t="n"/>
      <c r="I82" s="8" t="n"/>
      <c r="J82" s="9">
        <f>IF(OR($A82="",$H82="",$E82&lt;&gt;"Sim"),"",IF(MOD($H82,1)&lt;'Definições'!$B$9,INT($H82)+'Definições'!$B$9,IF(MOD($H82,1)&gt;'Definições'!$B$10,INT($H82)+1+'Definições'!$B$9,$H82)))</f>
        <v/>
      </c>
      <c r="K82" s="9">
        <f>IF(OR($A82="",$I82="",$E82&lt;&gt;"Sim"),"",IF(AND($H82&lt;&gt;"",$I82-$H82&lt;'Definições'!$B$6/24),"",INT($I82-'Definições'!$B$5/24)+MIN(MAX(MOD($I82-'Definições'!$B$5/24,1),'Definições'!$B$9),'Definições'!$B$10)))</f>
        <v/>
      </c>
      <c r="L82" s="9">
        <f>IF(OR($A82="",$I82="",$E82&lt;&gt;"Sim"),"",IF(OR($F82="Sim",$G82="Sim",AND($H82&lt;&gt;"",$I82-$H82&gt;='Definições'!$B$8)),IF(MOD(($I82-'Definições'!$B$7/24),1)&lt;'Definições'!$B$9,INT(($I82-'Definições'!$B$7/24))-1+'Definições'!$B$10,IF(MOD(($I82-'Definições'!$B$7/24),1)&gt;'Definições'!$B$10,INT(($I82-'Definições'!$B$7/24))+'Definições'!$B$10,($I82-'Definições'!$B$7/24))),""))</f>
        <v/>
      </c>
      <c r="M82" s="10" t="n"/>
      <c r="N82" s="6" t="n"/>
      <c r="O82" s="11">
        <f>IF($A82="","",IF($N82&lt;&gt;"","Fechado",IF(AND($I82&lt;&gt;"",NOW()&gt;$I82),"Registar o desfecho",IF($E82&lt;&gt;"Sim","Sem SMS: ligar ou email",IF($M82&amp;""="STOP","Saiu: sem SMS",IF($M82&amp;""="R","Remarcar",IF($M82&amp;""="C","Confirmado",IF($M82&amp;""="Outra","Ler e responder",IF($K82="","Agendado",IF(NOW()&lt;$K82,"Agendado",IF(NOW()&gt;=$K82+1,"Sem resposta: ligar uma vez","À espera de resposta")))))))))))</f>
        <v/>
      </c>
      <c r="P82" s="5" t="n"/>
      <c r="Q82" s="6" t="n"/>
    </row>
    <row r="83">
      <c r="A83" s="4" t="n"/>
      <c r="B83" s="5" t="n"/>
      <c r="C83" s="6" t="n"/>
      <c r="D83" s="5" t="n"/>
      <c r="E83" s="7" t="n"/>
      <c r="F83" s="7" t="n"/>
      <c r="G83" s="7" t="n"/>
      <c r="H83" s="8" t="n"/>
      <c r="I83" s="8" t="n"/>
      <c r="J83" s="9">
        <f>IF(OR($A83="",$H83="",$E83&lt;&gt;"Sim"),"",IF(MOD($H83,1)&lt;'Definições'!$B$9,INT($H83)+'Definições'!$B$9,IF(MOD($H83,1)&gt;'Definições'!$B$10,INT($H83)+1+'Definições'!$B$9,$H83)))</f>
        <v/>
      </c>
      <c r="K83" s="9">
        <f>IF(OR($A83="",$I83="",$E83&lt;&gt;"Sim"),"",IF(AND($H83&lt;&gt;"",$I83-$H83&lt;'Definições'!$B$6/24),"",INT($I83-'Definições'!$B$5/24)+MIN(MAX(MOD($I83-'Definições'!$B$5/24,1),'Definições'!$B$9),'Definições'!$B$10)))</f>
        <v/>
      </c>
      <c r="L83" s="9">
        <f>IF(OR($A83="",$I83="",$E83&lt;&gt;"Sim"),"",IF(OR($F83="Sim",$G83="Sim",AND($H83&lt;&gt;"",$I83-$H83&gt;='Definições'!$B$8)),IF(MOD(($I83-'Definições'!$B$7/24),1)&lt;'Definições'!$B$9,INT(($I83-'Definições'!$B$7/24))-1+'Definições'!$B$10,IF(MOD(($I83-'Definições'!$B$7/24),1)&gt;'Definições'!$B$10,INT(($I83-'Definições'!$B$7/24))+'Definições'!$B$10,($I83-'Definições'!$B$7/24))),""))</f>
        <v/>
      </c>
      <c r="M83" s="10" t="n"/>
      <c r="N83" s="6" t="n"/>
      <c r="O83" s="11">
        <f>IF($A83="","",IF($N83&lt;&gt;"","Fechado",IF(AND($I83&lt;&gt;"",NOW()&gt;$I83),"Registar o desfecho",IF($E83&lt;&gt;"Sim","Sem SMS: ligar ou email",IF($M83&amp;""="STOP","Saiu: sem SMS",IF($M83&amp;""="R","Remarcar",IF($M83&amp;""="C","Confirmado",IF($M83&amp;""="Outra","Ler e responder",IF($K83="","Agendado",IF(NOW()&lt;$K83,"Agendado",IF(NOW()&gt;=$K83+1,"Sem resposta: ligar uma vez","À espera de resposta")))))))))))</f>
        <v/>
      </c>
      <c r="P83" s="5" t="n"/>
      <c r="Q83" s="6" t="n"/>
    </row>
    <row r="84">
      <c r="A84" s="4" t="n"/>
      <c r="B84" s="5" t="n"/>
      <c r="C84" s="6" t="n"/>
      <c r="D84" s="5" t="n"/>
      <c r="E84" s="7" t="n"/>
      <c r="F84" s="7" t="n"/>
      <c r="G84" s="7" t="n"/>
      <c r="H84" s="8" t="n"/>
      <c r="I84" s="8" t="n"/>
      <c r="J84" s="9">
        <f>IF(OR($A84="",$H84="",$E84&lt;&gt;"Sim"),"",IF(MOD($H84,1)&lt;'Definições'!$B$9,INT($H84)+'Definições'!$B$9,IF(MOD($H84,1)&gt;'Definições'!$B$10,INT($H84)+1+'Definições'!$B$9,$H84)))</f>
        <v/>
      </c>
      <c r="K84" s="9">
        <f>IF(OR($A84="",$I84="",$E84&lt;&gt;"Sim"),"",IF(AND($H84&lt;&gt;"",$I84-$H84&lt;'Definições'!$B$6/24),"",INT($I84-'Definições'!$B$5/24)+MIN(MAX(MOD($I84-'Definições'!$B$5/24,1),'Definições'!$B$9),'Definições'!$B$10)))</f>
        <v/>
      </c>
      <c r="L84" s="9">
        <f>IF(OR($A84="",$I84="",$E84&lt;&gt;"Sim"),"",IF(OR($F84="Sim",$G84="Sim",AND($H84&lt;&gt;"",$I84-$H84&gt;='Definições'!$B$8)),IF(MOD(($I84-'Definições'!$B$7/24),1)&lt;'Definições'!$B$9,INT(($I84-'Definições'!$B$7/24))-1+'Definições'!$B$10,IF(MOD(($I84-'Definições'!$B$7/24),1)&gt;'Definições'!$B$10,INT(($I84-'Definições'!$B$7/24))+'Definições'!$B$10,($I84-'Definições'!$B$7/24))),""))</f>
        <v/>
      </c>
      <c r="M84" s="10" t="n"/>
      <c r="N84" s="6" t="n"/>
      <c r="O84" s="11">
        <f>IF($A84="","",IF($N84&lt;&gt;"","Fechado",IF(AND($I84&lt;&gt;"",NOW()&gt;$I84),"Registar o desfecho",IF($E84&lt;&gt;"Sim","Sem SMS: ligar ou email",IF($M84&amp;""="STOP","Saiu: sem SMS",IF($M84&amp;""="R","Remarcar",IF($M84&amp;""="C","Confirmado",IF($M84&amp;""="Outra","Ler e responder",IF($K84="","Agendado",IF(NOW()&lt;$K84,"Agendado",IF(NOW()&gt;=$K84+1,"Sem resposta: ligar uma vez","À espera de resposta")))))))))))</f>
        <v/>
      </c>
      <c r="P84" s="5" t="n"/>
      <c r="Q84" s="6" t="n"/>
    </row>
    <row r="85">
      <c r="A85" s="4" t="n"/>
      <c r="B85" s="5" t="n"/>
      <c r="C85" s="6" t="n"/>
      <c r="D85" s="5" t="n"/>
      <c r="E85" s="7" t="n"/>
      <c r="F85" s="7" t="n"/>
      <c r="G85" s="7" t="n"/>
      <c r="H85" s="8" t="n"/>
      <c r="I85" s="8" t="n"/>
      <c r="J85" s="9">
        <f>IF(OR($A85="",$H85="",$E85&lt;&gt;"Sim"),"",IF(MOD($H85,1)&lt;'Definições'!$B$9,INT($H85)+'Definições'!$B$9,IF(MOD($H85,1)&gt;'Definições'!$B$10,INT($H85)+1+'Definições'!$B$9,$H85)))</f>
        <v/>
      </c>
      <c r="K85" s="9">
        <f>IF(OR($A85="",$I85="",$E85&lt;&gt;"Sim"),"",IF(AND($H85&lt;&gt;"",$I85-$H85&lt;'Definições'!$B$6/24),"",INT($I85-'Definições'!$B$5/24)+MIN(MAX(MOD($I85-'Definições'!$B$5/24,1),'Definições'!$B$9),'Definições'!$B$10)))</f>
        <v/>
      </c>
      <c r="L85" s="9">
        <f>IF(OR($A85="",$I85="",$E85&lt;&gt;"Sim"),"",IF(OR($F85="Sim",$G85="Sim",AND($H85&lt;&gt;"",$I85-$H85&gt;='Definições'!$B$8)),IF(MOD(($I85-'Definições'!$B$7/24),1)&lt;'Definições'!$B$9,INT(($I85-'Definições'!$B$7/24))-1+'Definições'!$B$10,IF(MOD(($I85-'Definições'!$B$7/24),1)&gt;'Definições'!$B$10,INT(($I85-'Definições'!$B$7/24))+'Definições'!$B$10,($I85-'Definições'!$B$7/24))),""))</f>
        <v/>
      </c>
      <c r="M85" s="10" t="n"/>
      <c r="N85" s="6" t="n"/>
      <c r="O85" s="11">
        <f>IF($A85="","",IF($N85&lt;&gt;"","Fechado",IF(AND($I85&lt;&gt;"",NOW()&gt;$I85),"Registar o desfecho",IF($E85&lt;&gt;"Sim","Sem SMS: ligar ou email",IF($M85&amp;""="STOP","Saiu: sem SMS",IF($M85&amp;""="R","Remarcar",IF($M85&amp;""="C","Confirmado",IF($M85&amp;""="Outra","Ler e responder",IF($K85="","Agendado",IF(NOW()&lt;$K85,"Agendado",IF(NOW()&gt;=$K85+1,"Sem resposta: ligar uma vez","À espera de resposta")))))))))))</f>
        <v/>
      </c>
      <c r="P85" s="5" t="n"/>
      <c r="Q85" s="6" t="n"/>
    </row>
    <row r="86">
      <c r="A86" s="4" t="n"/>
      <c r="B86" s="5" t="n"/>
      <c r="C86" s="6" t="n"/>
      <c r="D86" s="5" t="n"/>
      <c r="E86" s="7" t="n"/>
      <c r="F86" s="7" t="n"/>
      <c r="G86" s="7" t="n"/>
      <c r="H86" s="8" t="n"/>
      <c r="I86" s="8" t="n"/>
      <c r="J86" s="9">
        <f>IF(OR($A86="",$H86="",$E86&lt;&gt;"Sim"),"",IF(MOD($H86,1)&lt;'Definições'!$B$9,INT($H86)+'Definições'!$B$9,IF(MOD($H86,1)&gt;'Definições'!$B$10,INT($H86)+1+'Definições'!$B$9,$H86)))</f>
        <v/>
      </c>
      <c r="K86" s="9">
        <f>IF(OR($A86="",$I86="",$E86&lt;&gt;"Sim"),"",IF(AND($H86&lt;&gt;"",$I86-$H86&lt;'Definições'!$B$6/24),"",INT($I86-'Definições'!$B$5/24)+MIN(MAX(MOD($I86-'Definições'!$B$5/24,1),'Definições'!$B$9),'Definições'!$B$10)))</f>
        <v/>
      </c>
      <c r="L86" s="9">
        <f>IF(OR($A86="",$I86="",$E86&lt;&gt;"Sim"),"",IF(OR($F86="Sim",$G86="Sim",AND($H86&lt;&gt;"",$I86-$H86&gt;='Definições'!$B$8)),IF(MOD(($I86-'Definições'!$B$7/24),1)&lt;'Definições'!$B$9,INT(($I86-'Definições'!$B$7/24))-1+'Definições'!$B$10,IF(MOD(($I86-'Definições'!$B$7/24),1)&gt;'Definições'!$B$10,INT(($I86-'Definições'!$B$7/24))+'Definições'!$B$10,($I86-'Definições'!$B$7/24))),""))</f>
        <v/>
      </c>
      <c r="M86" s="10" t="n"/>
      <c r="N86" s="6" t="n"/>
      <c r="O86" s="11">
        <f>IF($A86="","",IF($N86&lt;&gt;"","Fechado",IF(AND($I86&lt;&gt;"",NOW()&gt;$I86),"Registar o desfecho",IF($E86&lt;&gt;"Sim","Sem SMS: ligar ou email",IF($M86&amp;""="STOP","Saiu: sem SMS",IF($M86&amp;""="R","Remarcar",IF($M86&amp;""="C","Confirmado",IF($M86&amp;""="Outra","Ler e responder",IF($K86="","Agendado",IF(NOW()&lt;$K86,"Agendado",IF(NOW()&gt;=$K86+1,"Sem resposta: ligar uma vez","À espera de resposta")))))))))))</f>
        <v/>
      </c>
      <c r="P86" s="5" t="n"/>
      <c r="Q86" s="6" t="n"/>
    </row>
    <row r="87">
      <c r="A87" s="4" t="n"/>
      <c r="B87" s="5" t="n"/>
      <c r="C87" s="6" t="n"/>
      <c r="D87" s="5" t="n"/>
      <c r="E87" s="7" t="n"/>
      <c r="F87" s="7" t="n"/>
      <c r="G87" s="7" t="n"/>
      <c r="H87" s="8" t="n"/>
      <c r="I87" s="8" t="n"/>
      <c r="J87" s="9">
        <f>IF(OR($A87="",$H87="",$E87&lt;&gt;"Sim"),"",IF(MOD($H87,1)&lt;'Definições'!$B$9,INT($H87)+'Definições'!$B$9,IF(MOD($H87,1)&gt;'Definições'!$B$10,INT($H87)+1+'Definições'!$B$9,$H87)))</f>
        <v/>
      </c>
      <c r="K87" s="9">
        <f>IF(OR($A87="",$I87="",$E87&lt;&gt;"Sim"),"",IF(AND($H87&lt;&gt;"",$I87-$H87&lt;'Definições'!$B$6/24),"",INT($I87-'Definições'!$B$5/24)+MIN(MAX(MOD($I87-'Definições'!$B$5/24,1),'Definições'!$B$9),'Definições'!$B$10)))</f>
        <v/>
      </c>
      <c r="L87" s="9">
        <f>IF(OR($A87="",$I87="",$E87&lt;&gt;"Sim"),"",IF(OR($F87="Sim",$G87="Sim",AND($H87&lt;&gt;"",$I87-$H87&gt;='Definições'!$B$8)),IF(MOD(($I87-'Definições'!$B$7/24),1)&lt;'Definições'!$B$9,INT(($I87-'Definições'!$B$7/24))-1+'Definições'!$B$10,IF(MOD(($I87-'Definições'!$B$7/24),1)&gt;'Definições'!$B$10,INT(($I87-'Definições'!$B$7/24))+'Definições'!$B$10,($I87-'Definições'!$B$7/24))),""))</f>
        <v/>
      </c>
      <c r="M87" s="10" t="n"/>
      <c r="N87" s="6" t="n"/>
      <c r="O87" s="11">
        <f>IF($A87="","",IF($N87&lt;&gt;"","Fechado",IF(AND($I87&lt;&gt;"",NOW()&gt;$I87),"Registar o desfecho",IF($E87&lt;&gt;"Sim","Sem SMS: ligar ou email",IF($M87&amp;""="STOP","Saiu: sem SMS",IF($M87&amp;""="R","Remarcar",IF($M87&amp;""="C","Confirmado",IF($M87&amp;""="Outra","Ler e responder",IF($K87="","Agendado",IF(NOW()&lt;$K87,"Agendado",IF(NOW()&gt;=$K87+1,"Sem resposta: ligar uma vez","À espera de resposta")))))))))))</f>
        <v/>
      </c>
      <c r="P87" s="5" t="n"/>
      <c r="Q87" s="6" t="n"/>
    </row>
    <row r="88">
      <c r="A88" s="4" t="n"/>
      <c r="B88" s="5" t="n"/>
      <c r="C88" s="6" t="n"/>
      <c r="D88" s="5" t="n"/>
      <c r="E88" s="7" t="n"/>
      <c r="F88" s="7" t="n"/>
      <c r="G88" s="7" t="n"/>
      <c r="H88" s="8" t="n"/>
      <c r="I88" s="8" t="n"/>
      <c r="J88" s="9">
        <f>IF(OR($A88="",$H88="",$E88&lt;&gt;"Sim"),"",IF(MOD($H88,1)&lt;'Definições'!$B$9,INT($H88)+'Definições'!$B$9,IF(MOD($H88,1)&gt;'Definições'!$B$10,INT($H88)+1+'Definições'!$B$9,$H88)))</f>
        <v/>
      </c>
      <c r="K88" s="9">
        <f>IF(OR($A88="",$I88="",$E88&lt;&gt;"Sim"),"",IF(AND($H88&lt;&gt;"",$I88-$H88&lt;'Definições'!$B$6/24),"",INT($I88-'Definições'!$B$5/24)+MIN(MAX(MOD($I88-'Definições'!$B$5/24,1),'Definições'!$B$9),'Definições'!$B$10)))</f>
        <v/>
      </c>
      <c r="L88" s="9">
        <f>IF(OR($A88="",$I88="",$E88&lt;&gt;"Sim"),"",IF(OR($F88="Sim",$G88="Sim",AND($H88&lt;&gt;"",$I88-$H88&gt;='Definições'!$B$8)),IF(MOD(($I88-'Definições'!$B$7/24),1)&lt;'Definições'!$B$9,INT(($I88-'Definições'!$B$7/24))-1+'Definições'!$B$10,IF(MOD(($I88-'Definições'!$B$7/24),1)&gt;'Definições'!$B$10,INT(($I88-'Definições'!$B$7/24))+'Definições'!$B$10,($I88-'Definições'!$B$7/24))),""))</f>
        <v/>
      </c>
      <c r="M88" s="10" t="n"/>
      <c r="N88" s="6" t="n"/>
      <c r="O88" s="11">
        <f>IF($A88="","",IF($N88&lt;&gt;"","Fechado",IF(AND($I88&lt;&gt;"",NOW()&gt;$I88),"Registar o desfecho",IF($E88&lt;&gt;"Sim","Sem SMS: ligar ou email",IF($M88&amp;""="STOP","Saiu: sem SMS",IF($M88&amp;""="R","Remarcar",IF($M88&amp;""="C","Confirmado",IF($M88&amp;""="Outra","Ler e responder",IF($K88="","Agendado",IF(NOW()&lt;$K88,"Agendado",IF(NOW()&gt;=$K88+1,"Sem resposta: ligar uma vez","À espera de resposta")))))))))))</f>
        <v/>
      </c>
      <c r="P88" s="5" t="n"/>
      <c r="Q88" s="6" t="n"/>
    </row>
    <row r="89">
      <c r="A89" s="4" t="n"/>
      <c r="B89" s="5" t="n"/>
      <c r="C89" s="6" t="n"/>
      <c r="D89" s="5" t="n"/>
      <c r="E89" s="7" t="n"/>
      <c r="F89" s="7" t="n"/>
      <c r="G89" s="7" t="n"/>
      <c r="H89" s="8" t="n"/>
      <c r="I89" s="8" t="n"/>
      <c r="J89" s="9">
        <f>IF(OR($A89="",$H89="",$E89&lt;&gt;"Sim"),"",IF(MOD($H89,1)&lt;'Definições'!$B$9,INT($H89)+'Definições'!$B$9,IF(MOD($H89,1)&gt;'Definições'!$B$10,INT($H89)+1+'Definições'!$B$9,$H89)))</f>
        <v/>
      </c>
      <c r="K89" s="9">
        <f>IF(OR($A89="",$I89="",$E89&lt;&gt;"Sim"),"",IF(AND($H89&lt;&gt;"",$I89-$H89&lt;'Definições'!$B$6/24),"",INT($I89-'Definições'!$B$5/24)+MIN(MAX(MOD($I89-'Definições'!$B$5/24,1),'Definições'!$B$9),'Definições'!$B$10)))</f>
        <v/>
      </c>
      <c r="L89" s="9">
        <f>IF(OR($A89="",$I89="",$E89&lt;&gt;"Sim"),"",IF(OR($F89="Sim",$G89="Sim",AND($H89&lt;&gt;"",$I89-$H89&gt;='Definições'!$B$8)),IF(MOD(($I89-'Definições'!$B$7/24),1)&lt;'Definições'!$B$9,INT(($I89-'Definições'!$B$7/24))-1+'Definições'!$B$10,IF(MOD(($I89-'Definições'!$B$7/24),1)&gt;'Definições'!$B$10,INT(($I89-'Definições'!$B$7/24))+'Definições'!$B$10,($I89-'Definições'!$B$7/24))),""))</f>
        <v/>
      </c>
      <c r="M89" s="10" t="n"/>
      <c r="N89" s="6" t="n"/>
      <c r="O89" s="11">
        <f>IF($A89="","",IF($N89&lt;&gt;"","Fechado",IF(AND($I89&lt;&gt;"",NOW()&gt;$I89),"Registar o desfecho",IF($E89&lt;&gt;"Sim","Sem SMS: ligar ou email",IF($M89&amp;""="STOP","Saiu: sem SMS",IF($M89&amp;""="R","Remarcar",IF($M89&amp;""="C","Confirmado",IF($M89&amp;""="Outra","Ler e responder",IF($K89="","Agendado",IF(NOW()&lt;$K89,"Agendado",IF(NOW()&gt;=$K89+1,"Sem resposta: ligar uma vez","À espera de resposta")))))))))))</f>
        <v/>
      </c>
      <c r="P89" s="5" t="n"/>
      <c r="Q89" s="6" t="n"/>
    </row>
    <row r="90">
      <c r="A90" s="4" t="n"/>
      <c r="B90" s="5" t="n"/>
      <c r="C90" s="6" t="n"/>
      <c r="D90" s="5" t="n"/>
      <c r="E90" s="7" t="n"/>
      <c r="F90" s="7" t="n"/>
      <c r="G90" s="7" t="n"/>
      <c r="H90" s="8" t="n"/>
      <c r="I90" s="8" t="n"/>
      <c r="J90" s="9">
        <f>IF(OR($A90="",$H90="",$E90&lt;&gt;"Sim"),"",IF(MOD($H90,1)&lt;'Definições'!$B$9,INT($H90)+'Definições'!$B$9,IF(MOD($H90,1)&gt;'Definições'!$B$10,INT($H90)+1+'Definições'!$B$9,$H90)))</f>
        <v/>
      </c>
      <c r="K90" s="9">
        <f>IF(OR($A90="",$I90="",$E90&lt;&gt;"Sim"),"",IF(AND($H90&lt;&gt;"",$I90-$H90&lt;'Definições'!$B$6/24),"",INT($I90-'Definições'!$B$5/24)+MIN(MAX(MOD($I90-'Definições'!$B$5/24,1),'Definições'!$B$9),'Definições'!$B$10)))</f>
        <v/>
      </c>
      <c r="L90" s="9">
        <f>IF(OR($A90="",$I90="",$E90&lt;&gt;"Sim"),"",IF(OR($F90="Sim",$G90="Sim",AND($H90&lt;&gt;"",$I90-$H90&gt;='Definições'!$B$8)),IF(MOD(($I90-'Definições'!$B$7/24),1)&lt;'Definições'!$B$9,INT(($I90-'Definições'!$B$7/24))-1+'Definições'!$B$10,IF(MOD(($I90-'Definições'!$B$7/24),1)&gt;'Definições'!$B$10,INT(($I90-'Definições'!$B$7/24))+'Definições'!$B$10,($I90-'Definições'!$B$7/24))),""))</f>
        <v/>
      </c>
      <c r="M90" s="10" t="n"/>
      <c r="N90" s="6" t="n"/>
      <c r="O90" s="11">
        <f>IF($A90="","",IF($N90&lt;&gt;"","Fechado",IF(AND($I90&lt;&gt;"",NOW()&gt;$I90),"Registar o desfecho",IF($E90&lt;&gt;"Sim","Sem SMS: ligar ou email",IF($M90&amp;""="STOP","Saiu: sem SMS",IF($M90&amp;""="R","Remarcar",IF($M90&amp;""="C","Confirmado",IF($M90&amp;""="Outra","Ler e responder",IF($K90="","Agendado",IF(NOW()&lt;$K90,"Agendado",IF(NOW()&gt;=$K90+1,"Sem resposta: ligar uma vez","À espera de resposta")))))))))))</f>
        <v/>
      </c>
      <c r="P90" s="5" t="n"/>
      <c r="Q90" s="6" t="n"/>
    </row>
    <row r="91">
      <c r="A91" s="4" t="n"/>
      <c r="B91" s="5" t="n"/>
      <c r="C91" s="6" t="n"/>
      <c r="D91" s="5" t="n"/>
      <c r="E91" s="7" t="n"/>
      <c r="F91" s="7" t="n"/>
      <c r="G91" s="7" t="n"/>
      <c r="H91" s="8" t="n"/>
      <c r="I91" s="8" t="n"/>
      <c r="J91" s="9">
        <f>IF(OR($A91="",$H91="",$E91&lt;&gt;"Sim"),"",IF(MOD($H91,1)&lt;'Definições'!$B$9,INT($H91)+'Definições'!$B$9,IF(MOD($H91,1)&gt;'Definições'!$B$10,INT($H91)+1+'Definições'!$B$9,$H91)))</f>
        <v/>
      </c>
      <c r="K91" s="9">
        <f>IF(OR($A91="",$I91="",$E91&lt;&gt;"Sim"),"",IF(AND($H91&lt;&gt;"",$I91-$H91&lt;'Definições'!$B$6/24),"",INT($I91-'Definições'!$B$5/24)+MIN(MAX(MOD($I91-'Definições'!$B$5/24,1),'Definições'!$B$9),'Definições'!$B$10)))</f>
        <v/>
      </c>
      <c r="L91" s="9">
        <f>IF(OR($A91="",$I91="",$E91&lt;&gt;"Sim"),"",IF(OR($F91="Sim",$G91="Sim",AND($H91&lt;&gt;"",$I91-$H91&gt;='Definições'!$B$8)),IF(MOD(($I91-'Definições'!$B$7/24),1)&lt;'Definições'!$B$9,INT(($I91-'Definições'!$B$7/24))-1+'Definições'!$B$10,IF(MOD(($I91-'Definições'!$B$7/24),1)&gt;'Definições'!$B$10,INT(($I91-'Definições'!$B$7/24))+'Definições'!$B$10,($I91-'Definições'!$B$7/24))),""))</f>
        <v/>
      </c>
      <c r="M91" s="10" t="n"/>
      <c r="N91" s="6" t="n"/>
      <c r="O91" s="11">
        <f>IF($A91="","",IF($N91&lt;&gt;"","Fechado",IF(AND($I91&lt;&gt;"",NOW()&gt;$I91),"Registar o desfecho",IF($E91&lt;&gt;"Sim","Sem SMS: ligar ou email",IF($M91&amp;""="STOP","Saiu: sem SMS",IF($M91&amp;""="R","Remarcar",IF($M91&amp;""="C","Confirmado",IF($M91&amp;""="Outra","Ler e responder",IF($K91="","Agendado",IF(NOW()&lt;$K91,"Agendado",IF(NOW()&gt;=$K91+1,"Sem resposta: ligar uma vez","À espera de resposta")))))))))))</f>
        <v/>
      </c>
      <c r="P91" s="5" t="n"/>
      <c r="Q91" s="6" t="n"/>
    </row>
    <row r="92">
      <c r="A92" s="4" t="n"/>
      <c r="B92" s="5" t="n"/>
      <c r="C92" s="6" t="n"/>
      <c r="D92" s="5" t="n"/>
      <c r="E92" s="7" t="n"/>
      <c r="F92" s="7" t="n"/>
      <c r="G92" s="7" t="n"/>
      <c r="H92" s="8" t="n"/>
      <c r="I92" s="8" t="n"/>
      <c r="J92" s="9">
        <f>IF(OR($A92="",$H92="",$E92&lt;&gt;"Sim"),"",IF(MOD($H92,1)&lt;'Definições'!$B$9,INT($H92)+'Definições'!$B$9,IF(MOD($H92,1)&gt;'Definições'!$B$10,INT($H92)+1+'Definições'!$B$9,$H92)))</f>
        <v/>
      </c>
      <c r="K92" s="9">
        <f>IF(OR($A92="",$I92="",$E92&lt;&gt;"Sim"),"",IF(AND($H92&lt;&gt;"",$I92-$H92&lt;'Definições'!$B$6/24),"",INT($I92-'Definições'!$B$5/24)+MIN(MAX(MOD($I92-'Definições'!$B$5/24,1),'Definições'!$B$9),'Definições'!$B$10)))</f>
        <v/>
      </c>
      <c r="L92" s="9">
        <f>IF(OR($A92="",$I92="",$E92&lt;&gt;"Sim"),"",IF(OR($F92="Sim",$G92="Sim",AND($H92&lt;&gt;"",$I92-$H92&gt;='Definições'!$B$8)),IF(MOD(($I92-'Definições'!$B$7/24),1)&lt;'Definições'!$B$9,INT(($I92-'Definições'!$B$7/24))-1+'Definições'!$B$10,IF(MOD(($I92-'Definições'!$B$7/24),1)&gt;'Definições'!$B$10,INT(($I92-'Definições'!$B$7/24))+'Definições'!$B$10,($I92-'Definições'!$B$7/24))),""))</f>
        <v/>
      </c>
      <c r="M92" s="10" t="n"/>
      <c r="N92" s="6" t="n"/>
      <c r="O92" s="11">
        <f>IF($A92="","",IF($N92&lt;&gt;"","Fechado",IF(AND($I92&lt;&gt;"",NOW()&gt;$I92),"Registar o desfecho",IF($E92&lt;&gt;"Sim","Sem SMS: ligar ou email",IF($M92&amp;""="STOP","Saiu: sem SMS",IF($M92&amp;""="R","Remarcar",IF($M92&amp;""="C","Confirmado",IF($M92&amp;""="Outra","Ler e responder",IF($K92="","Agendado",IF(NOW()&lt;$K92,"Agendado",IF(NOW()&gt;=$K92+1,"Sem resposta: ligar uma vez","À espera de resposta")))))))))))</f>
        <v/>
      </c>
      <c r="P92" s="5" t="n"/>
      <c r="Q92" s="6" t="n"/>
    </row>
    <row r="93">
      <c r="A93" s="4" t="n"/>
      <c r="B93" s="5" t="n"/>
      <c r="C93" s="6" t="n"/>
      <c r="D93" s="5" t="n"/>
      <c r="E93" s="7" t="n"/>
      <c r="F93" s="7" t="n"/>
      <c r="G93" s="7" t="n"/>
      <c r="H93" s="8" t="n"/>
      <c r="I93" s="8" t="n"/>
      <c r="J93" s="9">
        <f>IF(OR($A93="",$H93="",$E93&lt;&gt;"Sim"),"",IF(MOD($H93,1)&lt;'Definições'!$B$9,INT($H93)+'Definições'!$B$9,IF(MOD($H93,1)&gt;'Definições'!$B$10,INT($H93)+1+'Definições'!$B$9,$H93)))</f>
        <v/>
      </c>
      <c r="K93" s="9">
        <f>IF(OR($A93="",$I93="",$E93&lt;&gt;"Sim"),"",IF(AND($H93&lt;&gt;"",$I93-$H93&lt;'Definições'!$B$6/24),"",INT($I93-'Definições'!$B$5/24)+MIN(MAX(MOD($I93-'Definições'!$B$5/24,1),'Definições'!$B$9),'Definições'!$B$10)))</f>
        <v/>
      </c>
      <c r="L93" s="9">
        <f>IF(OR($A93="",$I93="",$E93&lt;&gt;"Sim"),"",IF(OR($F93="Sim",$G93="Sim",AND($H93&lt;&gt;"",$I93-$H93&gt;='Definições'!$B$8)),IF(MOD(($I93-'Definições'!$B$7/24),1)&lt;'Definições'!$B$9,INT(($I93-'Definições'!$B$7/24))-1+'Definições'!$B$10,IF(MOD(($I93-'Definições'!$B$7/24),1)&gt;'Definições'!$B$10,INT(($I93-'Definições'!$B$7/24))+'Definições'!$B$10,($I93-'Definições'!$B$7/24))),""))</f>
        <v/>
      </c>
      <c r="M93" s="10" t="n"/>
      <c r="N93" s="6" t="n"/>
      <c r="O93" s="11">
        <f>IF($A93="","",IF($N93&lt;&gt;"","Fechado",IF(AND($I93&lt;&gt;"",NOW()&gt;$I93),"Registar o desfecho",IF($E93&lt;&gt;"Sim","Sem SMS: ligar ou email",IF($M93&amp;""="STOP","Saiu: sem SMS",IF($M93&amp;""="R","Remarcar",IF($M93&amp;""="C","Confirmado",IF($M93&amp;""="Outra","Ler e responder",IF($K93="","Agendado",IF(NOW()&lt;$K93,"Agendado",IF(NOW()&gt;=$K93+1,"Sem resposta: ligar uma vez","À espera de resposta")))))))))))</f>
        <v/>
      </c>
      <c r="P93" s="5" t="n"/>
      <c r="Q93" s="6" t="n"/>
    </row>
    <row r="94">
      <c r="A94" s="4" t="n"/>
      <c r="B94" s="5" t="n"/>
      <c r="C94" s="6" t="n"/>
      <c r="D94" s="5" t="n"/>
      <c r="E94" s="7" t="n"/>
      <c r="F94" s="7" t="n"/>
      <c r="G94" s="7" t="n"/>
      <c r="H94" s="8" t="n"/>
      <c r="I94" s="8" t="n"/>
      <c r="J94" s="9">
        <f>IF(OR($A94="",$H94="",$E94&lt;&gt;"Sim"),"",IF(MOD($H94,1)&lt;'Definições'!$B$9,INT($H94)+'Definições'!$B$9,IF(MOD($H94,1)&gt;'Definições'!$B$10,INT($H94)+1+'Definições'!$B$9,$H94)))</f>
        <v/>
      </c>
      <c r="K94" s="9">
        <f>IF(OR($A94="",$I94="",$E94&lt;&gt;"Sim"),"",IF(AND($H94&lt;&gt;"",$I94-$H94&lt;'Definições'!$B$6/24),"",INT($I94-'Definições'!$B$5/24)+MIN(MAX(MOD($I94-'Definições'!$B$5/24,1),'Definições'!$B$9),'Definições'!$B$10)))</f>
        <v/>
      </c>
      <c r="L94" s="9">
        <f>IF(OR($A94="",$I94="",$E94&lt;&gt;"Sim"),"",IF(OR($F94="Sim",$G94="Sim",AND($H94&lt;&gt;"",$I94-$H94&gt;='Definições'!$B$8)),IF(MOD(($I94-'Definições'!$B$7/24),1)&lt;'Definições'!$B$9,INT(($I94-'Definições'!$B$7/24))-1+'Definições'!$B$10,IF(MOD(($I94-'Definições'!$B$7/24),1)&gt;'Definições'!$B$10,INT(($I94-'Definições'!$B$7/24))+'Definições'!$B$10,($I94-'Definições'!$B$7/24))),""))</f>
        <v/>
      </c>
      <c r="M94" s="10" t="n"/>
      <c r="N94" s="6" t="n"/>
      <c r="O94" s="11">
        <f>IF($A94="","",IF($N94&lt;&gt;"","Fechado",IF(AND($I94&lt;&gt;"",NOW()&gt;$I94),"Registar o desfecho",IF($E94&lt;&gt;"Sim","Sem SMS: ligar ou email",IF($M94&amp;""="STOP","Saiu: sem SMS",IF($M94&amp;""="R","Remarcar",IF($M94&amp;""="C","Confirmado",IF($M94&amp;""="Outra","Ler e responder",IF($K94="","Agendado",IF(NOW()&lt;$K94,"Agendado",IF(NOW()&gt;=$K94+1,"Sem resposta: ligar uma vez","À espera de resposta")))))))))))</f>
        <v/>
      </c>
      <c r="P94" s="5" t="n"/>
      <c r="Q94" s="6" t="n"/>
    </row>
    <row r="95">
      <c r="A95" s="4" t="n"/>
      <c r="B95" s="5" t="n"/>
      <c r="C95" s="6" t="n"/>
      <c r="D95" s="5" t="n"/>
      <c r="E95" s="7" t="n"/>
      <c r="F95" s="7" t="n"/>
      <c r="G95" s="7" t="n"/>
      <c r="H95" s="8" t="n"/>
      <c r="I95" s="8" t="n"/>
      <c r="J95" s="9">
        <f>IF(OR($A95="",$H95="",$E95&lt;&gt;"Sim"),"",IF(MOD($H95,1)&lt;'Definições'!$B$9,INT($H95)+'Definições'!$B$9,IF(MOD($H95,1)&gt;'Definições'!$B$10,INT($H95)+1+'Definições'!$B$9,$H95)))</f>
        <v/>
      </c>
      <c r="K95" s="9">
        <f>IF(OR($A95="",$I95="",$E95&lt;&gt;"Sim"),"",IF(AND($H95&lt;&gt;"",$I95-$H95&lt;'Definições'!$B$6/24),"",INT($I95-'Definições'!$B$5/24)+MIN(MAX(MOD($I95-'Definições'!$B$5/24,1),'Definições'!$B$9),'Definições'!$B$10)))</f>
        <v/>
      </c>
      <c r="L95" s="9">
        <f>IF(OR($A95="",$I95="",$E95&lt;&gt;"Sim"),"",IF(OR($F95="Sim",$G95="Sim",AND($H95&lt;&gt;"",$I95-$H95&gt;='Definições'!$B$8)),IF(MOD(($I95-'Definições'!$B$7/24),1)&lt;'Definições'!$B$9,INT(($I95-'Definições'!$B$7/24))-1+'Definições'!$B$10,IF(MOD(($I95-'Definições'!$B$7/24),1)&gt;'Definições'!$B$10,INT(($I95-'Definições'!$B$7/24))+'Definições'!$B$10,($I95-'Definições'!$B$7/24))),""))</f>
        <v/>
      </c>
      <c r="M95" s="10" t="n"/>
      <c r="N95" s="6" t="n"/>
      <c r="O95" s="11">
        <f>IF($A95="","",IF($N95&lt;&gt;"","Fechado",IF(AND($I95&lt;&gt;"",NOW()&gt;$I95),"Registar o desfecho",IF($E95&lt;&gt;"Sim","Sem SMS: ligar ou email",IF($M95&amp;""="STOP","Saiu: sem SMS",IF($M95&amp;""="R","Remarcar",IF($M95&amp;""="C","Confirmado",IF($M95&amp;""="Outra","Ler e responder",IF($K95="","Agendado",IF(NOW()&lt;$K95,"Agendado",IF(NOW()&gt;=$K95+1,"Sem resposta: ligar uma vez","À espera de resposta")))))))))))</f>
        <v/>
      </c>
      <c r="P95" s="5" t="n"/>
      <c r="Q95" s="6" t="n"/>
    </row>
    <row r="96">
      <c r="A96" s="4" t="n"/>
      <c r="B96" s="5" t="n"/>
      <c r="C96" s="6" t="n"/>
      <c r="D96" s="5" t="n"/>
      <c r="E96" s="7" t="n"/>
      <c r="F96" s="7" t="n"/>
      <c r="G96" s="7" t="n"/>
      <c r="H96" s="8" t="n"/>
      <c r="I96" s="8" t="n"/>
      <c r="J96" s="9">
        <f>IF(OR($A96="",$H96="",$E96&lt;&gt;"Sim"),"",IF(MOD($H96,1)&lt;'Definições'!$B$9,INT($H96)+'Definições'!$B$9,IF(MOD($H96,1)&gt;'Definições'!$B$10,INT($H96)+1+'Definições'!$B$9,$H96)))</f>
        <v/>
      </c>
      <c r="K96" s="9">
        <f>IF(OR($A96="",$I96="",$E96&lt;&gt;"Sim"),"",IF(AND($H96&lt;&gt;"",$I96-$H96&lt;'Definições'!$B$6/24),"",INT($I96-'Definições'!$B$5/24)+MIN(MAX(MOD($I96-'Definições'!$B$5/24,1),'Definições'!$B$9),'Definições'!$B$10)))</f>
        <v/>
      </c>
      <c r="L96" s="9">
        <f>IF(OR($A96="",$I96="",$E96&lt;&gt;"Sim"),"",IF(OR($F96="Sim",$G96="Sim",AND($H96&lt;&gt;"",$I96-$H96&gt;='Definições'!$B$8)),IF(MOD(($I96-'Definições'!$B$7/24),1)&lt;'Definições'!$B$9,INT(($I96-'Definições'!$B$7/24))-1+'Definições'!$B$10,IF(MOD(($I96-'Definições'!$B$7/24),1)&gt;'Definições'!$B$10,INT(($I96-'Definições'!$B$7/24))+'Definições'!$B$10,($I96-'Definições'!$B$7/24))),""))</f>
        <v/>
      </c>
      <c r="M96" s="10" t="n"/>
      <c r="N96" s="6" t="n"/>
      <c r="O96" s="11">
        <f>IF($A96="","",IF($N96&lt;&gt;"","Fechado",IF(AND($I96&lt;&gt;"",NOW()&gt;$I96),"Registar o desfecho",IF($E96&lt;&gt;"Sim","Sem SMS: ligar ou email",IF($M96&amp;""="STOP","Saiu: sem SMS",IF($M96&amp;""="R","Remarcar",IF($M96&amp;""="C","Confirmado",IF($M96&amp;""="Outra","Ler e responder",IF($K96="","Agendado",IF(NOW()&lt;$K96,"Agendado",IF(NOW()&gt;=$K96+1,"Sem resposta: ligar uma vez","À espera de resposta")))))))))))</f>
        <v/>
      </c>
      <c r="P96" s="5" t="n"/>
      <c r="Q96" s="6" t="n"/>
    </row>
    <row r="97">
      <c r="A97" s="4" t="n"/>
      <c r="B97" s="5" t="n"/>
      <c r="C97" s="6" t="n"/>
      <c r="D97" s="5" t="n"/>
      <c r="E97" s="7" t="n"/>
      <c r="F97" s="7" t="n"/>
      <c r="G97" s="7" t="n"/>
      <c r="H97" s="8" t="n"/>
      <c r="I97" s="8" t="n"/>
      <c r="J97" s="9">
        <f>IF(OR($A97="",$H97="",$E97&lt;&gt;"Sim"),"",IF(MOD($H97,1)&lt;'Definições'!$B$9,INT($H97)+'Definições'!$B$9,IF(MOD($H97,1)&gt;'Definições'!$B$10,INT($H97)+1+'Definições'!$B$9,$H97)))</f>
        <v/>
      </c>
      <c r="K97" s="9">
        <f>IF(OR($A97="",$I97="",$E97&lt;&gt;"Sim"),"",IF(AND($H97&lt;&gt;"",$I97-$H97&lt;'Definições'!$B$6/24),"",INT($I97-'Definições'!$B$5/24)+MIN(MAX(MOD($I97-'Definições'!$B$5/24,1),'Definições'!$B$9),'Definições'!$B$10)))</f>
        <v/>
      </c>
      <c r="L97" s="9">
        <f>IF(OR($A97="",$I97="",$E97&lt;&gt;"Sim"),"",IF(OR($F97="Sim",$G97="Sim",AND($H97&lt;&gt;"",$I97-$H97&gt;='Definições'!$B$8)),IF(MOD(($I97-'Definições'!$B$7/24),1)&lt;'Definições'!$B$9,INT(($I97-'Definições'!$B$7/24))-1+'Definições'!$B$10,IF(MOD(($I97-'Definições'!$B$7/24),1)&gt;'Definições'!$B$10,INT(($I97-'Definições'!$B$7/24))+'Definições'!$B$10,($I97-'Definições'!$B$7/24))),""))</f>
        <v/>
      </c>
      <c r="M97" s="10" t="n"/>
      <c r="N97" s="6" t="n"/>
      <c r="O97" s="11">
        <f>IF($A97="","",IF($N97&lt;&gt;"","Fechado",IF(AND($I97&lt;&gt;"",NOW()&gt;$I97),"Registar o desfecho",IF($E97&lt;&gt;"Sim","Sem SMS: ligar ou email",IF($M97&amp;""="STOP","Saiu: sem SMS",IF($M97&amp;""="R","Remarcar",IF($M97&amp;""="C","Confirmado",IF($M97&amp;""="Outra","Ler e responder",IF($K97="","Agendado",IF(NOW()&lt;$K97,"Agendado",IF(NOW()&gt;=$K97+1,"Sem resposta: ligar uma vez","À espera de resposta")))))))))))</f>
        <v/>
      </c>
      <c r="P97" s="5" t="n"/>
      <c r="Q97" s="6" t="n"/>
    </row>
    <row r="98">
      <c r="A98" s="4" t="n"/>
      <c r="B98" s="5" t="n"/>
      <c r="C98" s="6" t="n"/>
      <c r="D98" s="5" t="n"/>
      <c r="E98" s="7" t="n"/>
      <c r="F98" s="7" t="n"/>
      <c r="G98" s="7" t="n"/>
      <c r="H98" s="8" t="n"/>
      <c r="I98" s="8" t="n"/>
      <c r="J98" s="9">
        <f>IF(OR($A98="",$H98="",$E98&lt;&gt;"Sim"),"",IF(MOD($H98,1)&lt;'Definições'!$B$9,INT($H98)+'Definições'!$B$9,IF(MOD($H98,1)&gt;'Definições'!$B$10,INT($H98)+1+'Definições'!$B$9,$H98)))</f>
        <v/>
      </c>
      <c r="K98" s="9">
        <f>IF(OR($A98="",$I98="",$E98&lt;&gt;"Sim"),"",IF(AND($H98&lt;&gt;"",$I98-$H98&lt;'Definições'!$B$6/24),"",INT($I98-'Definições'!$B$5/24)+MIN(MAX(MOD($I98-'Definições'!$B$5/24,1),'Definições'!$B$9),'Definições'!$B$10)))</f>
        <v/>
      </c>
      <c r="L98" s="9">
        <f>IF(OR($A98="",$I98="",$E98&lt;&gt;"Sim"),"",IF(OR($F98="Sim",$G98="Sim",AND($H98&lt;&gt;"",$I98-$H98&gt;='Definições'!$B$8)),IF(MOD(($I98-'Definições'!$B$7/24),1)&lt;'Definições'!$B$9,INT(($I98-'Definições'!$B$7/24))-1+'Definições'!$B$10,IF(MOD(($I98-'Definições'!$B$7/24),1)&gt;'Definições'!$B$10,INT(($I98-'Definições'!$B$7/24))+'Definições'!$B$10,($I98-'Definições'!$B$7/24))),""))</f>
        <v/>
      </c>
      <c r="M98" s="10" t="n"/>
      <c r="N98" s="6" t="n"/>
      <c r="O98" s="11">
        <f>IF($A98="","",IF($N98&lt;&gt;"","Fechado",IF(AND($I98&lt;&gt;"",NOW()&gt;$I98),"Registar o desfecho",IF($E98&lt;&gt;"Sim","Sem SMS: ligar ou email",IF($M98&amp;""="STOP","Saiu: sem SMS",IF($M98&amp;""="R","Remarcar",IF($M98&amp;""="C","Confirmado",IF($M98&amp;""="Outra","Ler e responder",IF($K98="","Agendado",IF(NOW()&lt;$K98,"Agendado",IF(NOW()&gt;=$K98+1,"Sem resposta: ligar uma vez","À espera de resposta")))))))))))</f>
        <v/>
      </c>
      <c r="P98" s="5" t="n"/>
      <c r="Q98" s="6" t="n"/>
    </row>
    <row r="99">
      <c r="A99" s="4" t="n"/>
      <c r="B99" s="5" t="n"/>
      <c r="C99" s="6" t="n"/>
      <c r="D99" s="5" t="n"/>
      <c r="E99" s="7" t="n"/>
      <c r="F99" s="7" t="n"/>
      <c r="G99" s="7" t="n"/>
      <c r="H99" s="8" t="n"/>
      <c r="I99" s="8" t="n"/>
      <c r="J99" s="9">
        <f>IF(OR($A99="",$H99="",$E99&lt;&gt;"Sim"),"",IF(MOD($H99,1)&lt;'Definições'!$B$9,INT($H99)+'Definições'!$B$9,IF(MOD($H99,1)&gt;'Definições'!$B$10,INT($H99)+1+'Definições'!$B$9,$H99)))</f>
        <v/>
      </c>
      <c r="K99" s="9">
        <f>IF(OR($A99="",$I99="",$E99&lt;&gt;"Sim"),"",IF(AND($H99&lt;&gt;"",$I99-$H99&lt;'Definições'!$B$6/24),"",INT($I99-'Definições'!$B$5/24)+MIN(MAX(MOD($I99-'Definições'!$B$5/24,1),'Definições'!$B$9),'Definições'!$B$10)))</f>
        <v/>
      </c>
      <c r="L99" s="9">
        <f>IF(OR($A99="",$I99="",$E99&lt;&gt;"Sim"),"",IF(OR($F99="Sim",$G99="Sim",AND($H99&lt;&gt;"",$I99-$H99&gt;='Definições'!$B$8)),IF(MOD(($I99-'Definições'!$B$7/24),1)&lt;'Definições'!$B$9,INT(($I99-'Definições'!$B$7/24))-1+'Definições'!$B$10,IF(MOD(($I99-'Definições'!$B$7/24),1)&gt;'Definições'!$B$10,INT(($I99-'Definições'!$B$7/24))+'Definições'!$B$10,($I99-'Definições'!$B$7/24))),""))</f>
        <v/>
      </c>
      <c r="M99" s="10" t="n"/>
      <c r="N99" s="6" t="n"/>
      <c r="O99" s="11">
        <f>IF($A99="","",IF($N99&lt;&gt;"","Fechado",IF(AND($I99&lt;&gt;"",NOW()&gt;$I99),"Registar o desfecho",IF($E99&lt;&gt;"Sim","Sem SMS: ligar ou email",IF($M99&amp;""="STOP","Saiu: sem SMS",IF($M99&amp;""="R","Remarcar",IF($M99&amp;""="C","Confirmado",IF($M99&amp;""="Outra","Ler e responder",IF($K99="","Agendado",IF(NOW()&lt;$K99,"Agendado",IF(NOW()&gt;=$K99+1,"Sem resposta: ligar uma vez","À espera de resposta")))))))))))</f>
        <v/>
      </c>
      <c r="P99" s="5" t="n"/>
      <c r="Q99" s="6" t="n"/>
    </row>
    <row r="100">
      <c r="A100" s="4" t="n"/>
      <c r="B100" s="5" t="n"/>
      <c r="C100" s="6" t="n"/>
      <c r="D100" s="5" t="n"/>
      <c r="E100" s="7" t="n"/>
      <c r="F100" s="7" t="n"/>
      <c r="G100" s="7" t="n"/>
      <c r="H100" s="8" t="n"/>
      <c r="I100" s="8" t="n"/>
      <c r="J100" s="9">
        <f>IF(OR($A100="",$H100="",$E100&lt;&gt;"Sim"),"",IF(MOD($H100,1)&lt;'Definições'!$B$9,INT($H100)+'Definições'!$B$9,IF(MOD($H100,1)&gt;'Definições'!$B$10,INT($H100)+1+'Definições'!$B$9,$H100)))</f>
        <v/>
      </c>
      <c r="K100" s="9">
        <f>IF(OR($A100="",$I100="",$E100&lt;&gt;"Sim"),"",IF(AND($H100&lt;&gt;"",$I100-$H100&lt;'Definições'!$B$6/24),"",INT($I100-'Definições'!$B$5/24)+MIN(MAX(MOD($I100-'Definições'!$B$5/24,1),'Definições'!$B$9),'Definições'!$B$10)))</f>
        <v/>
      </c>
      <c r="L100" s="9">
        <f>IF(OR($A100="",$I100="",$E100&lt;&gt;"Sim"),"",IF(OR($F100="Sim",$G100="Sim",AND($H100&lt;&gt;"",$I100-$H100&gt;='Definições'!$B$8)),IF(MOD(($I100-'Definições'!$B$7/24),1)&lt;'Definições'!$B$9,INT(($I100-'Definições'!$B$7/24))-1+'Definições'!$B$10,IF(MOD(($I100-'Definições'!$B$7/24),1)&gt;'Definições'!$B$10,INT(($I100-'Definições'!$B$7/24))+'Definições'!$B$10,($I100-'Definições'!$B$7/24))),""))</f>
        <v/>
      </c>
      <c r="M100" s="10" t="n"/>
      <c r="N100" s="6" t="n"/>
      <c r="O100" s="11">
        <f>IF($A100="","",IF($N100&lt;&gt;"","Fechado",IF(AND($I100&lt;&gt;"",NOW()&gt;$I100),"Registar o desfecho",IF($E100&lt;&gt;"Sim","Sem SMS: ligar ou email",IF($M100&amp;""="STOP","Saiu: sem SMS",IF($M100&amp;""="R","Remarcar",IF($M100&amp;""="C","Confirmado",IF($M100&amp;""="Outra","Ler e responder",IF($K100="","Agendado",IF(NOW()&lt;$K100,"Agendado",IF(NOW()&gt;=$K100+1,"Sem resposta: ligar uma vez","À espera de resposta")))))))))))</f>
        <v/>
      </c>
      <c r="P100" s="5" t="n"/>
      <c r="Q100" s="6" t="n"/>
    </row>
    <row r="101">
      <c r="A101" s="4" t="n"/>
      <c r="B101" s="5" t="n"/>
      <c r="C101" s="6" t="n"/>
      <c r="D101" s="5" t="n"/>
      <c r="E101" s="7" t="n"/>
      <c r="F101" s="7" t="n"/>
      <c r="G101" s="7" t="n"/>
      <c r="H101" s="8" t="n"/>
      <c r="I101" s="8" t="n"/>
      <c r="J101" s="9">
        <f>IF(OR($A101="",$H101="",$E101&lt;&gt;"Sim"),"",IF(MOD($H101,1)&lt;'Definições'!$B$9,INT($H101)+'Definições'!$B$9,IF(MOD($H101,1)&gt;'Definições'!$B$10,INT($H101)+1+'Definições'!$B$9,$H101)))</f>
        <v/>
      </c>
      <c r="K101" s="9">
        <f>IF(OR($A101="",$I101="",$E101&lt;&gt;"Sim"),"",IF(AND($H101&lt;&gt;"",$I101-$H101&lt;'Definições'!$B$6/24),"",INT($I101-'Definições'!$B$5/24)+MIN(MAX(MOD($I101-'Definições'!$B$5/24,1),'Definições'!$B$9),'Definições'!$B$10)))</f>
        <v/>
      </c>
      <c r="L101" s="9">
        <f>IF(OR($A101="",$I101="",$E101&lt;&gt;"Sim"),"",IF(OR($F101="Sim",$G101="Sim",AND($H101&lt;&gt;"",$I101-$H101&gt;='Definições'!$B$8)),IF(MOD(($I101-'Definições'!$B$7/24),1)&lt;'Definições'!$B$9,INT(($I101-'Definições'!$B$7/24))-1+'Definições'!$B$10,IF(MOD(($I101-'Definições'!$B$7/24),1)&gt;'Definições'!$B$10,INT(($I101-'Definições'!$B$7/24))+'Definições'!$B$10,($I101-'Definições'!$B$7/24))),""))</f>
        <v/>
      </c>
      <c r="M101" s="10" t="n"/>
      <c r="N101" s="6" t="n"/>
      <c r="O101" s="11">
        <f>IF($A101="","",IF($N101&lt;&gt;"","Fechado",IF(AND($I101&lt;&gt;"",NOW()&gt;$I101),"Registar o desfecho",IF($E101&lt;&gt;"Sim","Sem SMS: ligar ou email",IF($M101&amp;""="STOP","Saiu: sem SMS",IF($M101&amp;""="R","Remarcar",IF($M101&amp;""="C","Confirmado",IF($M101&amp;""="Outra","Ler e responder",IF($K101="","Agendado",IF(NOW()&lt;$K101,"Agendado",IF(NOW()&gt;=$K101+1,"Sem resposta: ligar uma vez","À espera de resposta")))))))))))</f>
        <v/>
      </c>
      <c r="P101" s="5" t="n"/>
      <c r="Q101" s="6" t="n"/>
    </row>
    <row r="102">
      <c r="A102" s="4" t="n"/>
      <c r="B102" s="5" t="n"/>
      <c r="C102" s="6" t="n"/>
      <c r="D102" s="5" t="n"/>
      <c r="E102" s="7" t="n"/>
      <c r="F102" s="7" t="n"/>
      <c r="G102" s="7" t="n"/>
      <c r="H102" s="8" t="n"/>
      <c r="I102" s="8" t="n"/>
      <c r="J102" s="9">
        <f>IF(OR($A102="",$H102="",$E102&lt;&gt;"Sim"),"",IF(MOD($H102,1)&lt;'Definições'!$B$9,INT($H102)+'Definições'!$B$9,IF(MOD($H102,1)&gt;'Definições'!$B$10,INT($H102)+1+'Definições'!$B$9,$H102)))</f>
        <v/>
      </c>
      <c r="K102" s="9">
        <f>IF(OR($A102="",$I102="",$E102&lt;&gt;"Sim"),"",IF(AND($H102&lt;&gt;"",$I102-$H102&lt;'Definições'!$B$6/24),"",INT($I102-'Definições'!$B$5/24)+MIN(MAX(MOD($I102-'Definições'!$B$5/24,1),'Definições'!$B$9),'Definições'!$B$10)))</f>
        <v/>
      </c>
      <c r="L102" s="9">
        <f>IF(OR($A102="",$I102="",$E102&lt;&gt;"Sim"),"",IF(OR($F102="Sim",$G102="Sim",AND($H102&lt;&gt;"",$I102-$H102&gt;='Definições'!$B$8)),IF(MOD(($I102-'Definições'!$B$7/24),1)&lt;'Definições'!$B$9,INT(($I102-'Definições'!$B$7/24))-1+'Definições'!$B$10,IF(MOD(($I102-'Definições'!$B$7/24),1)&gt;'Definições'!$B$10,INT(($I102-'Definições'!$B$7/24))+'Definições'!$B$10,($I102-'Definições'!$B$7/24))),""))</f>
        <v/>
      </c>
      <c r="M102" s="10" t="n"/>
      <c r="N102" s="6" t="n"/>
      <c r="O102" s="11">
        <f>IF($A102="","",IF($N102&lt;&gt;"","Fechado",IF(AND($I102&lt;&gt;"",NOW()&gt;$I102),"Registar o desfecho",IF($E102&lt;&gt;"Sim","Sem SMS: ligar ou email",IF($M102&amp;""="STOP","Saiu: sem SMS",IF($M102&amp;""="R","Remarcar",IF($M102&amp;""="C","Confirmado",IF($M102&amp;""="Outra","Ler e responder",IF($K102="","Agendado",IF(NOW()&lt;$K102,"Agendado",IF(NOW()&gt;=$K102+1,"Sem resposta: ligar uma vez","À espera de resposta")))))))))))</f>
        <v/>
      </c>
      <c r="P102" s="5" t="n"/>
      <c r="Q102" s="6" t="n"/>
    </row>
    <row r="103">
      <c r="A103" s="4" t="n"/>
      <c r="B103" s="5" t="n"/>
      <c r="C103" s="6" t="n"/>
      <c r="D103" s="5" t="n"/>
      <c r="E103" s="7" t="n"/>
      <c r="F103" s="7" t="n"/>
      <c r="G103" s="7" t="n"/>
      <c r="H103" s="8" t="n"/>
      <c r="I103" s="8" t="n"/>
      <c r="J103" s="9">
        <f>IF(OR($A103="",$H103="",$E103&lt;&gt;"Sim"),"",IF(MOD($H103,1)&lt;'Definições'!$B$9,INT($H103)+'Definições'!$B$9,IF(MOD($H103,1)&gt;'Definições'!$B$10,INT($H103)+1+'Definições'!$B$9,$H103)))</f>
        <v/>
      </c>
      <c r="K103" s="9">
        <f>IF(OR($A103="",$I103="",$E103&lt;&gt;"Sim"),"",IF(AND($H103&lt;&gt;"",$I103-$H103&lt;'Definições'!$B$6/24),"",INT($I103-'Definições'!$B$5/24)+MIN(MAX(MOD($I103-'Definições'!$B$5/24,1),'Definições'!$B$9),'Definições'!$B$10)))</f>
        <v/>
      </c>
      <c r="L103" s="9">
        <f>IF(OR($A103="",$I103="",$E103&lt;&gt;"Sim"),"",IF(OR($F103="Sim",$G103="Sim",AND($H103&lt;&gt;"",$I103-$H103&gt;='Definições'!$B$8)),IF(MOD(($I103-'Definições'!$B$7/24),1)&lt;'Definições'!$B$9,INT(($I103-'Definições'!$B$7/24))-1+'Definições'!$B$10,IF(MOD(($I103-'Definições'!$B$7/24),1)&gt;'Definições'!$B$10,INT(($I103-'Definições'!$B$7/24))+'Definições'!$B$10,($I103-'Definições'!$B$7/24))),""))</f>
        <v/>
      </c>
      <c r="M103" s="10" t="n"/>
      <c r="N103" s="6" t="n"/>
      <c r="O103" s="11">
        <f>IF($A103="","",IF($N103&lt;&gt;"","Fechado",IF(AND($I103&lt;&gt;"",NOW()&gt;$I103),"Registar o desfecho",IF($E103&lt;&gt;"Sim","Sem SMS: ligar ou email",IF($M103&amp;""="STOP","Saiu: sem SMS",IF($M103&amp;""="R","Remarcar",IF($M103&amp;""="C","Confirmado",IF($M103&amp;""="Outra","Ler e responder",IF($K103="","Agendado",IF(NOW()&lt;$K103,"Agendado",IF(NOW()&gt;=$K103+1,"Sem resposta: ligar uma vez","À espera de resposta")))))))))))</f>
        <v/>
      </c>
      <c r="P103" s="5" t="n"/>
      <c r="Q103" s="6" t="n"/>
    </row>
    <row r="104">
      <c r="A104" s="4" t="n"/>
      <c r="B104" s="5" t="n"/>
      <c r="C104" s="6" t="n"/>
      <c r="D104" s="5" t="n"/>
      <c r="E104" s="7" t="n"/>
      <c r="F104" s="7" t="n"/>
      <c r="G104" s="7" t="n"/>
      <c r="H104" s="8" t="n"/>
      <c r="I104" s="8" t="n"/>
      <c r="J104" s="9">
        <f>IF(OR($A104="",$H104="",$E104&lt;&gt;"Sim"),"",IF(MOD($H104,1)&lt;'Definições'!$B$9,INT($H104)+'Definições'!$B$9,IF(MOD($H104,1)&gt;'Definições'!$B$10,INT($H104)+1+'Definições'!$B$9,$H104)))</f>
        <v/>
      </c>
      <c r="K104" s="9">
        <f>IF(OR($A104="",$I104="",$E104&lt;&gt;"Sim"),"",IF(AND($H104&lt;&gt;"",$I104-$H104&lt;'Definições'!$B$6/24),"",INT($I104-'Definições'!$B$5/24)+MIN(MAX(MOD($I104-'Definições'!$B$5/24,1),'Definições'!$B$9),'Definições'!$B$10)))</f>
        <v/>
      </c>
      <c r="L104" s="9">
        <f>IF(OR($A104="",$I104="",$E104&lt;&gt;"Sim"),"",IF(OR($F104="Sim",$G104="Sim",AND($H104&lt;&gt;"",$I104-$H104&gt;='Definições'!$B$8)),IF(MOD(($I104-'Definições'!$B$7/24),1)&lt;'Definições'!$B$9,INT(($I104-'Definições'!$B$7/24))-1+'Definições'!$B$10,IF(MOD(($I104-'Definições'!$B$7/24),1)&gt;'Definições'!$B$10,INT(($I104-'Definições'!$B$7/24))+'Definições'!$B$10,($I104-'Definições'!$B$7/24))),""))</f>
        <v/>
      </c>
      <c r="M104" s="10" t="n"/>
      <c r="N104" s="6" t="n"/>
      <c r="O104" s="11">
        <f>IF($A104="","",IF($N104&lt;&gt;"","Fechado",IF(AND($I104&lt;&gt;"",NOW()&gt;$I104),"Registar o desfecho",IF($E104&lt;&gt;"Sim","Sem SMS: ligar ou email",IF($M104&amp;""="STOP","Saiu: sem SMS",IF($M104&amp;""="R","Remarcar",IF($M104&amp;""="C","Confirmado",IF($M104&amp;""="Outra","Ler e responder",IF($K104="","Agendado",IF(NOW()&lt;$K104,"Agendado",IF(NOW()&gt;=$K104+1,"Sem resposta: ligar uma vez","À espera de resposta")))))))))))</f>
        <v/>
      </c>
      <c r="P104" s="5" t="n"/>
      <c r="Q104" s="6" t="n"/>
    </row>
    <row r="105">
      <c r="A105" s="4" t="n"/>
      <c r="B105" s="5" t="n"/>
      <c r="C105" s="6" t="n"/>
      <c r="D105" s="5" t="n"/>
      <c r="E105" s="7" t="n"/>
      <c r="F105" s="7" t="n"/>
      <c r="G105" s="7" t="n"/>
      <c r="H105" s="8" t="n"/>
      <c r="I105" s="8" t="n"/>
      <c r="J105" s="9">
        <f>IF(OR($A105="",$H105="",$E105&lt;&gt;"Sim"),"",IF(MOD($H105,1)&lt;'Definições'!$B$9,INT($H105)+'Definições'!$B$9,IF(MOD($H105,1)&gt;'Definições'!$B$10,INT($H105)+1+'Definições'!$B$9,$H105)))</f>
        <v/>
      </c>
      <c r="K105" s="9">
        <f>IF(OR($A105="",$I105="",$E105&lt;&gt;"Sim"),"",IF(AND($H105&lt;&gt;"",$I105-$H105&lt;'Definições'!$B$6/24),"",INT($I105-'Definições'!$B$5/24)+MIN(MAX(MOD($I105-'Definições'!$B$5/24,1),'Definições'!$B$9),'Definições'!$B$10)))</f>
        <v/>
      </c>
      <c r="L105" s="9">
        <f>IF(OR($A105="",$I105="",$E105&lt;&gt;"Sim"),"",IF(OR($F105="Sim",$G105="Sim",AND($H105&lt;&gt;"",$I105-$H105&gt;='Definições'!$B$8)),IF(MOD(($I105-'Definições'!$B$7/24),1)&lt;'Definições'!$B$9,INT(($I105-'Definições'!$B$7/24))-1+'Definições'!$B$10,IF(MOD(($I105-'Definições'!$B$7/24),1)&gt;'Definições'!$B$10,INT(($I105-'Definições'!$B$7/24))+'Definições'!$B$10,($I105-'Definições'!$B$7/24))),""))</f>
        <v/>
      </c>
      <c r="M105" s="10" t="n"/>
      <c r="N105" s="6" t="n"/>
      <c r="O105" s="11">
        <f>IF($A105="","",IF($N105&lt;&gt;"","Fechado",IF(AND($I105&lt;&gt;"",NOW()&gt;$I105),"Registar o desfecho",IF($E105&lt;&gt;"Sim","Sem SMS: ligar ou email",IF($M105&amp;""="STOP","Saiu: sem SMS",IF($M105&amp;""="R","Remarcar",IF($M105&amp;""="C","Confirmado",IF($M105&amp;""="Outra","Ler e responder",IF($K105="","Agendado",IF(NOW()&lt;$K105,"Agendado",IF(NOW()&gt;=$K105+1,"Sem resposta: ligar uma vez","À espera de resposta")))))))))))</f>
        <v/>
      </c>
      <c r="P105" s="5" t="n"/>
      <c r="Q105" s="6" t="n"/>
    </row>
    <row r="106">
      <c r="A106" s="4" t="n"/>
      <c r="B106" s="5" t="n"/>
      <c r="C106" s="6" t="n"/>
      <c r="D106" s="5" t="n"/>
      <c r="E106" s="7" t="n"/>
      <c r="F106" s="7" t="n"/>
      <c r="G106" s="7" t="n"/>
      <c r="H106" s="8" t="n"/>
      <c r="I106" s="8" t="n"/>
      <c r="J106" s="9">
        <f>IF(OR($A106="",$H106="",$E106&lt;&gt;"Sim"),"",IF(MOD($H106,1)&lt;'Definições'!$B$9,INT($H106)+'Definições'!$B$9,IF(MOD($H106,1)&gt;'Definições'!$B$10,INT($H106)+1+'Definições'!$B$9,$H106)))</f>
        <v/>
      </c>
      <c r="K106" s="9">
        <f>IF(OR($A106="",$I106="",$E106&lt;&gt;"Sim"),"",IF(AND($H106&lt;&gt;"",$I106-$H106&lt;'Definições'!$B$6/24),"",INT($I106-'Definições'!$B$5/24)+MIN(MAX(MOD($I106-'Definições'!$B$5/24,1),'Definições'!$B$9),'Definições'!$B$10)))</f>
        <v/>
      </c>
      <c r="L106" s="9">
        <f>IF(OR($A106="",$I106="",$E106&lt;&gt;"Sim"),"",IF(OR($F106="Sim",$G106="Sim",AND($H106&lt;&gt;"",$I106-$H106&gt;='Definições'!$B$8)),IF(MOD(($I106-'Definições'!$B$7/24),1)&lt;'Definições'!$B$9,INT(($I106-'Definições'!$B$7/24))-1+'Definições'!$B$10,IF(MOD(($I106-'Definições'!$B$7/24),1)&gt;'Definições'!$B$10,INT(($I106-'Definições'!$B$7/24))+'Definições'!$B$10,($I106-'Definições'!$B$7/24))),""))</f>
        <v/>
      </c>
      <c r="M106" s="10" t="n"/>
      <c r="N106" s="6" t="n"/>
      <c r="O106" s="11">
        <f>IF($A106="","",IF($N106&lt;&gt;"","Fechado",IF(AND($I106&lt;&gt;"",NOW()&gt;$I106),"Registar o desfecho",IF($E106&lt;&gt;"Sim","Sem SMS: ligar ou email",IF($M106&amp;""="STOP","Saiu: sem SMS",IF($M106&amp;""="R","Remarcar",IF($M106&amp;""="C","Confirmado",IF($M106&amp;""="Outra","Ler e responder",IF($K106="","Agendado",IF(NOW()&lt;$K106,"Agendado",IF(NOW()&gt;=$K106+1,"Sem resposta: ligar uma vez","À espera de resposta")))))))))))</f>
        <v/>
      </c>
      <c r="P106" s="5" t="n"/>
      <c r="Q106" s="6" t="n"/>
    </row>
    <row r="107">
      <c r="A107" s="4" t="n"/>
      <c r="B107" s="5" t="n"/>
      <c r="C107" s="6" t="n"/>
      <c r="D107" s="5" t="n"/>
      <c r="E107" s="7" t="n"/>
      <c r="F107" s="7" t="n"/>
      <c r="G107" s="7" t="n"/>
      <c r="H107" s="8" t="n"/>
      <c r="I107" s="8" t="n"/>
      <c r="J107" s="9">
        <f>IF(OR($A107="",$H107="",$E107&lt;&gt;"Sim"),"",IF(MOD($H107,1)&lt;'Definições'!$B$9,INT($H107)+'Definições'!$B$9,IF(MOD($H107,1)&gt;'Definições'!$B$10,INT($H107)+1+'Definições'!$B$9,$H107)))</f>
        <v/>
      </c>
      <c r="K107" s="9">
        <f>IF(OR($A107="",$I107="",$E107&lt;&gt;"Sim"),"",IF(AND($H107&lt;&gt;"",$I107-$H107&lt;'Definições'!$B$6/24),"",INT($I107-'Definições'!$B$5/24)+MIN(MAX(MOD($I107-'Definições'!$B$5/24,1),'Definições'!$B$9),'Definições'!$B$10)))</f>
        <v/>
      </c>
      <c r="L107" s="9">
        <f>IF(OR($A107="",$I107="",$E107&lt;&gt;"Sim"),"",IF(OR($F107="Sim",$G107="Sim",AND($H107&lt;&gt;"",$I107-$H107&gt;='Definições'!$B$8)),IF(MOD(($I107-'Definições'!$B$7/24),1)&lt;'Definições'!$B$9,INT(($I107-'Definições'!$B$7/24))-1+'Definições'!$B$10,IF(MOD(($I107-'Definições'!$B$7/24),1)&gt;'Definições'!$B$10,INT(($I107-'Definições'!$B$7/24))+'Definições'!$B$10,($I107-'Definições'!$B$7/24))),""))</f>
        <v/>
      </c>
      <c r="M107" s="10" t="n"/>
      <c r="N107" s="6" t="n"/>
      <c r="O107" s="11">
        <f>IF($A107="","",IF($N107&lt;&gt;"","Fechado",IF(AND($I107&lt;&gt;"",NOW()&gt;$I107),"Registar o desfecho",IF($E107&lt;&gt;"Sim","Sem SMS: ligar ou email",IF($M107&amp;""="STOP","Saiu: sem SMS",IF($M107&amp;""="R","Remarcar",IF($M107&amp;""="C","Confirmado",IF($M107&amp;""="Outra","Ler e responder",IF($K107="","Agendado",IF(NOW()&lt;$K107,"Agendado",IF(NOW()&gt;=$K107+1,"Sem resposta: ligar uma vez","À espera de resposta")))))))))))</f>
        <v/>
      </c>
      <c r="P107" s="5" t="n"/>
      <c r="Q107" s="6" t="n"/>
    </row>
    <row r="108">
      <c r="A108" s="4" t="n"/>
      <c r="B108" s="5" t="n"/>
      <c r="C108" s="6" t="n"/>
      <c r="D108" s="5" t="n"/>
      <c r="E108" s="7" t="n"/>
      <c r="F108" s="7" t="n"/>
      <c r="G108" s="7" t="n"/>
      <c r="H108" s="8" t="n"/>
      <c r="I108" s="8" t="n"/>
      <c r="J108" s="9">
        <f>IF(OR($A108="",$H108="",$E108&lt;&gt;"Sim"),"",IF(MOD($H108,1)&lt;'Definições'!$B$9,INT($H108)+'Definições'!$B$9,IF(MOD($H108,1)&gt;'Definições'!$B$10,INT($H108)+1+'Definições'!$B$9,$H108)))</f>
        <v/>
      </c>
      <c r="K108" s="9">
        <f>IF(OR($A108="",$I108="",$E108&lt;&gt;"Sim"),"",IF(AND($H108&lt;&gt;"",$I108-$H108&lt;'Definições'!$B$6/24),"",INT($I108-'Definições'!$B$5/24)+MIN(MAX(MOD($I108-'Definições'!$B$5/24,1),'Definições'!$B$9),'Definições'!$B$10)))</f>
        <v/>
      </c>
      <c r="L108" s="9">
        <f>IF(OR($A108="",$I108="",$E108&lt;&gt;"Sim"),"",IF(OR($F108="Sim",$G108="Sim",AND($H108&lt;&gt;"",$I108-$H108&gt;='Definições'!$B$8)),IF(MOD(($I108-'Definições'!$B$7/24),1)&lt;'Definições'!$B$9,INT(($I108-'Definições'!$B$7/24))-1+'Definições'!$B$10,IF(MOD(($I108-'Definições'!$B$7/24),1)&gt;'Definições'!$B$10,INT(($I108-'Definições'!$B$7/24))+'Definições'!$B$10,($I108-'Definições'!$B$7/24))),""))</f>
        <v/>
      </c>
      <c r="M108" s="10" t="n"/>
      <c r="N108" s="6" t="n"/>
      <c r="O108" s="11">
        <f>IF($A108="","",IF($N108&lt;&gt;"","Fechado",IF(AND($I108&lt;&gt;"",NOW()&gt;$I108),"Registar o desfecho",IF($E108&lt;&gt;"Sim","Sem SMS: ligar ou email",IF($M108&amp;""="STOP","Saiu: sem SMS",IF($M108&amp;""="R","Remarcar",IF($M108&amp;""="C","Confirmado",IF($M108&amp;""="Outra","Ler e responder",IF($K108="","Agendado",IF(NOW()&lt;$K108,"Agendado",IF(NOW()&gt;=$K108+1,"Sem resposta: ligar uma vez","À espera de resposta")))))))))))</f>
        <v/>
      </c>
      <c r="P108" s="5" t="n"/>
      <c r="Q108" s="6" t="n"/>
    </row>
    <row r="109">
      <c r="A109" s="4" t="n"/>
      <c r="B109" s="5" t="n"/>
      <c r="C109" s="6" t="n"/>
      <c r="D109" s="5" t="n"/>
      <c r="E109" s="7" t="n"/>
      <c r="F109" s="7" t="n"/>
      <c r="G109" s="7" t="n"/>
      <c r="H109" s="8" t="n"/>
      <c r="I109" s="8" t="n"/>
      <c r="J109" s="9">
        <f>IF(OR($A109="",$H109="",$E109&lt;&gt;"Sim"),"",IF(MOD($H109,1)&lt;'Definições'!$B$9,INT($H109)+'Definições'!$B$9,IF(MOD($H109,1)&gt;'Definições'!$B$10,INT($H109)+1+'Definições'!$B$9,$H109)))</f>
        <v/>
      </c>
      <c r="K109" s="9">
        <f>IF(OR($A109="",$I109="",$E109&lt;&gt;"Sim"),"",IF(AND($H109&lt;&gt;"",$I109-$H109&lt;'Definições'!$B$6/24),"",INT($I109-'Definições'!$B$5/24)+MIN(MAX(MOD($I109-'Definições'!$B$5/24,1),'Definições'!$B$9),'Definições'!$B$10)))</f>
        <v/>
      </c>
      <c r="L109" s="9">
        <f>IF(OR($A109="",$I109="",$E109&lt;&gt;"Sim"),"",IF(OR($F109="Sim",$G109="Sim",AND($H109&lt;&gt;"",$I109-$H109&gt;='Definições'!$B$8)),IF(MOD(($I109-'Definições'!$B$7/24),1)&lt;'Definições'!$B$9,INT(($I109-'Definições'!$B$7/24))-1+'Definições'!$B$10,IF(MOD(($I109-'Definições'!$B$7/24),1)&gt;'Definições'!$B$10,INT(($I109-'Definições'!$B$7/24))+'Definições'!$B$10,($I109-'Definições'!$B$7/24))),""))</f>
        <v/>
      </c>
      <c r="M109" s="10" t="n"/>
      <c r="N109" s="6" t="n"/>
      <c r="O109" s="11">
        <f>IF($A109="","",IF($N109&lt;&gt;"","Fechado",IF(AND($I109&lt;&gt;"",NOW()&gt;$I109),"Registar o desfecho",IF($E109&lt;&gt;"Sim","Sem SMS: ligar ou email",IF($M109&amp;""="STOP","Saiu: sem SMS",IF($M109&amp;""="R","Remarcar",IF($M109&amp;""="C","Confirmado",IF($M109&amp;""="Outra","Ler e responder",IF($K109="","Agendado",IF(NOW()&lt;$K109,"Agendado",IF(NOW()&gt;=$K109+1,"Sem resposta: ligar uma vez","À espera de resposta")))))))))))</f>
        <v/>
      </c>
      <c r="P109" s="5" t="n"/>
      <c r="Q109" s="6" t="n"/>
    </row>
    <row r="110">
      <c r="A110" s="4" t="n"/>
      <c r="B110" s="5" t="n"/>
      <c r="C110" s="6" t="n"/>
      <c r="D110" s="5" t="n"/>
      <c r="E110" s="7" t="n"/>
      <c r="F110" s="7" t="n"/>
      <c r="G110" s="7" t="n"/>
      <c r="H110" s="8" t="n"/>
      <c r="I110" s="8" t="n"/>
      <c r="J110" s="9">
        <f>IF(OR($A110="",$H110="",$E110&lt;&gt;"Sim"),"",IF(MOD($H110,1)&lt;'Definições'!$B$9,INT($H110)+'Definições'!$B$9,IF(MOD($H110,1)&gt;'Definições'!$B$10,INT($H110)+1+'Definições'!$B$9,$H110)))</f>
        <v/>
      </c>
      <c r="K110" s="9">
        <f>IF(OR($A110="",$I110="",$E110&lt;&gt;"Sim"),"",IF(AND($H110&lt;&gt;"",$I110-$H110&lt;'Definições'!$B$6/24),"",INT($I110-'Definições'!$B$5/24)+MIN(MAX(MOD($I110-'Definições'!$B$5/24,1),'Definições'!$B$9),'Definições'!$B$10)))</f>
        <v/>
      </c>
      <c r="L110" s="9">
        <f>IF(OR($A110="",$I110="",$E110&lt;&gt;"Sim"),"",IF(OR($F110="Sim",$G110="Sim",AND($H110&lt;&gt;"",$I110-$H110&gt;='Definições'!$B$8)),IF(MOD(($I110-'Definições'!$B$7/24),1)&lt;'Definições'!$B$9,INT(($I110-'Definições'!$B$7/24))-1+'Definições'!$B$10,IF(MOD(($I110-'Definições'!$B$7/24),1)&gt;'Definições'!$B$10,INT(($I110-'Definições'!$B$7/24))+'Definições'!$B$10,($I110-'Definições'!$B$7/24))),""))</f>
        <v/>
      </c>
      <c r="M110" s="10" t="n"/>
      <c r="N110" s="6" t="n"/>
      <c r="O110" s="11">
        <f>IF($A110="","",IF($N110&lt;&gt;"","Fechado",IF(AND($I110&lt;&gt;"",NOW()&gt;$I110),"Registar o desfecho",IF($E110&lt;&gt;"Sim","Sem SMS: ligar ou email",IF($M110&amp;""="STOP","Saiu: sem SMS",IF($M110&amp;""="R","Remarcar",IF($M110&amp;""="C","Confirmado",IF($M110&amp;""="Outra","Ler e responder",IF($K110="","Agendado",IF(NOW()&lt;$K110,"Agendado",IF(NOW()&gt;=$K110+1,"Sem resposta: ligar uma vez","À espera de resposta")))))))))))</f>
        <v/>
      </c>
      <c r="P110" s="5" t="n"/>
      <c r="Q110" s="6" t="n"/>
    </row>
    <row r="111">
      <c r="A111" s="4" t="n"/>
      <c r="B111" s="5" t="n"/>
      <c r="C111" s="6" t="n"/>
      <c r="D111" s="5" t="n"/>
      <c r="E111" s="7" t="n"/>
      <c r="F111" s="7" t="n"/>
      <c r="G111" s="7" t="n"/>
      <c r="H111" s="8" t="n"/>
      <c r="I111" s="8" t="n"/>
      <c r="J111" s="9">
        <f>IF(OR($A111="",$H111="",$E111&lt;&gt;"Sim"),"",IF(MOD($H111,1)&lt;'Definições'!$B$9,INT($H111)+'Definições'!$B$9,IF(MOD($H111,1)&gt;'Definições'!$B$10,INT($H111)+1+'Definições'!$B$9,$H111)))</f>
        <v/>
      </c>
      <c r="K111" s="9">
        <f>IF(OR($A111="",$I111="",$E111&lt;&gt;"Sim"),"",IF(AND($H111&lt;&gt;"",$I111-$H111&lt;'Definições'!$B$6/24),"",INT($I111-'Definições'!$B$5/24)+MIN(MAX(MOD($I111-'Definições'!$B$5/24,1),'Definições'!$B$9),'Definições'!$B$10)))</f>
        <v/>
      </c>
      <c r="L111" s="9">
        <f>IF(OR($A111="",$I111="",$E111&lt;&gt;"Sim"),"",IF(OR($F111="Sim",$G111="Sim",AND($H111&lt;&gt;"",$I111-$H111&gt;='Definições'!$B$8)),IF(MOD(($I111-'Definições'!$B$7/24),1)&lt;'Definições'!$B$9,INT(($I111-'Definições'!$B$7/24))-1+'Definições'!$B$10,IF(MOD(($I111-'Definições'!$B$7/24),1)&gt;'Definições'!$B$10,INT(($I111-'Definições'!$B$7/24))+'Definições'!$B$10,($I111-'Definições'!$B$7/24))),""))</f>
        <v/>
      </c>
      <c r="M111" s="10" t="n"/>
      <c r="N111" s="6" t="n"/>
      <c r="O111" s="11">
        <f>IF($A111="","",IF($N111&lt;&gt;"","Fechado",IF(AND($I111&lt;&gt;"",NOW()&gt;$I111),"Registar o desfecho",IF($E111&lt;&gt;"Sim","Sem SMS: ligar ou email",IF($M111&amp;""="STOP","Saiu: sem SMS",IF($M111&amp;""="R","Remarcar",IF($M111&amp;""="C","Confirmado",IF($M111&amp;""="Outra","Ler e responder",IF($K111="","Agendado",IF(NOW()&lt;$K111,"Agendado",IF(NOW()&gt;=$K111+1,"Sem resposta: ligar uma vez","À espera de resposta")))))))))))</f>
        <v/>
      </c>
      <c r="P111" s="5" t="n"/>
      <c r="Q111" s="6" t="n"/>
    </row>
    <row r="112">
      <c r="A112" s="4" t="n"/>
      <c r="B112" s="5" t="n"/>
      <c r="C112" s="6" t="n"/>
      <c r="D112" s="5" t="n"/>
      <c r="E112" s="7" t="n"/>
      <c r="F112" s="7" t="n"/>
      <c r="G112" s="7" t="n"/>
      <c r="H112" s="8" t="n"/>
      <c r="I112" s="8" t="n"/>
      <c r="J112" s="9">
        <f>IF(OR($A112="",$H112="",$E112&lt;&gt;"Sim"),"",IF(MOD($H112,1)&lt;'Definições'!$B$9,INT($H112)+'Definições'!$B$9,IF(MOD($H112,1)&gt;'Definições'!$B$10,INT($H112)+1+'Definições'!$B$9,$H112)))</f>
        <v/>
      </c>
      <c r="K112" s="9">
        <f>IF(OR($A112="",$I112="",$E112&lt;&gt;"Sim"),"",IF(AND($H112&lt;&gt;"",$I112-$H112&lt;'Definições'!$B$6/24),"",INT($I112-'Definições'!$B$5/24)+MIN(MAX(MOD($I112-'Definições'!$B$5/24,1),'Definições'!$B$9),'Definições'!$B$10)))</f>
        <v/>
      </c>
      <c r="L112" s="9">
        <f>IF(OR($A112="",$I112="",$E112&lt;&gt;"Sim"),"",IF(OR($F112="Sim",$G112="Sim",AND($H112&lt;&gt;"",$I112-$H112&gt;='Definições'!$B$8)),IF(MOD(($I112-'Definições'!$B$7/24),1)&lt;'Definições'!$B$9,INT(($I112-'Definições'!$B$7/24))-1+'Definições'!$B$10,IF(MOD(($I112-'Definições'!$B$7/24),1)&gt;'Definições'!$B$10,INT(($I112-'Definições'!$B$7/24))+'Definições'!$B$10,($I112-'Definições'!$B$7/24))),""))</f>
        <v/>
      </c>
      <c r="M112" s="10" t="n"/>
      <c r="N112" s="6" t="n"/>
      <c r="O112" s="11">
        <f>IF($A112="","",IF($N112&lt;&gt;"","Fechado",IF(AND($I112&lt;&gt;"",NOW()&gt;$I112),"Registar o desfecho",IF($E112&lt;&gt;"Sim","Sem SMS: ligar ou email",IF($M112&amp;""="STOP","Saiu: sem SMS",IF($M112&amp;""="R","Remarcar",IF($M112&amp;""="C","Confirmado",IF($M112&amp;""="Outra","Ler e responder",IF($K112="","Agendado",IF(NOW()&lt;$K112,"Agendado",IF(NOW()&gt;=$K112+1,"Sem resposta: ligar uma vez","À espera de resposta")))))))))))</f>
        <v/>
      </c>
      <c r="P112" s="5" t="n"/>
      <c r="Q112" s="6" t="n"/>
    </row>
    <row r="113">
      <c r="A113" s="4" t="n"/>
      <c r="B113" s="5" t="n"/>
      <c r="C113" s="6" t="n"/>
      <c r="D113" s="5" t="n"/>
      <c r="E113" s="7" t="n"/>
      <c r="F113" s="7" t="n"/>
      <c r="G113" s="7" t="n"/>
      <c r="H113" s="8" t="n"/>
      <c r="I113" s="8" t="n"/>
      <c r="J113" s="9">
        <f>IF(OR($A113="",$H113="",$E113&lt;&gt;"Sim"),"",IF(MOD($H113,1)&lt;'Definições'!$B$9,INT($H113)+'Definições'!$B$9,IF(MOD($H113,1)&gt;'Definições'!$B$10,INT($H113)+1+'Definições'!$B$9,$H113)))</f>
        <v/>
      </c>
      <c r="K113" s="9">
        <f>IF(OR($A113="",$I113="",$E113&lt;&gt;"Sim"),"",IF(AND($H113&lt;&gt;"",$I113-$H113&lt;'Definições'!$B$6/24),"",INT($I113-'Definições'!$B$5/24)+MIN(MAX(MOD($I113-'Definições'!$B$5/24,1),'Definições'!$B$9),'Definições'!$B$10)))</f>
        <v/>
      </c>
      <c r="L113" s="9">
        <f>IF(OR($A113="",$I113="",$E113&lt;&gt;"Sim"),"",IF(OR($F113="Sim",$G113="Sim",AND($H113&lt;&gt;"",$I113-$H113&gt;='Definições'!$B$8)),IF(MOD(($I113-'Definições'!$B$7/24),1)&lt;'Definições'!$B$9,INT(($I113-'Definições'!$B$7/24))-1+'Definições'!$B$10,IF(MOD(($I113-'Definições'!$B$7/24),1)&gt;'Definições'!$B$10,INT(($I113-'Definições'!$B$7/24))+'Definições'!$B$10,($I113-'Definições'!$B$7/24))),""))</f>
        <v/>
      </c>
      <c r="M113" s="10" t="n"/>
      <c r="N113" s="6" t="n"/>
      <c r="O113" s="11">
        <f>IF($A113="","",IF($N113&lt;&gt;"","Fechado",IF(AND($I113&lt;&gt;"",NOW()&gt;$I113),"Registar o desfecho",IF($E113&lt;&gt;"Sim","Sem SMS: ligar ou email",IF($M113&amp;""="STOP","Saiu: sem SMS",IF($M113&amp;""="R","Remarcar",IF($M113&amp;""="C","Confirmado",IF($M113&amp;""="Outra","Ler e responder",IF($K113="","Agendado",IF(NOW()&lt;$K113,"Agendado",IF(NOW()&gt;=$K113+1,"Sem resposta: ligar uma vez","À espera de resposta")))))))))))</f>
        <v/>
      </c>
      <c r="P113" s="5" t="n"/>
      <c r="Q113" s="6" t="n"/>
    </row>
    <row r="114">
      <c r="A114" s="4" t="n"/>
      <c r="B114" s="5" t="n"/>
      <c r="C114" s="6" t="n"/>
      <c r="D114" s="5" t="n"/>
      <c r="E114" s="7" t="n"/>
      <c r="F114" s="7" t="n"/>
      <c r="G114" s="7" t="n"/>
      <c r="H114" s="8" t="n"/>
      <c r="I114" s="8" t="n"/>
      <c r="J114" s="9">
        <f>IF(OR($A114="",$H114="",$E114&lt;&gt;"Sim"),"",IF(MOD($H114,1)&lt;'Definições'!$B$9,INT($H114)+'Definições'!$B$9,IF(MOD($H114,1)&gt;'Definições'!$B$10,INT($H114)+1+'Definições'!$B$9,$H114)))</f>
        <v/>
      </c>
      <c r="K114" s="9">
        <f>IF(OR($A114="",$I114="",$E114&lt;&gt;"Sim"),"",IF(AND($H114&lt;&gt;"",$I114-$H114&lt;'Definições'!$B$6/24),"",INT($I114-'Definições'!$B$5/24)+MIN(MAX(MOD($I114-'Definições'!$B$5/24,1),'Definições'!$B$9),'Definições'!$B$10)))</f>
        <v/>
      </c>
      <c r="L114" s="9">
        <f>IF(OR($A114="",$I114="",$E114&lt;&gt;"Sim"),"",IF(OR($F114="Sim",$G114="Sim",AND($H114&lt;&gt;"",$I114-$H114&gt;='Definições'!$B$8)),IF(MOD(($I114-'Definições'!$B$7/24),1)&lt;'Definições'!$B$9,INT(($I114-'Definições'!$B$7/24))-1+'Definições'!$B$10,IF(MOD(($I114-'Definições'!$B$7/24),1)&gt;'Definições'!$B$10,INT(($I114-'Definições'!$B$7/24))+'Definições'!$B$10,($I114-'Definições'!$B$7/24))),""))</f>
        <v/>
      </c>
      <c r="M114" s="10" t="n"/>
      <c r="N114" s="6" t="n"/>
      <c r="O114" s="11">
        <f>IF($A114="","",IF($N114&lt;&gt;"","Fechado",IF(AND($I114&lt;&gt;"",NOW()&gt;$I114),"Registar o desfecho",IF($E114&lt;&gt;"Sim","Sem SMS: ligar ou email",IF($M114&amp;""="STOP","Saiu: sem SMS",IF($M114&amp;""="R","Remarcar",IF($M114&amp;""="C","Confirmado",IF($M114&amp;""="Outra","Ler e responder",IF($K114="","Agendado",IF(NOW()&lt;$K114,"Agendado",IF(NOW()&gt;=$K114+1,"Sem resposta: ligar uma vez","À espera de resposta")))))))))))</f>
        <v/>
      </c>
      <c r="P114" s="5" t="n"/>
      <c r="Q114" s="6" t="n"/>
    </row>
    <row r="115">
      <c r="A115" s="4" t="n"/>
      <c r="B115" s="5" t="n"/>
      <c r="C115" s="6" t="n"/>
      <c r="D115" s="5" t="n"/>
      <c r="E115" s="7" t="n"/>
      <c r="F115" s="7" t="n"/>
      <c r="G115" s="7" t="n"/>
      <c r="H115" s="8" t="n"/>
      <c r="I115" s="8" t="n"/>
      <c r="J115" s="9">
        <f>IF(OR($A115="",$H115="",$E115&lt;&gt;"Sim"),"",IF(MOD($H115,1)&lt;'Definições'!$B$9,INT($H115)+'Definições'!$B$9,IF(MOD($H115,1)&gt;'Definições'!$B$10,INT($H115)+1+'Definições'!$B$9,$H115)))</f>
        <v/>
      </c>
      <c r="K115" s="9">
        <f>IF(OR($A115="",$I115="",$E115&lt;&gt;"Sim"),"",IF(AND($H115&lt;&gt;"",$I115-$H115&lt;'Definições'!$B$6/24),"",INT($I115-'Definições'!$B$5/24)+MIN(MAX(MOD($I115-'Definições'!$B$5/24,1),'Definições'!$B$9),'Definições'!$B$10)))</f>
        <v/>
      </c>
      <c r="L115" s="9">
        <f>IF(OR($A115="",$I115="",$E115&lt;&gt;"Sim"),"",IF(OR($F115="Sim",$G115="Sim",AND($H115&lt;&gt;"",$I115-$H115&gt;='Definições'!$B$8)),IF(MOD(($I115-'Definições'!$B$7/24),1)&lt;'Definições'!$B$9,INT(($I115-'Definições'!$B$7/24))-1+'Definições'!$B$10,IF(MOD(($I115-'Definições'!$B$7/24),1)&gt;'Definições'!$B$10,INT(($I115-'Definições'!$B$7/24))+'Definições'!$B$10,($I115-'Definições'!$B$7/24))),""))</f>
        <v/>
      </c>
      <c r="M115" s="10" t="n"/>
      <c r="N115" s="6" t="n"/>
      <c r="O115" s="11">
        <f>IF($A115="","",IF($N115&lt;&gt;"","Fechado",IF(AND($I115&lt;&gt;"",NOW()&gt;$I115),"Registar o desfecho",IF($E115&lt;&gt;"Sim","Sem SMS: ligar ou email",IF($M115&amp;""="STOP","Saiu: sem SMS",IF($M115&amp;""="R","Remarcar",IF($M115&amp;""="C","Confirmado",IF($M115&amp;""="Outra","Ler e responder",IF($K115="","Agendado",IF(NOW()&lt;$K115,"Agendado",IF(NOW()&gt;=$K115+1,"Sem resposta: ligar uma vez","À espera de resposta")))))))))))</f>
        <v/>
      </c>
      <c r="P115" s="5" t="n"/>
      <c r="Q115" s="6" t="n"/>
    </row>
    <row r="116">
      <c r="A116" s="4" t="n"/>
      <c r="B116" s="5" t="n"/>
      <c r="C116" s="6" t="n"/>
      <c r="D116" s="5" t="n"/>
      <c r="E116" s="7" t="n"/>
      <c r="F116" s="7" t="n"/>
      <c r="G116" s="7" t="n"/>
      <c r="H116" s="8" t="n"/>
      <c r="I116" s="8" t="n"/>
      <c r="J116" s="9">
        <f>IF(OR($A116="",$H116="",$E116&lt;&gt;"Sim"),"",IF(MOD($H116,1)&lt;'Definições'!$B$9,INT($H116)+'Definições'!$B$9,IF(MOD($H116,1)&gt;'Definições'!$B$10,INT($H116)+1+'Definições'!$B$9,$H116)))</f>
        <v/>
      </c>
      <c r="K116" s="9">
        <f>IF(OR($A116="",$I116="",$E116&lt;&gt;"Sim"),"",IF(AND($H116&lt;&gt;"",$I116-$H116&lt;'Definições'!$B$6/24),"",INT($I116-'Definições'!$B$5/24)+MIN(MAX(MOD($I116-'Definições'!$B$5/24,1),'Definições'!$B$9),'Definições'!$B$10)))</f>
        <v/>
      </c>
      <c r="L116" s="9">
        <f>IF(OR($A116="",$I116="",$E116&lt;&gt;"Sim"),"",IF(OR($F116="Sim",$G116="Sim",AND($H116&lt;&gt;"",$I116-$H116&gt;='Definições'!$B$8)),IF(MOD(($I116-'Definições'!$B$7/24),1)&lt;'Definições'!$B$9,INT(($I116-'Definições'!$B$7/24))-1+'Definições'!$B$10,IF(MOD(($I116-'Definições'!$B$7/24),1)&gt;'Definições'!$B$10,INT(($I116-'Definições'!$B$7/24))+'Definições'!$B$10,($I116-'Definições'!$B$7/24))),""))</f>
        <v/>
      </c>
      <c r="M116" s="10" t="n"/>
      <c r="N116" s="6" t="n"/>
      <c r="O116" s="11">
        <f>IF($A116="","",IF($N116&lt;&gt;"","Fechado",IF(AND($I116&lt;&gt;"",NOW()&gt;$I116),"Registar o desfecho",IF($E116&lt;&gt;"Sim","Sem SMS: ligar ou email",IF($M116&amp;""="STOP","Saiu: sem SMS",IF($M116&amp;""="R","Remarcar",IF($M116&amp;""="C","Confirmado",IF($M116&amp;""="Outra","Ler e responder",IF($K116="","Agendado",IF(NOW()&lt;$K116,"Agendado",IF(NOW()&gt;=$K116+1,"Sem resposta: ligar uma vez","À espera de resposta")))))))))))</f>
        <v/>
      </c>
      <c r="P116" s="5" t="n"/>
      <c r="Q116" s="6" t="n"/>
    </row>
    <row r="117">
      <c r="A117" s="4" t="n"/>
      <c r="B117" s="5" t="n"/>
      <c r="C117" s="6" t="n"/>
      <c r="D117" s="5" t="n"/>
      <c r="E117" s="7" t="n"/>
      <c r="F117" s="7" t="n"/>
      <c r="G117" s="7" t="n"/>
      <c r="H117" s="8" t="n"/>
      <c r="I117" s="8" t="n"/>
      <c r="J117" s="9">
        <f>IF(OR($A117="",$H117="",$E117&lt;&gt;"Sim"),"",IF(MOD($H117,1)&lt;'Definições'!$B$9,INT($H117)+'Definições'!$B$9,IF(MOD($H117,1)&gt;'Definições'!$B$10,INT($H117)+1+'Definições'!$B$9,$H117)))</f>
        <v/>
      </c>
      <c r="K117" s="9">
        <f>IF(OR($A117="",$I117="",$E117&lt;&gt;"Sim"),"",IF(AND($H117&lt;&gt;"",$I117-$H117&lt;'Definições'!$B$6/24),"",INT($I117-'Definições'!$B$5/24)+MIN(MAX(MOD($I117-'Definições'!$B$5/24,1),'Definições'!$B$9),'Definições'!$B$10)))</f>
        <v/>
      </c>
      <c r="L117" s="9">
        <f>IF(OR($A117="",$I117="",$E117&lt;&gt;"Sim"),"",IF(OR($F117="Sim",$G117="Sim",AND($H117&lt;&gt;"",$I117-$H117&gt;='Definições'!$B$8)),IF(MOD(($I117-'Definições'!$B$7/24),1)&lt;'Definições'!$B$9,INT(($I117-'Definições'!$B$7/24))-1+'Definições'!$B$10,IF(MOD(($I117-'Definições'!$B$7/24),1)&gt;'Definições'!$B$10,INT(($I117-'Definições'!$B$7/24))+'Definições'!$B$10,($I117-'Definições'!$B$7/24))),""))</f>
        <v/>
      </c>
      <c r="M117" s="10" t="n"/>
      <c r="N117" s="6" t="n"/>
      <c r="O117" s="11">
        <f>IF($A117="","",IF($N117&lt;&gt;"","Fechado",IF(AND($I117&lt;&gt;"",NOW()&gt;$I117),"Registar o desfecho",IF($E117&lt;&gt;"Sim","Sem SMS: ligar ou email",IF($M117&amp;""="STOP","Saiu: sem SMS",IF($M117&amp;""="R","Remarcar",IF($M117&amp;""="C","Confirmado",IF($M117&amp;""="Outra","Ler e responder",IF($K117="","Agendado",IF(NOW()&lt;$K117,"Agendado",IF(NOW()&gt;=$K117+1,"Sem resposta: ligar uma vez","À espera de resposta")))))))))))</f>
        <v/>
      </c>
      <c r="P117" s="5" t="n"/>
      <c r="Q117" s="6" t="n"/>
    </row>
    <row r="118">
      <c r="A118" s="4" t="n"/>
      <c r="B118" s="5" t="n"/>
      <c r="C118" s="6" t="n"/>
      <c r="D118" s="5" t="n"/>
      <c r="E118" s="7" t="n"/>
      <c r="F118" s="7" t="n"/>
      <c r="G118" s="7" t="n"/>
      <c r="H118" s="8" t="n"/>
      <c r="I118" s="8" t="n"/>
      <c r="J118" s="9">
        <f>IF(OR($A118="",$H118="",$E118&lt;&gt;"Sim"),"",IF(MOD($H118,1)&lt;'Definições'!$B$9,INT($H118)+'Definições'!$B$9,IF(MOD($H118,1)&gt;'Definições'!$B$10,INT($H118)+1+'Definições'!$B$9,$H118)))</f>
        <v/>
      </c>
      <c r="K118" s="9">
        <f>IF(OR($A118="",$I118="",$E118&lt;&gt;"Sim"),"",IF(AND($H118&lt;&gt;"",$I118-$H118&lt;'Definições'!$B$6/24),"",INT($I118-'Definições'!$B$5/24)+MIN(MAX(MOD($I118-'Definições'!$B$5/24,1),'Definições'!$B$9),'Definições'!$B$10)))</f>
        <v/>
      </c>
      <c r="L118" s="9">
        <f>IF(OR($A118="",$I118="",$E118&lt;&gt;"Sim"),"",IF(OR($F118="Sim",$G118="Sim",AND($H118&lt;&gt;"",$I118-$H118&gt;='Definições'!$B$8)),IF(MOD(($I118-'Definições'!$B$7/24),1)&lt;'Definições'!$B$9,INT(($I118-'Definições'!$B$7/24))-1+'Definições'!$B$10,IF(MOD(($I118-'Definições'!$B$7/24),1)&gt;'Definições'!$B$10,INT(($I118-'Definições'!$B$7/24))+'Definições'!$B$10,($I118-'Definições'!$B$7/24))),""))</f>
        <v/>
      </c>
      <c r="M118" s="10" t="n"/>
      <c r="N118" s="6" t="n"/>
      <c r="O118" s="11">
        <f>IF($A118="","",IF($N118&lt;&gt;"","Fechado",IF(AND($I118&lt;&gt;"",NOW()&gt;$I118),"Registar o desfecho",IF($E118&lt;&gt;"Sim","Sem SMS: ligar ou email",IF($M118&amp;""="STOP","Saiu: sem SMS",IF($M118&amp;""="R","Remarcar",IF($M118&amp;""="C","Confirmado",IF($M118&amp;""="Outra","Ler e responder",IF($K118="","Agendado",IF(NOW()&lt;$K118,"Agendado",IF(NOW()&gt;=$K118+1,"Sem resposta: ligar uma vez","À espera de resposta")))))))))))</f>
        <v/>
      </c>
      <c r="P118" s="5" t="n"/>
      <c r="Q118" s="6" t="n"/>
    </row>
    <row r="119">
      <c r="A119" s="4" t="n"/>
      <c r="B119" s="5" t="n"/>
      <c r="C119" s="6" t="n"/>
      <c r="D119" s="5" t="n"/>
      <c r="E119" s="7" t="n"/>
      <c r="F119" s="7" t="n"/>
      <c r="G119" s="7" t="n"/>
      <c r="H119" s="8" t="n"/>
      <c r="I119" s="8" t="n"/>
      <c r="J119" s="9">
        <f>IF(OR($A119="",$H119="",$E119&lt;&gt;"Sim"),"",IF(MOD($H119,1)&lt;'Definições'!$B$9,INT($H119)+'Definições'!$B$9,IF(MOD($H119,1)&gt;'Definições'!$B$10,INT($H119)+1+'Definições'!$B$9,$H119)))</f>
        <v/>
      </c>
      <c r="K119" s="9">
        <f>IF(OR($A119="",$I119="",$E119&lt;&gt;"Sim"),"",IF(AND($H119&lt;&gt;"",$I119-$H119&lt;'Definições'!$B$6/24),"",INT($I119-'Definições'!$B$5/24)+MIN(MAX(MOD($I119-'Definições'!$B$5/24,1),'Definições'!$B$9),'Definições'!$B$10)))</f>
        <v/>
      </c>
      <c r="L119" s="9">
        <f>IF(OR($A119="",$I119="",$E119&lt;&gt;"Sim"),"",IF(OR($F119="Sim",$G119="Sim",AND($H119&lt;&gt;"",$I119-$H119&gt;='Definições'!$B$8)),IF(MOD(($I119-'Definições'!$B$7/24),1)&lt;'Definições'!$B$9,INT(($I119-'Definições'!$B$7/24))-1+'Definições'!$B$10,IF(MOD(($I119-'Definições'!$B$7/24),1)&gt;'Definições'!$B$10,INT(($I119-'Definições'!$B$7/24))+'Definições'!$B$10,($I119-'Definições'!$B$7/24))),""))</f>
        <v/>
      </c>
      <c r="M119" s="10" t="n"/>
      <c r="N119" s="6" t="n"/>
      <c r="O119" s="11">
        <f>IF($A119="","",IF($N119&lt;&gt;"","Fechado",IF(AND($I119&lt;&gt;"",NOW()&gt;$I119),"Registar o desfecho",IF($E119&lt;&gt;"Sim","Sem SMS: ligar ou email",IF($M119&amp;""="STOP","Saiu: sem SMS",IF($M119&amp;""="R","Remarcar",IF($M119&amp;""="C","Confirmado",IF($M119&amp;""="Outra","Ler e responder",IF($K119="","Agendado",IF(NOW()&lt;$K119,"Agendado",IF(NOW()&gt;=$K119+1,"Sem resposta: ligar uma vez","À espera de resposta")))))))))))</f>
        <v/>
      </c>
      <c r="P119" s="5" t="n"/>
      <c r="Q119" s="6" t="n"/>
    </row>
    <row r="120">
      <c r="A120" s="4" t="n"/>
      <c r="B120" s="5" t="n"/>
      <c r="C120" s="6" t="n"/>
      <c r="D120" s="5" t="n"/>
      <c r="E120" s="7" t="n"/>
      <c r="F120" s="7" t="n"/>
      <c r="G120" s="7" t="n"/>
      <c r="H120" s="8" t="n"/>
      <c r="I120" s="8" t="n"/>
      <c r="J120" s="9">
        <f>IF(OR($A120="",$H120="",$E120&lt;&gt;"Sim"),"",IF(MOD($H120,1)&lt;'Definições'!$B$9,INT($H120)+'Definições'!$B$9,IF(MOD($H120,1)&gt;'Definições'!$B$10,INT($H120)+1+'Definições'!$B$9,$H120)))</f>
        <v/>
      </c>
      <c r="K120" s="9">
        <f>IF(OR($A120="",$I120="",$E120&lt;&gt;"Sim"),"",IF(AND($H120&lt;&gt;"",$I120-$H120&lt;'Definições'!$B$6/24),"",INT($I120-'Definições'!$B$5/24)+MIN(MAX(MOD($I120-'Definições'!$B$5/24,1),'Definições'!$B$9),'Definições'!$B$10)))</f>
        <v/>
      </c>
      <c r="L120" s="9">
        <f>IF(OR($A120="",$I120="",$E120&lt;&gt;"Sim"),"",IF(OR($F120="Sim",$G120="Sim",AND($H120&lt;&gt;"",$I120-$H120&gt;='Definições'!$B$8)),IF(MOD(($I120-'Definições'!$B$7/24),1)&lt;'Definições'!$B$9,INT(($I120-'Definições'!$B$7/24))-1+'Definições'!$B$10,IF(MOD(($I120-'Definições'!$B$7/24),1)&gt;'Definições'!$B$10,INT(($I120-'Definições'!$B$7/24))+'Definições'!$B$10,($I120-'Definições'!$B$7/24))),""))</f>
        <v/>
      </c>
      <c r="M120" s="10" t="n"/>
      <c r="N120" s="6" t="n"/>
      <c r="O120" s="11">
        <f>IF($A120="","",IF($N120&lt;&gt;"","Fechado",IF(AND($I120&lt;&gt;"",NOW()&gt;$I120),"Registar o desfecho",IF($E120&lt;&gt;"Sim","Sem SMS: ligar ou email",IF($M120&amp;""="STOP","Saiu: sem SMS",IF($M120&amp;""="R","Remarcar",IF($M120&amp;""="C","Confirmado",IF($M120&amp;""="Outra","Ler e responder",IF($K120="","Agendado",IF(NOW()&lt;$K120,"Agendado",IF(NOW()&gt;=$K120+1,"Sem resposta: ligar uma vez","À espera de resposta")))))))))))</f>
        <v/>
      </c>
      <c r="P120" s="5" t="n"/>
      <c r="Q120" s="6" t="n"/>
    </row>
    <row r="121">
      <c r="A121" s="4" t="n"/>
      <c r="B121" s="5" t="n"/>
      <c r="C121" s="6" t="n"/>
      <c r="D121" s="5" t="n"/>
      <c r="E121" s="7" t="n"/>
      <c r="F121" s="7" t="n"/>
      <c r="G121" s="7" t="n"/>
      <c r="H121" s="8" t="n"/>
      <c r="I121" s="8" t="n"/>
      <c r="J121" s="9">
        <f>IF(OR($A121="",$H121="",$E121&lt;&gt;"Sim"),"",IF(MOD($H121,1)&lt;'Definições'!$B$9,INT($H121)+'Definições'!$B$9,IF(MOD($H121,1)&gt;'Definições'!$B$10,INT($H121)+1+'Definições'!$B$9,$H121)))</f>
        <v/>
      </c>
      <c r="K121" s="9">
        <f>IF(OR($A121="",$I121="",$E121&lt;&gt;"Sim"),"",IF(AND($H121&lt;&gt;"",$I121-$H121&lt;'Definições'!$B$6/24),"",INT($I121-'Definições'!$B$5/24)+MIN(MAX(MOD($I121-'Definições'!$B$5/24,1),'Definições'!$B$9),'Definições'!$B$10)))</f>
        <v/>
      </c>
      <c r="L121" s="9">
        <f>IF(OR($A121="",$I121="",$E121&lt;&gt;"Sim"),"",IF(OR($F121="Sim",$G121="Sim",AND($H121&lt;&gt;"",$I121-$H121&gt;='Definições'!$B$8)),IF(MOD(($I121-'Definições'!$B$7/24),1)&lt;'Definições'!$B$9,INT(($I121-'Definições'!$B$7/24))-1+'Definições'!$B$10,IF(MOD(($I121-'Definições'!$B$7/24),1)&gt;'Definições'!$B$10,INT(($I121-'Definições'!$B$7/24))+'Definições'!$B$10,($I121-'Definições'!$B$7/24))),""))</f>
        <v/>
      </c>
      <c r="M121" s="10" t="n"/>
      <c r="N121" s="6" t="n"/>
      <c r="O121" s="11">
        <f>IF($A121="","",IF($N121&lt;&gt;"","Fechado",IF(AND($I121&lt;&gt;"",NOW()&gt;$I121),"Registar o desfecho",IF($E121&lt;&gt;"Sim","Sem SMS: ligar ou email",IF($M121&amp;""="STOP","Saiu: sem SMS",IF($M121&amp;""="R","Remarcar",IF($M121&amp;""="C","Confirmado",IF($M121&amp;""="Outra","Ler e responder",IF($K121="","Agendado",IF(NOW()&lt;$K121,"Agendado",IF(NOW()&gt;=$K121+1,"Sem resposta: ligar uma vez","À espera de resposta")))))))))))</f>
        <v/>
      </c>
      <c r="P121" s="5" t="n"/>
      <c r="Q121" s="6" t="n"/>
    </row>
    <row r="122">
      <c r="A122" s="4" t="n"/>
      <c r="B122" s="5" t="n"/>
      <c r="C122" s="6" t="n"/>
      <c r="D122" s="5" t="n"/>
      <c r="E122" s="7" t="n"/>
      <c r="F122" s="7" t="n"/>
      <c r="G122" s="7" t="n"/>
      <c r="H122" s="8" t="n"/>
      <c r="I122" s="8" t="n"/>
      <c r="J122" s="9">
        <f>IF(OR($A122="",$H122="",$E122&lt;&gt;"Sim"),"",IF(MOD($H122,1)&lt;'Definições'!$B$9,INT($H122)+'Definições'!$B$9,IF(MOD($H122,1)&gt;'Definições'!$B$10,INT($H122)+1+'Definições'!$B$9,$H122)))</f>
        <v/>
      </c>
      <c r="K122" s="9">
        <f>IF(OR($A122="",$I122="",$E122&lt;&gt;"Sim"),"",IF(AND($H122&lt;&gt;"",$I122-$H122&lt;'Definições'!$B$6/24),"",INT($I122-'Definições'!$B$5/24)+MIN(MAX(MOD($I122-'Definições'!$B$5/24,1),'Definições'!$B$9),'Definições'!$B$10)))</f>
        <v/>
      </c>
      <c r="L122" s="9">
        <f>IF(OR($A122="",$I122="",$E122&lt;&gt;"Sim"),"",IF(OR($F122="Sim",$G122="Sim",AND($H122&lt;&gt;"",$I122-$H122&gt;='Definições'!$B$8)),IF(MOD(($I122-'Definições'!$B$7/24),1)&lt;'Definições'!$B$9,INT(($I122-'Definições'!$B$7/24))-1+'Definições'!$B$10,IF(MOD(($I122-'Definições'!$B$7/24),1)&gt;'Definições'!$B$10,INT(($I122-'Definições'!$B$7/24))+'Definições'!$B$10,($I122-'Definições'!$B$7/24))),""))</f>
        <v/>
      </c>
      <c r="M122" s="10" t="n"/>
      <c r="N122" s="6" t="n"/>
      <c r="O122" s="11">
        <f>IF($A122="","",IF($N122&lt;&gt;"","Fechado",IF(AND($I122&lt;&gt;"",NOW()&gt;$I122),"Registar o desfecho",IF($E122&lt;&gt;"Sim","Sem SMS: ligar ou email",IF($M122&amp;""="STOP","Saiu: sem SMS",IF($M122&amp;""="R","Remarcar",IF($M122&amp;""="C","Confirmado",IF($M122&amp;""="Outra","Ler e responder",IF($K122="","Agendado",IF(NOW()&lt;$K122,"Agendado",IF(NOW()&gt;=$K122+1,"Sem resposta: ligar uma vez","À espera de resposta")))))))))))</f>
        <v/>
      </c>
      <c r="P122" s="5" t="n"/>
      <c r="Q122" s="6" t="n"/>
    </row>
    <row r="123">
      <c r="A123" s="4" t="n"/>
      <c r="B123" s="5" t="n"/>
      <c r="C123" s="6" t="n"/>
      <c r="D123" s="5" t="n"/>
      <c r="E123" s="7" t="n"/>
      <c r="F123" s="7" t="n"/>
      <c r="G123" s="7" t="n"/>
      <c r="H123" s="8" t="n"/>
      <c r="I123" s="8" t="n"/>
      <c r="J123" s="9">
        <f>IF(OR($A123="",$H123="",$E123&lt;&gt;"Sim"),"",IF(MOD($H123,1)&lt;'Definições'!$B$9,INT($H123)+'Definições'!$B$9,IF(MOD($H123,1)&gt;'Definições'!$B$10,INT($H123)+1+'Definições'!$B$9,$H123)))</f>
        <v/>
      </c>
      <c r="K123" s="9">
        <f>IF(OR($A123="",$I123="",$E123&lt;&gt;"Sim"),"",IF(AND($H123&lt;&gt;"",$I123-$H123&lt;'Definições'!$B$6/24),"",INT($I123-'Definições'!$B$5/24)+MIN(MAX(MOD($I123-'Definições'!$B$5/24,1),'Definições'!$B$9),'Definições'!$B$10)))</f>
        <v/>
      </c>
      <c r="L123" s="9">
        <f>IF(OR($A123="",$I123="",$E123&lt;&gt;"Sim"),"",IF(OR($F123="Sim",$G123="Sim",AND($H123&lt;&gt;"",$I123-$H123&gt;='Definições'!$B$8)),IF(MOD(($I123-'Definições'!$B$7/24),1)&lt;'Definições'!$B$9,INT(($I123-'Definições'!$B$7/24))-1+'Definições'!$B$10,IF(MOD(($I123-'Definições'!$B$7/24),1)&gt;'Definições'!$B$10,INT(($I123-'Definições'!$B$7/24))+'Definições'!$B$10,($I123-'Definições'!$B$7/24))),""))</f>
        <v/>
      </c>
      <c r="M123" s="10" t="n"/>
      <c r="N123" s="6" t="n"/>
      <c r="O123" s="11">
        <f>IF($A123="","",IF($N123&lt;&gt;"","Fechado",IF(AND($I123&lt;&gt;"",NOW()&gt;$I123),"Registar o desfecho",IF($E123&lt;&gt;"Sim","Sem SMS: ligar ou email",IF($M123&amp;""="STOP","Saiu: sem SMS",IF($M123&amp;""="R","Remarcar",IF($M123&amp;""="C","Confirmado",IF($M123&amp;""="Outra","Ler e responder",IF($K123="","Agendado",IF(NOW()&lt;$K123,"Agendado",IF(NOW()&gt;=$K123+1,"Sem resposta: ligar uma vez","À espera de resposta")))))))))))</f>
        <v/>
      </c>
      <c r="P123" s="5" t="n"/>
      <c r="Q123" s="6" t="n"/>
    </row>
    <row r="124">
      <c r="A124" s="4" t="n"/>
      <c r="B124" s="5" t="n"/>
      <c r="C124" s="6" t="n"/>
      <c r="D124" s="5" t="n"/>
      <c r="E124" s="7" t="n"/>
      <c r="F124" s="7" t="n"/>
      <c r="G124" s="7" t="n"/>
      <c r="H124" s="8" t="n"/>
      <c r="I124" s="8" t="n"/>
      <c r="J124" s="9">
        <f>IF(OR($A124="",$H124="",$E124&lt;&gt;"Sim"),"",IF(MOD($H124,1)&lt;'Definições'!$B$9,INT($H124)+'Definições'!$B$9,IF(MOD($H124,1)&gt;'Definições'!$B$10,INT($H124)+1+'Definições'!$B$9,$H124)))</f>
        <v/>
      </c>
      <c r="K124" s="9">
        <f>IF(OR($A124="",$I124="",$E124&lt;&gt;"Sim"),"",IF(AND($H124&lt;&gt;"",$I124-$H124&lt;'Definições'!$B$6/24),"",INT($I124-'Definições'!$B$5/24)+MIN(MAX(MOD($I124-'Definições'!$B$5/24,1),'Definições'!$B$9),'Definições'!$B$10)))</f>
        <v/>
      </c>
      <c r="L124" s="9">
        <f>IF(OR($A124="",$I124="",$E124&lt;&gt;"Sim"),"",IF(OR($F124="Sim",$G124="Sim",AND($H124&lt;&gt;"",$I124-$H124&gt;='Definições'!$B$8)),IF(MOD(($I124-'Definições'!$B$7/24),1)&lt;'Definições'!$B$9,INT(($I124-'Definições'!$B$7/24))-1+'Definições'!$B$10,IF(MOD(($I124-'Definições'!$B$7/24),1)&gt;'Definições'!$B$10,INT(($I124-'Definições'!$B$7/24))+'Definições'!$B$10,($I124-'Definições'!$B$7/24))),""))</f>
        <v/>
      </c>
      <c r="M124" s="10" t="n"/>
      <c r="N124" s="6" t="n"/>
      <c r="O124" s="11">
        <f>IF($A124="","",IF($N124&lt;&gt;"","Fechado",IF(AND($I124&lt;&gt;"",NOW()&gt;$I124),"Registar o desfecho",IF($E124&lt;&gt;"Sim","Sem SMS: ligar ou email",IF($M124&amp;""="STOP","Saiu: sem SMS",IF($M124&amp;""="R","Remarcar",IF($M124&amp;""="C","Confirmado",IF($M124&amp;""="Outra","Ler e responder",IF($K124="","Agendado",IF(NOW()&lt;$K124,"Agendado",IF(NOW()&gt;=$K124+1,"Sem resposta: ligar uma vez","À espera de resposta")))))))))))</f>
        <v/>
      </c>
      <c r="P124" s="5" t="n"/>
      <c r="Q124" s="6" t="n"/>
    </row>
    <row r="125">
      <c r="A125" s="4" t="n"/>
      <c r="B125" s="5" t="n"/>
      <c r="C125" s="6" t="n"/>
      <c r="D125" s="5" t="n"/>
      <c r="E125" s="7" t="n"/>
      <c r="F125" s="7" t="n"/>
      <c r="G125" s="7" t="n"/>
      <c r="H125" s="8" t="n"/>
      <c r="I125" s="8" t="n"/>
      <c r="J125" s="9">
        <f>IF(OR($A125="",$H125="",$E125&lt;&gt;"Sim"),"",IF(MOD($H125,1)&lt;'Definições'!$B$9,INT($H125)+'Definições'!$B$9,IF(MOD($H125,1)&gt;'Definições'!$B$10,INT($H125)+1+'Definições'!$B$9,$H125)))</f>
        <v/>
      </c>
      <c r="K125" s="9">
        <f>IF(OR($A125="",$I125="",$E125&lt;&gt;"Sim"),"",IF(AND($H125&lt;&gt;"",$I125-$H125&lt;'Definições'!$B$6/24),"",INT($I125-'Definições'!$B$5/24)+MIN(MAX(MOD($I125-'Definições'!$B$5/24,1),'Definições'!$B$9),'Definições'!$B$10)))</f>
        <v/>
      </c>
      <c r="L125" s="9">
        <f>IF(OR($A125="",$I125="",$E125&lt;&gt;"Sim"),"",IF(OR($F125="Sim",$G125="Sim",AND($H125&lt;&gt;"",$I125-$H125&gt;='Definições'!$B$8)),IF(MOD(($I125-'Definições'!$B$7/24),1)&lt;'Definições'!$B$9,INT(($I125-'Definições'!$B$7/24))-1+'Definições'!$B$10,IF(MOD(($I125-'Definições'!$B$7/24),1)&gt;'Definições'!$B$10,INT(($I125-'Definições'!$B$7/24))+'Definições'!$B$10,($I125-'Definições'!$B$7/24))),""))</f>
        <v/>
      </c>
      <c r="M125" s="10" t="n"/>
      <c r="N125" s="6" t="n"/>
      <c r="O125" s="11">
        <f>IF($A125="","",IF($N125&lt;&gt;"","Fechado",IF(AND($I125&lt;&gt;"",NOW()&gt;$I125),"Registar o desfecho",IF($E125&lt;&gt;"Sim","Sem SMS: ligar ou email",IF($M125&amp;""="STOP","Saiu: sem SMS",IF($M125&amp;""="R","Remarcar",IF($M125&amp;""="C","Confirmado",IF($M125&amp;""="Outra","Ler e responder",IF($K125="","Agendado",IF(NOW()&lt;$K125,"Agendado",IF(NOW()&gt;=$K125+1,"Sem resposta: ligar uma vez","À espera de resposta")))))))))))</f>
        <v/>
      </c>
      <c r="P125" s="5" t="n"/>
      <c r="Q125" s="6" t="n"/>
    </row>
    <row r="126">
      <c r="A126" s="4" t="n"/>
      <c r="B126" s="5" t="n"/>
      <c r="C126" s="6" t="n"/>
      <c r="D126" s="5" t="n"/>
      <c r="E126" s="7" t="n"/>
      <c r="F126" s="7" t="n"/>
      <c r="G126" s="7" t="n"/>
      <c r="H126" s="8" t="n"/>
      <c r="I126" s="8" t="n"/>
      <c r="J126" s="9">
        <f>IF(OR($A126="",$H126="",$E126&lt;&gt;"Sim"),"",IF(MOD($H126,1)&lt;'Definições'!$B$9,INT($H126)+'Definições'!$B$9,IF(MOD($H126,1)&gt;'Definições'!$B$10,INT($H126)+1+'Definições'!$B$9,$H126)))</f>
        <v/>
      </c>
      <c r="K126" s="9">
        <f>IF(OR($A126="",$I126="",$E126&lt;&gt;"Sim"),"",IF(AND($H126&lt;&gt;"",$I126-$H126&lt;'Definições'!$B$6/24),"",INT($I126-'Definições'!$B$5/24)+MIN(MAX(MOD($I126-'Definições'!$B$5/24,1),'Definições'!$B$9),'Definições'!$B$10)))</f>
        <v/>
      </c>
      <c r="L126" s="9">
        <f>IF(OR($A126="",$I126="",$E126&lt;&gt;"Sim"),"",IF(OR($F126="Sim",$G126="Sim",AND($H126&lt;&gt;"",$I126-$H126&gt;='Definições'!$B$8)),IF(MOD(($I126-'Definições'!$B$7/24),1)&lt;'Definições'!$B$9,INT(($I126-'Definições'!$B$7/24))-1+'Definições'!$B$10,IF(MOD(($I126-'Definições'!$B$7/24),1)&gt;'Definições'!$B$10,INT(($I126-'Definições'!$B$7/24))+'Definições'!$B$10,($I126-'Definições'!$B$7/24))),""))</f>
        <v/>
      </c>
      <c r="M126" s="10" t="n"/>
      <c r="N126" s="6" t="n"/>
      <c r="O126" s="11">
        <f>IF($A126="","",IF($N126&lt;&gt;"","Fechado",IF(AND($I126&lt;&gt;"",NOW()&gt;$I126),"Registar o desfecho",IF($E126&lt;&gt;"Sim","Sem SMS: ligar ou email",IF($M126&amp;""="STOP","Saiu: sem SMS",IF($M126&amp;""="R","Remarcar",IF($M126&amp;""="C","Confirmado",IF($M126&amp;""="Outra","Ler e responder",IF($K126="","Agendado",IF(NOW()&lt;$K126,"Agendado",IF(NOW()&gt;=$K126+1,"Sem resposta: ligar uma vez","À espera de resposta")))))))))))</f>
        <v/>
      </c>
      <c r="P126" s="5" t="n"/>
      <c r="Q126" s="6" t="n"/>
    </row>
    <row r="127">
      <c r="A127" s="4" t="n"/>
      <c r="B127" s="5" t="n"/>
      <c r="C127" s="6" t="n"/>
      <c r="D127" s="5" t="n"/>
      <c r="E127" s="7" t="n"/>
      <c r="F127" s="7" t="n"/>
      <c r="G127" s="7" t="n"/>
      <c r="H127" s="8" t="n"/>
      <c r="I127" s="8" t="n"/>
      <c r="J127" s="9">
        <f>IF(OR($A127="",$H127="",$E127&lt;&gt;"Sim"),"",IF(MOD($H127,1)&lt;'Definições'!$B$9,INT($H127)+'Definições'!$B$9,IF(MOD($H127,1)&gt;'Definições'!$B$10,INT($H127)+1+'Definições'!$B$9,$H127)))</f>
        <v/>
      </c>
      <c r="K127" s="9">
        <f>IF(OR($A127="",$I127="",$E127&lt;&gt;"Sim"),"",IF(AND($H127&lt;&gt;"",$I127-$H127&lt;'Definições'!$B$6/24),"",INT($I127-'Definições'!$B$5/24)+MIN(MAX(MOD($I127-'Definições'!$B$5/24,1),'Definições'!$B$9),'Definições'!$B$10)))</f>
        <v/>
      </c>
      <c r="L127" s="9">
        <f>IF(OR($A127="",$I127="",$E127&lt;&gt;"Sim"),"",IF(OR($F127="Sim",$G127="Sim",AND($H127&lt;&gt;"",$I127-$H127&gt;='Definições'!$B$8)),IF(MOD(($I127-'Definições'!$B$7/24),1)&lt;'Definições'!$B$9,INT(($I127-'Definições'!$B$7/24))-1+'Definições'!$B$10,IF(MOD(($I127-'Definições'!$B$7/24),1)&gt;'Definições'!$B$10,INT(($I127-'Definições'!$B$7/24))+'Definições'!$B$10,($I127-'Definições'!$B$7/24))),""))</f>
        <v/>
      </c>
      <c r="M127" s="10" t="n"/>
      <c r="N127" s="6" t="n"/>
      <c r="O127" s="11">
        <f>IF($A127="","",IF($N127&lt;&gt;"","Fechado",IF(AND($I127&lt;&gt;"",NOW()&gt;$I127),"Registar o desfecho",IF($E127&lt;&gt;"Sim","Sem SMS: ligar ou email",IF($M127&amp;""="STOP","Saiu: sem SMS",IF($M127&amp;""="R","Remarcar",IF($M127&amp;""="C","Confirmado",IF($M127&amp;""="Outra","Ler e responder",IF($K127="","Agendado",IF(NOW()&lt;$K127,"Agendado",IF(NOW()&gt;=$K127+1,"Sem resposta: ligar uma vez","À espera de resposta")))))))))))</f>
        <v/>
      </c>
      <c r="P127" s="5" t="n"/>
      <c r="Q127" s="6" t="n"/>
    </row>
    <row r="128">
      <c r="A128" s="4" t="n"/>
      <c r="B128" s="5" t="n"/>
      <c r="C128" s="6" t="n"/>
      <c r="D128" s="5" t="n"/>
      <c r="E128" s="7" t="n"/>
      <c r="F128" s="7" t="n"/>
      <c r="G128" s="7" t="n"/>
      <c r="H128" s="8" t="n"/>
      <c r="I128" s="8" t="n"/>
      <c r="J128" s="9">
        <f>IF(OR($A128="",$H128="",$E128&lt;&gt;"Sim"),"",IF(MOD($H128,1)&lt;'Definições'!$B$9,INT($H128)+'Definições'!$B$9,IF(MOD($H128,1)&gt;'Definições'!$B$10,INT($H128)+1+'Definições'!$B$9,$H128)))</f>
        <v/>
      </c>
      <c r="K128" s="9">
        <f>IF(OR($A128="",$I128="",$E128&lt;&gt;"Sim"),"",IF(AND($H128&lt;&gt;"",$I128-$H128&lt;'Definições'!$B$6/24),"",INT($I128-'Definições'!$B$5/24)+MIN(MAX(MOD($I128-'Definições'!$B$5/24,1),'Definições'!$B$9),'Definições'!$B$10)))</f>
        <v/>
      </c>
      <c r="L128" s="9">
        <f>IF(OR($A128="",$I128="",$E128&lt;&gt;"Sim"),"",IF(OR($F128="Sim",$G128="Sim",AND($H128&lt;&gt;"",$I128-$H128&gt;='Definições'!$B$8)),IF(MOD(($I128-'Definições'!$B$7/24),1)&lt;'Definições'!$B$9,INT(($I128-'Definições'!$B$7/24))-1+'Definições'!$B$10,IF(MOD(($I128-'Definições'!$B$7/24),1)&gt;'Definições'!$B$10,INT(($I128-'Definições'!$B$7/24))+'Definições'!$B$10,($I128-'Definições'!$B$7/24))),""))</f>
        <v/>
      </c>
      <c r="M128" s="10" t="n"/>
      <c r="N128" s="6" t="n"/>
      <c r="O128" s="11">
        <f>IF($A128="","",IF($N128&lt;&gt;"","Fechado",IF(AND($I128&lt;&gt;"",NOW()&gt;$I128),"Registar o desfecho",IF($E128&lt;&gt;"Sim","Sem SMS: ligar ou email",IF($M128&amp;""="STOP","Saiu: sem SMS",IF($M128&amp;""="R","Remarcar",IF($M128&amp;""="C","Confirmado",IF($M128&amp;""="Outra","Ler e responder",IF($K128="","Agendado",IF(NOW()&lt;$K128,"Agendado",IF(NOW()&gt;=$K128+1,"Sem resposta: ligar uma vez","À espera de resposta")))))))))))</f>
        <v/>
      </c>
      <c r="P128" s="5" t="n"/>
      <c r="Q128" s="6" t="n"/>
    </row>
    <row r="129">
      <c r="A129" s="4" t="n"/>
      <c r="B129" s="5" t="n"/>
      <c r="C129" s="6" t="n"/>
      <c r="D129" s="5" t="n"/>
      <c r="E129" s="7" t="n"/>
      <c r="F129" s="7" t="n"/>
      <c r="G129" s="7" t="n"/>
      <c r="H129" s="8" t="n"/>
      <c r="I129" s="8" t="n"/>
      <c r="J129" s="9">
        <f>IF(OR($A129="",$H129="",$E129&lt;&gt;"Sim"),"",IF(MOD($H129,1)&lt;'Definições'!$B$9,INT($H129)+'Definições'!$B$9,IF(MOD($H129,1)&gt;'Definições'!$B$10,INT($H129)+1+'Definições'!$B$9,$H129)))</f>
        <v/>
      </c>
      <c r="K129" s="9">
        <f>IF(OR($A129="",$I129="",$E129&lt;&gt;"Sim"),"",IF(AND($H129&lt;&gt;"",$I129-$H129&lt;'Definições'!$B$6/24),"",INT($I129-'Definições'!$B$5/24)+MIN(MAX(MOD($I129-'Definições'!$B$5/24,1),'Definições'!$B$9),'Definições'!$B$10)))</f>
        <v/>
      </c>
      <c r="L129" s="9">
        <f>IF(OR($A129="",$I129="",$E129&lt;&gt;"Sim"),"",IF(OR($F129="Sim",$G129="Sim",AND($H129&lt;&gt;"",$I129-$H129&gt;='Definições'!$B$8)),IF(MOD(($I129-'Definições'!$B$7/24),1)&lt;'Definições'!$B$9,INT(($I129-'Definições'!$B$7/24))-1+'Definições'!$B$10,IF(MOD(($I129-'Definições'!$B$7/24),1)&gt;'Definições'!$B$10,INT(($I129-'Definições'!$B$7/24))+'Definições'!$B$10,($I129-'Definições'!$B$7/24))),""))</f>
        <v/>
      </c>
      <c r="M129" s="10" t="n"/>
      <c r="N129" s="6" t="n"/>
      <c r="O129" s="11">
        <f>IF($A129="","",IF($N129&lt;&gt;"","Fechado",IF(AND($I129&lt;&gt;"",NOW()&gt;$I129),"Registar o desfecho",IF($E129&lt;&gt;"Sim","Sem SMS: ligar ou email",IF($M129&amp;""="STOP","Saiu: sem SMS",IF($M129&amp;""="R","Remarcar",IF($M129&amp;""="C","Confirmado",IF($M129&amp;""="Outra","Ler e responder",IF($K129="","Agendado",IF(NOW()&lt;$K129,"Agendado",IF(NOW()&gt;=$K129+1,"Sem resposta: ligar uma vez","À espera de resposta")))))))))))</f>
        <v/>
      </c>
      <c r="P129" s="5" t="n"/>
      <c r="Q129" s="6" t="n"/>
    </row>
    <row r="130">
      <c r="A130" s="4" t="n"/>
      <c r="B130" s="5" t="n"/>
      <c r="C130" s="6" t="n"/>
      <c r="D130" s="5" t="n"/>
      <c r="E130" s="7" t="n"/>
      <c r="F130" s="7" t="n"/>
      <c r="G130" s="7" t="n"/>
      <c r="H130" s="8" t="n"/>
      <c r="I130" s="8" t="n"/>
      <c r="J130" s="9">
        <f>IF(OR($A130="",$H130="",$E130&lt;&gt;"Sim"),"",IF(MOD($H130,1)&lt;'Definições'!$B$9,INT($H130)+'Definições'!$B$9,IF(MOD($H130,1)&gt;'Definições'!$B$10,INT($H130)+1+'Definições'!$B$9,$H130)))</f>
        <v/>
      </c>
      <c r="K130" s="9">
        <f>IF(OR($A130="",$I130="",$E130&lt;&gt;"Sim"),"",IF(AND($H130&lt;&gt;"",$I130-$H130&lt;'Definições'!$B$6/24),"",INT($I130-'Definições'!$B$5/24)+MIN(MAX(MOD($I130-'Definições'!$B$5/24,1),'Definições'!$B$9),'Definições'!$B$10)))</f>
        <v/>
      </c>
      <c r="L130" s="9">
        <f>IF(OR($A130="",$I130="",$E130&lt;&gt;"Sim"),"",IF(OR($F130="Sim",$G130="Sim",AND($H130&lt;&gt;"",$I130-$H130&gt;='Definições'!$B$8)),IF(MOD(($I130-'Definições'!$B$7/24),1)&lt;'Definições'!$B$9,INT(($I130-'Definições'!$B$7/24))-1+'Definições'!$B$10,IF(MOD(($I130-'Definições'!$B$7/24),1)&gt;'Definições'!$B$10,INT(($I130-'Definições'!$B$7/24))+'Definições'!$B$10,($I130-'Definições'!$B$7/24))),""))</f>
        <v/>
      </c>
      <c r="M130" s="10" t="n"/>
      <c r="N130" s="6" t="n"/>
      <c r="O130" s="11">
        <f>IF($A130="","",IF($N130&lt;&gt;"","Fechado",IF(AND($I130&lt;&gt;"",NOW()&gt;$I130),"Registar o desfecho",IF($E130&lt;&gt;"Sim","Sem SMS: ligar ou email",IF($M130&amp;""="STOP","Saiu: sem SMS",IF($M130&amp;""="R","Remarcar",IF($M130&amp;""="C","Confirmado",IF($M130&amp;""="Outra","Ler e responder",IF($K130="","Agendado",IF(NOW()&lt;$K130,"Agendado",IF(NOW()&gt;=$K130+1,"Sem resposta: ligar uma vez","À espera de resposta")))))))))))</f>
        <v/>
      </c>
      <c r="P130" s="5" t="n"/>
      <c r="Q130" s="6" t="n"/>
    </row>
    <row r="131">
      <c r="A131" s="4" t="n"/>
      <c r="B131" s="5" t="n"/>
      <c r="C131" s="6" t="n"/>
      <c r="D131" s="5" t="n"/>
      <c r="E131" s="7" t="n"/>
      <c r="F131" s="7" t="n"/>
      <c r="G131" s="7" t="n"/>
      <c r="H131" s="8" t="n"/>
      <c r="I131" s="8" t="n"/>
      <c r="J131" s="9">
        <f>IF(OR($A131="",$H131="",$E131&lt;&gt;"Sim"),"",IF(MOD($H131,1)&lt;'Definições'!$B$9,INT($H131)+'Definições'!$B$9,IF(MOD($H131,1)&gt;'Definições'!$B$10,INT($H131)+1+'Definições'!$B$9,$H131)))</f>
        <v/>
      </c>
      <c r="K131" s="9">
        <f>IF(OR($A131="",$I131="",$E131&lt;&gt;"Sim"),"",IF(AND($H131&lt;&gt;"",$I131-$H131&lt;'Definições'!$B$6/24),"",INT($I131-'Definições'!$B$5/24)+MIN(MAX(MOD($I131-'Definições'!$B$5/24,1),'Definições'!$B$9),'Definições'!$B$10)))</f>
        <v/>
      </c>
      <c r="L131" s="9">
        <f>IF(OR($A131="",$I131="",$E131&lt;&gt;"Sim"),"",IF(OR($F131="Sim",$G131="Sim",AND($H131&lt;&gt;"",$I131-$H131&gt;='Definições'!$B$8)),IF(MOD(($I131-'Definições'!$B$7/24),1)&lt;'Definições'!$B$9,INT(($I131-'Definições'!$B$7/24))-1+'Definições'!$B$10,IF(MOD(($I131-'Definições'!$B$7/24),1)&gt;'Definições'!$B$10,INT(($I131-'Definições'!$B$7/24))+'Definições'!$B$10,($I131-'Definições'!$B$7/24))),""))</f>
        <v/>
      </c>
      <c r="M131" s="10" t="n"/>
      <c r="N131" s="6" t="n"/>
      <c r="O131" s="11">
        <f>IF($A131="","",IF($N131&lt;&gt;"","Fechado",IF(AND($I131&lt;&gt;"",NOW()&gt;$I131),"Registar o desfecho",IF($E131&lt;&gt;"Sim","Sem SMS: ligar ou email",IF($M131&amp;""="STOP","Saiu: sem SMS",IF($M131&amp;""="R","Remarcar",IF($M131&amp;""="C","Confirmado",IF($M131&amp;""="Outra","Ler e responder",IF($K131="","Agendado",IF(NOW()&lt;$K131,"Agendado",IF(NOW()&gt;=$K131+1,"Sem resposta: ligar uma vez","À espera de resposta")))))))))))</f>
        <v/>
      </c>
      <c r="P131" s="5" t="n"/>
      <c r="Q131" s="6" t="n"/>
    </row>
    <row r="132">
      <c r="A132" s="4" t="n"/>
      <c r="B132" s="5" t="n"/>
      <c r="C132" s="6" t="n"/>
      <c r="D132" s="5" t="n"/>
      <c r="E132" s="7" t="n"/>
      <c r="F132" s="7" t="n"/>
      <c r="G132" s="7" t="n"/>
      <c r="H132" s="8" t="n"/>
      <c r="I132" s="8" t="n"/>
      <c r="J132" s="9">
        <f>IF(OR($A132="",$H132="",$E132&lt;&gt;"Sim"),"",IF(MOD($H132,1)&lt;'Definições'!$B$9,INT($H132)+'Definições'!$B$9,IF(MOD($H132,1)&gt;'Definições'!$B$10,INT($H132)+1+'Definições'!$B$9,$H132)))</f>
        <v/>
      </c>
      <c r="K132" s="9">
        <f>IF(OR($A132="",$I132="",$E132&lt;&gt;"Sim"),"",IF(AND($H132&lt;&gt;"",$I132-$H132&lt;'Definições'!$B$6/24),"",INT($I132-'Definições'!$B$5/24)+MIN(MAX(MOD($I132-'Definições'!$B$5/24,1),'Definições'!$B$9),'Definições'!$B$10)))</f>
        <v/>
      </c>
      <c r="L132" s="9">
        <f>IF(OR($A132="",$I132="",$E132&lt;&gt;"Sim"),"",IF(OR($F132="Sim",$G132="Sim",AND($H132&lt;&gt;"",$I132-$H132&gt;='Definições'!$B$8)),IF(MOD(($I132-'Definições'!$B$7/24),1)&lt;'Definições'!$B$9,INT(($I132-'Definições'!$B$7/24))-1+'Definições'!$B$10,IF(MOD(($I132-'Definições'!$B$7/24),1)&gt;'Definições'!$B$10,INT(($I132-'Definições'!$B$7/24))+'Definições'!$B$10,($I132-'Definições'!$B$7/24))),""))</f>
        <v/>
      </c>
      <c r="M132" s="10" t="n"/>
      <c r="N132" s="6" t="n"/>
      <c r="O132" s="11">
        <f>IF($A132="","",IF($N132&lt;&gt;"","Fechado",IF(AND($I132&lt;&gt;"",NOW()&gt;$I132),"Registar o desfecho",IF($E132&lt;&gt;"Sim","Sem SMS: ligar ou email",IF($M132&amp;""="STOP","Saiu: sem SMS",IF($M132&amp;""="R","Remarcar",IF($M132&amp;""="C","Confirmado",IF($M132&amp;""="Outra","Ler e responder",IF($K132="","Agendado",IF(NOW()&lt;$K132,"Agendado",IF(NOW()&gt;=$K132+1,"Sem resposta: ligar uma vez","À espera de resposta")))))))))))</f>
        <v/>
      </c>
      <c r="P132" s="5" t="n"/>
      <c r="Q132" s="6" t="n"/>
    </row>
    <row r="133">
      <c r="A133" s="4" t="n"/>
      <c r="B133" s="5" t="n"/>
      <c r="C133" s="6" t="n"/>
      <c r="D133" s="5" t="n"/>
      <c r="E133" s="7" t="n"/>
      <c r="F133" s="7" t="n"/>
      <c r="G133" s="7" t="n"/>
      <c r="H133" s="8" t="n"/>
      <c r="I133" s="8" t="n"/>
      <c r="J133" s="9">
        <f>IF(OR($A133="",$H133="",$E133&lt;&gt;"Sim"),"",IF(MOD($H133,1)&lt;'Definições'!$B$9,INT($H133)+'Definições'!$B$9,IF(MOD($H133,1)&gt;'Definições'!$B$10,INT($H133)+1+'Definições'!$B$9,$H133)))</f>
        <v/>
      </c>
      <c r="K133" s="9">
        <f>IF(OR($A133="",$I133="",$E133&lt;&gt;"Sim"),"",IF(AND($H133&lt;&gt;"",$I133-$H133&lt;'Definições'!$B$6/24),"",INT($I133-'Definições'!$B$5/24)+MIN(MAX(MOD($I133-'Definições'!$B$5/24,1),'Definições'!$B$9),'Definições'!$B$10)))</f>
        <v/>
      </c>
      <c r="L133" s="9">
        <f>IF(OR($A133="",$I133="",$E133&lt;&gt;"Sim"),"",IF(OR($F133="Sim",$G133="Sim",AND($H133&lt;&gt;"",$I133-$H133&gt;='Definições'!$B$8)),IF(MOD(($I133-'Definições'!$B$7/24),1)&lt;'Definições'!$B$9,INT(($I133-'Definições'!$B$7/24))-1+'Definições'!$B$10,IF(MOD(($I133-'Definições'!$B$7/24),1)&gt;'Definições'!$B$10,INT(($I133-'Definições'!$B$7/24))+'Definições'!$B$10,($I133-'Definições'!$B$7/24))),""))</f>
        <v/>
      </c>
      <c r="M133" s="10" t="n"/>
      <c r="N133" s="6" t="n"/>
      <c r="O133" s="11">
        <f>IF($A133="","",IF($N133&lt;&gt;"","Fechado",IF(AND($I133&lt;&gt;"",NOW()&gt;$I133),"Registar o desfecho",IF($E133&lt;&gt;"Sim","Sem SMS: ligar ou email",IF($M133&amp;""="STOP","Saiu: sem SMS",IF($M133&amp;""="R","Remarcar",IF($M133&amp;""="C","Confirmado",IF($M133&amp;""="Outra","Ler e responder",IF($K133="","Agendado",IF(NOW()&lt;$K133,"Agendado",IF(NOW()&gt;=$K133+1,"Sem resposta: ligar uma vez","À espera de resposta")))))))))))</f>
        <v/>
      </c>
      <c r="P133" s="5" t="n"/>
      <c r="Q133" s="6" t="n"/>
    </row>
    <row r="134">
      <c r="A134" s="4" t="n"/>
      <c r="B134" s="5" t="n"/>
      <c r="C134" s="6" t="n"/>
      <c r="D134" s="5" t="n"/>
      <c r="E134" s="7" t="n"/>
      <c r="F134" s="7" t="n"/>
      <c r="G134" s="7" t="n"/>
      <c r="H134" s="8" t="n"/>
      <c r="I134" s="8" t="n"/>
      <c r="J134" s="9">
        <f>IF(OR($A134="",$H134="",$E134&lt;&gt;"Sim"),"",IF(MOD($H134,1)&lt;'Definições'!$B$9,INT($H134)+'Definições'!$B$9,IF(MOD($H134,1)&gt;'Definições'!$B$10,INT($H134)+1+'Definições'!$B$9,$H134)))</f>
        <v/>
      </c>
      <c r="K134" s="9">
        <f>IF(OR($A134="",$I134="",$E134&lt;&gt;"Sim"),"",IF(AND($H134&lt;&gt;"",$I134-$H134&lt;'Definições'!$B$6/24),"",INT($I134-'Definições'!$B$5/24)+MIN(MAX(MOD($I134-'Definições'!$B$5/24,1),'Definições'!$B$9),'Definições'!$B$10)))</f>
        <v/>
      </c>
      <c r="L134" s="9">
        <f>IF(OR($A134="",$I134="",$E134&lt;&gt;"Sim"),"",IF(OR($F134="Sim",$G134="Sim",AND($H134&lt;&gt;"",$I134-$H134&gt;='Definições'!$B$8)),IF(MOD(($I134-'Definições'!$B$7/24),1)&lt;'Definições'!$B$9,INT(($I134-'Definições'!$B$7/24))-1+'Definições'!$B$10,IF(MOD(($I134-'Definições'!$B$7/24),1)&gt;'Definições'!$B$10,INT(($I134-'Definições'!$B$7/24))+'Definições'!$B$10,($I134-'Definições'!$B$7/24))),""))</f>
        <v/>
      </c>
      <c r="M134" s="10" t="n"/>
      <c r="N134" s="6" t="n"/>
      <c r="O134" s="11">
        <f>IF($A134="","",IF($N134&lt;&gt;"","Fechado",IF(AND($I134&lt;&gt;"",NOW()&gt;$I134),"Registar o desfecho",IF($E134&lt;&gt;"Sim","Sem SMS: ligar ou email",IF($M134&amp;""="STOP","Saiu: sem SMS",IF($M134&amp;""="R","Remarcar",IF($M134&amp;""="C","Confirmado",IF($M134&amp;""="Outra","Ler e responder",IF($K134="","Agendado",IF(NOW()&lt;$K134,"Agendado",IF(NOW()&gt;=$K134+1,"Sem resposta: ligar uma vez","À espera de resposta")))))))))))</f>
        <v/>
      </c>
      <c r="P134" s="5" t="n"/>
      <c r="Q134" s="6" t="n"/>
    </row>
    <row r="135">
      <c r="A135" s="4" t="n"/>
      <c r="B135" s="5" t="n"/>
      <c r="C135" s="6" t="n"/>
      <c r="D135" s="5" t="n"/>
      <c r="E135" s="7" t="n"/>
      <c r="F135" s="7" t="n"/>
      <c r="G135" s="7" t="n"/>
      <c r="H135" s="8" t="n"/>
      <c r="I135" s="8" t="n"/>
      <c r="J135" s="9">
        <f>IF(OR($A135="",$H135="",$E135&lt;&gt;"Sim"),"",IF(MOD($H135,1)&lt;'Definições'!$B$9,INT($H135)+'Definições'!$B$9,IF(MOD($H135,1)&gt;'Definições'!$B$10,INT($H135)+1+'Definições'!$B$9,$H135)))</f>
        <v/>
      </c>
      <c r="K135" s="9">
        <f>IF(OR($A135="",$I135="",$E135&lt;&gt;"Sim"),"",IF(AND($H135&lt;&gt;"",$I135-$H135&lt;'Definições'!$B$6/24),"",INT($I135-'Definições'!$B$5/24)+MIN(MAX(MOD($I135-'Definições'!$B$5/24,1),'Definições'!$B$9),'Definições'!$B$10)))</f>
        <v/>
      </c>
      <c r="L135" s="9">
        <f>IF(OR($A135="",$I135="",$E135&lt;&gt;"Sim"),"",IF(OR($F135="Sim",$G135="Sim",AND($H135&lt;&gt;"",$I135-$H135&gt;='Definições'!$B$8)),IF(MOD(($I135-'Definições'!$B$7/24),1)&lt;'Definições'!$B$9,INT(($I135-'Definições'!$B$7/24))-1+'Definições'!$B$10,IF(MOD(($I135-'Definições'!$B$7/24),1)&gt;'Definições'!$B$10,INT(($I135-'Definições'!$B$7/24))+'Definições'!$B$10,($I135-'Definições'!$B$7/24))),""))</f>
        <v/>
      </c>
      <c r="M135" s="10" t="n"/>
      <c r="N135" s="6" t="n"/>
      <c r="O135" s="11">
        <f>IF($A135="","",IF($N135&lt;&gt;"","Fechado",IF(AND($I135&lt;&gt;"",NOW()&gt;$I135),"Registar o desfecho",IF($E135&lt;&gt;"Sim","Sem SMS: ligar ou email",IF($M135&amp;""="STOP","Saiu: sem SMS",IF($M135&amp;""="R","Remarcar",IF($M135&amp;""="C","Confirmado",IF($M135&amp;""="Outra","Ler e responder",IF($K135="","Agendado",IF(NOW()&lt;$K135,"Agendado",IF(NOW()&gt;=$K135+1,"Sem resposta: ligar uma vez","À espera de resposta")))))))))))</f>
        <v/>
      </c>
      <c r="P135" s="5" t="n"/>
      <c r="Q135" s="6" t="n"/>
    </row>
    <row r="136">
      <c r="A136" s="4" t="n"/>
      <c r="B136" s="5" t="n"/>
      <c r="C136" s="6" t="n"/>
      <c r="D136" s="5" t="n"/>
      <c r="E136" s="7" t="n"/>
      <c r="F136" s="7" t="n"/>
      <c r="G136" s="7" t="n"/>
      <c r="H136" s="8" t="n"/>
      <c r="I136" s="8" t="n"/>
      <c r="J136" s="9">
        <f>IF(OR($A136="",$H136="",$E136&lt;&gt;"Sim"),"",IF(MOD($H136,1)&lt;'Definições'!$B$9,INT($H136)+'Definições'!$B$9,IF(MOD($H136,1)&gt;'Definições'!$B$10,INT($H136)+1+'Definições'!$B$9,$H136)))</f>
        <v/>
      </c>
      <c r="K136" s="9">
        <f>IF(OR($A136="",$I136="",$E136&lt;&gt;"Sim"),"",IF(AND($H136&lt;&gt;"",$I136-$H136&lt;'Definições'!$B$6/24),"",INT($I136-'Definições'!$B$5/24)+MIN(MAX(MOD($I136-'Definições'!$B$5/24,1),'Definições'!$B$9),'Definições'!$B$10)))</f>
        <v/>
      </c>
      <c r="L136" s="9">
        <f>IF(OR($A136="",$I136="",$E136&lt;&gt;"Sim"),"",IF(OR($F136="Sim",$G136="Sim",AND($H136&lt;&gt;"",$I136-$H136&gt;='Definições'!$B$8)),IF(MOD(($I136-'Definições'!$B$7/24),1)&lt;'Definições'!$B$9,INT(($I136-'Definições'!$B$7/24))-1+'Definições'!$B$10,IF(MOD(($I136-'Definições'!$B$7/24),1)&gt;'Definições'!$B$10,INT(($I136-'Definições'!$B$7/24))+'Definições'!$B$10,($I136-'Definições'!$B$7/24))),""))</f>
        <v/>
      </c>
      <c r="M136" s="10" t="n"/>
      <c r="N136" s="6" t="n"/>
      <c r="O136" s="11">
        <f>IF($A136="","",IF($N136&lt;&gt;"","Fechado",IF(AND($I136&lt;&gt;"",NOW()&gt;$I136),"Registar o desfecho",IF($E136&lt;&gt;"Sim","Sem SMS: ligar ou email",IF($M136&amp;""="STOP","Saiu: sem SMS",IF($M136&amp;""="R","Remarcar",IF($M136&amp;""="C","Confirmado",IF($M136&amp;""="Outra","Ler e responder",IF($K136="","Agendado",IF(NOW()&lt;$K136,"Agendado",IF(NOW()&gt;=$K136+1,"Sem resposta: ligar uma vez","À espera de resposta")))))))))))</f>
        <v/>
      </c>
      <c r="P136" s="5" t="n"/>
      <c r="Q136" s="6" t="n"/>
    </row>
    <row r="137">
      <c r="A137" s="4" t="n"/>
      <c r="B137" s="5" t="n"/>
      <c r="C137" s="6" t="n"/>
      <c r="D137" s="5" t="n"/>
      <c r="E137" s="7" t="n"/>
      <c r="F137" s="7" t="n"/>
      <c r="G137" s="7" t="n"/>
      <c r="H137" s="8" t="n"/>
      <c r="I137" s="8" t="n"/>
      <c r="J137" s="9">
        <f>IF(OR($A137="",$H137="",$E137&lt;&gt;"Sim"),"",IF(MOD($H137,1)&lt;'Definições'!$B$9,INT($H137)+'Definições'!$B$9,IF(MOD($H137,1)&gt;'Definições'!$B$10,INT($H137)+1+'Definições'!$B$9,$H137)))</f>
        <v/>
      </c>
      <c r="K137" s="9">
        <f>IF(OR($A137="",$I137="",$E137&lt;&gt;"Sim"),"",IF(AND($H137&lt;&gt;"",$I137-$H137&lt;'Definições'!$B$6/24),"",INT($I137-'Definições'!$B$5/24)+MIN(MAX(MOD($I137-'Definições'!$B$5/24,1),'Definições'!$B$9),'Definições'!$B$10)))</f>
        <v/>
      </c>
      <c r="L137" s="9">
        <f>IF(OR($A137="",$I137="",$E137&lt;&gt;"Sim"),"",IF(OR($F137="Sim",$G137="Sim",AND($H137&lt;&gt;"",$I137-$H137&gt;='Definições'!$B$8)),IF(MOD(($I137-'Definições'!$B$7/24),1)&lt;'Definições'!$B$9,INT(($I137-'Definições'!$B$7/24))-1+'Definições'!$B$10,IF(MOD(($I137-'Definições'!$B$7/24),1)&gt;'Definições'!$B$10,INT(($I137-'Definições'!$B$7/24))+'Definições'!$B$10,($I137-'Definições'!$B$7/24))),""))</f>
        <v/>
      </c>
      <c r="M137" s="10" t="n"/>
      <c r="N137" s="6" t="n"/>
      <c r="O137" s="11">
        <f>IF($A137="","",IF($N137&lt;&gt;"","Fechado",IF(AND($I137&lt;&gt;"",NOW()&gt;$I137),"Registar o desfecho",IF($E137&lt;&gt;"Sim","Sem SMS: ligar ou email",IF($M137&amp;""="STOP","Saiu: sem SMS",IF($M137&amp;""="R","Remarcar",IF($M137&amp;""="C","Confirmado",IF($M137&amp;""="Outra","Ler e responder",IF($K137="","Agendado",IF(NOW()&lt;$K137,"Agendado",IF(NOW()&gt;=$K137+1,"Sem resposta: ligar uma vez","À espera de resposta")))))))))))</f>
        <v/>
      </c>
      <c r="P137" s="5" t="n"/>
      <c r="Q137" s="6" t="n"/>
    </row>
    <row r="138">
      <c r="A138" s="4" t="n"/>
      <c r="B138" s="5" t="n"/>
      <c r="C138" s="6" t="n"/>
      <c r="D138" s="5" t="n"/>
      <c r="E138" s="7" t="n"/>
      <c r="F138" s="7" t="n"/>
      <c r="G138" s="7" t="n"/>
      <c r="H138" s="8" t="n"/>
      <c r="I138" s="8" t="n"/>
      <c r="J138" s="9">
        <f>IF(OR($A138="",$H138="",$E138&lt;&gt;"Sim"),"",IF(MOD($H138,1)&lt;'Definições'!$B$9,INT($H138)+'Definições'!$B$9,IF(MOD($H138,1)&gt;'Definições'!$B$10,INT($H138)+1+'Definições'!$B$9,$H138)))</f>
        <v/>
      </c>
      <c r="K138" s="9">
        <f>IF(OR($A138="",$I138="",$E138&lt;&gt;"Sim"),"",IF(AND($H138&lt;&gt;"",$I138-$H138&lt;'Definições'!$B$6/24),"",INT($I138-'Definições'!$B$5/24)+MIN(MAX(MOD($I138-'Definições'!$B$5/24,1),'Definições'!$B$9),'Definições'!$B$10)))</f>
        <v/>
      </c>
      <c r="L138" s="9">
        <f>IF(OR($A138="",$I138="",$E138&lt;&gt;"Sim"),"",IF(OR($F138="Sim",$G138="Sim",AND($H138&lt;&gt;"",$I138-$H138&gt;='Definições'!$B$8)),IF(MOD(($I138-'Definições'!$B$7/24),1)&lt;'Definições'!$B$9,INT(($I138-'Definições'!$B$7/24))-1+'Definições'!$B$10,IF(MOD(($I138-'Definições'!$B$7/24),1)&gt;'Definições'!$B$10,INT(($I138-'Definições'!$B$7/24))+'Definições'!$B$10,($I138-'Definições'!$B$7/24))),""))</f>
        <v/>
      </c>
      <c r="M138" s="10" t="n"/>
      <c r="N138" s="6" t="n"/>
      <c r="O138" s="11">
        <f>IF($A138="","",IF($N138&lt;&gt;"","Fechado",IF(AND($I138&lt;&gt;"",NOW()&gt;$I138),"Registar o desfecho",IF($E138&lt;&gt;"Sim","Sem SMS: ligar ou email",IF($M138&amp;""="STOP","Saiu: sem SMS",IF($M138&amp;""="R","Remarcar",IF($M138&amp;""="C","Confirmado",IF($M138&amp;""="Outra","Ler e responder",IF($K138="","Agendado",IF(NOW()&lt;$K138,"Agendado",IF(NOW()&gt;=$K138+1,"Sem resposta: ligar uma vez","À espera de resposta")))))))))))</f>
        <v/>
      </c>
      <c r="P138" s="5" t="n"/>
      <c r="Q138" s="6" t="n"/>
    </row>
    <row r="139">
      <c r="A139" s="4" t="n"/>
      <c r="B139" s="5" t="n"/>
      <c r="C139" s="6" t="n"/>
      <c r="D139" s="5" t="n"/>
      <c r="E139" s="7" t="n"/>
      <c r="F139" s="7" t="n"/>
      <c r="G139" s="7" t="n"/>
      <c r="H139" s="8" t="n"/>
      <c r="I139" s="8" t="n"/>
      <c r="J139" s="9">
        <f>IF(OR($A139="",$H139="",$E139&lt;&gt;"Sim"),"",IF(MOD($H139,1)&lt;'Definições'!$B$9,INT($H139)+'Definições'!$B$9,IF(MOD($H139,1)&gt;'Definições'!$B$10,INT($H139)+1+'Definições'!$B$9,$H139)))</f>
        <v/>
      </c>
      <c r="K139" s="9">
        <f>IF(OR($A139="",$I139="",$E139&lt;&gt;"Sim"),"",IF(AND($H139&lt;&gt;"",$I139-$H139&lt;'Definições'!$B$6/24),"",INT($I139-'Definições'!$B$5/24)+MIN(MAX(MOD($I139-'Definições'!$B$5/24,1),'Definições'!$B$9),'Definições'!$B$10)))</f>
        <v/>
      </c>
      <c r="L139" s="9">
        <f>IF(OR($A139="",$I139="",$E139&lt;&gt;"Sim"),"",IF(OR($F139="Sim",$G139="Sim",AND($H139&lt;&gt;"",$I139-$H139&gt;='Definições'!$B$8)),IF(MOD(($I139-'Definições'!$B$7/24),1)&lt;'Definições'!$B$9,INT(($I139-'Definições'!$B$7/24))-1+'Definições'!$B$10,IF(MOD(($I139-'Definições'!$B$7/24),1)&gt;'Definições'!$B$10,INT(($I139-'Definições'!$B$7/24))+'Definições'!$B$10,($I139-'Definições'!$B$7/24))),""))</f>
        <v/>
      </c>
      <c r="M139" s="10" t="n"/>
      <c r="N139" s="6" t="n"/>
      <c r="O139" s="11">
        <f>IF($A139="","",IF($N139&lt;&gt;"","Fechado",IF(AND($I139&lt;&gt;"",NOW()&gt;$I139),"Registar o desfecho",IF($E139&lt;&gt;"Sim","Sem SMS: ligar ou email",IF($M139&amp;""="STOP","Saiu: sem SMS",IF($M139&amp;""="R","Remarcar",IF($M139&amp;""="C","Confirmado",IF($M139&amp;""="Outra","Ler e responder",IF($K139="","Agendado",IF(NOW()&lt;$K139,"Agendado",IF(NOW()&gt;=$K139+1,"Sem resposta: ligar uma vez","À espera de resposta")))))))))))</f>
        <v/>
      </c>
      <c r="P139" s="5" t="n"/>
      <c r="Q139" s="6" t="n"/>
    </row>
    <row r="140">
      <c r="A140" s="4" t="n"/>
      <c r="B140" s="5" t="n"/>
      <c r="C140" s="6" t="n"/>
      <c r="D140" s="5" t="n"/>
      <c r="E140" s="7" t="n"/>
      <c r="F140" s="7" t="n"/>
      <c r="G140" s="7" t="n"/>
      <c r="H140" s="8" t="n"/>
      <c r="I140" s="8" t="n"/>
      <c r="J140" s="9">
        <f>IF(OR($A140="",$H140="",$E140&lt;&gt;"Sim"),"",IF(MOD($H140,1)&lt;'Definições'!$B$9,INT($H140)+'Definições'!$B$9,IF(MOD($H140,1)&gt;'Definições'!$B$10,INT($H140)+1+'Definições'!$B$9,$H140)))</f>
        <v/>
      </c>
      <c r="K140" s="9">
        <f>IF(OR($A140="",$I140="",$E140&lt;&gt;"Sim"),"",IF(AND($H140&lt;&gt;"",$I140-$H140&lt;'Definições'!$B$6/24),"",INT($I140-'Definições'!$B$5/24)+MIN(MAX(MOD($I140-'Definições'!$B$5/24,1),'Definições'!$B$9),'Definições'!$B$10)))</f>
        <v/>
      </c>
      <c r="L140" s="9">
        <f>IF(OR($A140="",$I140="",$E140&lt;&gt;"Sim"),"",IF(OR($F140="Sim",$G140="Sim",AND($H140&lt;&gt;"",$I140-$H140&gt;='Definições'!$B$8)),IF(MOD(($I140-'Definições'!$B$7/24),1)&lt;'Definições'!$B$9,INT(($I140-'Definições'!$B$7/24))-1+'Definições'!$B$10,IF(MOD(($I140-'Definições'!$B$7/24),1)&gt;'Definições'!$B$10,INT(($I140-'Definições'!$B$7/24))+'Definições'!$B$10,($I140-'Definições'!$B$7/24))),""))</f>
        <v/>
      </c>
      <c r="M140" s="10" t="n"/>
      <c r="N140" s="6" t="n"/>
      <c r="O140" s="11">
        <f>IF($A140="","",IF($N140&lt;&gt;"","Fechado",IF(AND($I140&lt;&gt;"",NOW()&gt;$I140),"Registar o desfecho",IF($E140&lt;&gt;"Sim","Sem SMS: ligar ou email",IF($M140&amp;""="STOP","Saiu: sem SMS",IF($M140&amp;""="R","Remarcar",IF($M140&amp;""="C","Confirmado",IF($M140&amp;""="Outra","Ler e responder",IF($K140="","Agendado",IF(NOW()&lt;$K140,"Agendado",IF(NOW()&gt;=$K140+1,"Sem resposta: ligar uma vez","À espera de resposta")))))))))))</f>
        <v/>
      </c>
      <c r="P140" s="5" t="n"/>
      <c r="Q140" s="6" t="n"/>
    </row>
    <row r="141">
      <c r="A141" s="4" t="n"/>
      <c r="B141" s="5" t="n"/>
      <c r="C141" s="6" t="n"/>
      <c r="D141" s="5" t="n"/>
      <c r="E141" s="7" t="n"/>
      <c r="F141" s="7" t="n"/>
      <c r="G141" s="7" t="n"/>
      <c r="H141" s="8" t="n"/>
      <c r="I141" s="8" t="n"/>
      <c r="J141" s="9">
        <f>IF(OR($A141="",$H141="",$E141&lt;&gt;"Sim"),"",IF(MOD($H141,1)&lt;'Definições'!$B$9,INT($H141)+'Definições'!$B$9,IF(MOD($H141,1)&gt;'Definições'!$B$10,INT($H141)+1+'Definições'!$B$9,$H141)))</f>
        <v/>
      </c>
      <c r="K141" s="9">
        <f>IF(OR($A141="",$I141="",$E141&lt;&gt;"Sim"),"",IF(AND($H141&lt;&gt;"",$I141-$H141&lt;'Definições'!$B$6/24),"",INT($I141-'Definições'!$B$5/24)+MIN(MAX(MOD($I141-'Definições'!$B$5/24,1),'Definições'!$B$9),'Definições'!$B$10)))</f>
        <v/>
      </c>
      <c r="L141" s="9">
        <f>IF(OR($A141="",$I141="",$E141&lt;&gt;"Sim"),"",IF(OR($F141="Sim",$G141="Sim",AND($H141&lt;&gt;"",$I141-$H141&gt;='Definições'!$B$8)),IF(MOD(($I141-'Definições'!$B$7/24),1)&lt;'Definições'!$B$9,INT(($I141-'Definições'!$B$7/24))-1+'Definições'!$B$10,IF(MOD(($I141-'Definições'!$B$7/24),1)&gt;'Definições'!$B$10,INT(($I141-'Definições'!$B$7/24))+'Definições'!$B$10,($I141-'Definições'!$B$7/24))),""))</f>
        <v/>
      </c>
      <c r="M141" s="10" t="n"/>
      <c r="N141" s="6" t="n"/>
      <c r="O141" s="11">
        <f>IF($A141="","",IF($N141&lt;&gt;"","Fechado",IF(AND($I141&lt;&gt;"",NOW()&gt;$I141),"Registar o desfecho",IF($E141&lt;&gt;"Sim","Sem SMS: ligar ou email",IF($M141&amp;""="STOP","Saiu: sem SMS",IF($M141&amp;""="R","Remarcar",IF($M141&amp;""="C","Confirmado",IF($M141&amp;""="Outra","Ler e responder",IF($K141="","Agendado",IF(NOW()&lt;$K141,"Agendado",IF(NOW()&gt;=$K141+1,"Sem resposta: ligar uma vez","À espera de resposta")))))))))))</f>
        <v/>
      </c>
      <c r="P141" s="5" t="n"/>
      <c r="Q141" s="6" t="n"/>
    </row>
    <row r="142">
      <c r="A142" s="4" t="n"/>
      <c r="B142" s="5" t="n"/>
      <c r="C142" s="6" t="n"/>
      <c r="D142" s="5" t="n"/>
      <c r="E142" s="7" t="n"/>
      <c r="F142" s="7" t="n"/>
      <c r="G142" s="7" t="n"/>
      <c r="H142" s="8" t="n"/>
      <c r="I142" s="8" t="n"/>
      <c r="J142" s="9">
        <f>IF(OR($A142="",$H142="",$E142&lt;&gt;"Sim"),"",IF(MOD($H142,1)&lt;'Definições'!$B$9,INT($H142)+'Definições'!$B$9,IF(MOD($H142,1)&gt;'Definições'!$B$10,INT($H142)+1+'Definições'!$B$9,$H142)))</f>
        <v/>
      </c>
      <c r="K142" s="9">
        <f>IF(OR($A142="",$I142="",$E142&lt;&gt;"Sim"),"",IF(AND($H142&lt;&gt;"",$I142-$H142&lt;'Definições'!$B$6/24),"",INT($I142-'Definições'!$B$5/24)+MIN(MAX(MOD($I142-'Definições'!$B$5/24,1),'Definições'!$B$9),'Definições'!$B$10)))</f>
        <v/>
      </c>
      <c r="L142" s="9">
        <f>IF(OR($A142="",$I142="",$E142&lt;&gt;"Sim"),"",IF(OR($F142="Sim",$G142="Sim",AND($H142&lt;&gt;"",$I142-$H142&gt;='Definições'!$B$8)),IF(MOD(($I142-'Definições'!$B$7/24),1)&lt;'Definições'!$B$9,INT(($I142-'Definições'!$B$7/24))-1+'Definições'!$B$10,IF(MOD(($I142-'Definições'!$B$7/24),1)&gt;'Definições'!$B$10,INT(($I142-'Definições'!$B$7/24))+'Definições'!$B$10,($I142-'Definições'!$B$7/24))),""))</f>
        <v/>
      </c>
      <c r="M142" s="10" t="n"/>
      <c r="N142" s="6" t="n"/>
      <c r="O142" s="11">
        <f>IF($A142="","",IF($N142&lt;&gt;"","Fechado",IF(AND($I142&lt;&gt;"",NOW()&gt;$I142),"Registar o desfecho",IF($E142&lt;&gt;"Sim","Sem SMS: ligar ou email",IF($M142&amp;""="STOP","Saiu: sem SMS",IF($M142&amp;""="R","Remarcar",IF($M142&amp;""="C","Confirmado",IF($M142&amp;""="Outra","Ler e responder",IF($K142="","Agendado",IF(NOW()&lt;$K142,"Agendado",IF(NOW()&gt;=$K142+1,"Sem resposta: ligar uma vez","À espera de resposta")))))))))))</f>
        <v/>
      </c>
      <c r="P142" s="5" t="n"/>
      <c r="Q142" s="6" t="n"/>
    </row>
    <row r="143">
      <c r="A143" s="4" t="n"/>
      <c r="B143" s="5" t="n"/>
      <c r="C143" s="6" t="n"/>
      <c r="D143" s="5" t="n"/>
      <c r="E143" s="7" t="n"/>
      <c r="F143" s="7" t="n"/>
      <c r="G143" s="7" t="n"/>
      <c r="H143" s="8" t="n"/>
      <c r="I143" s="8" t="n"/>
      <c r="J143" s="9">
        <f>IF(OR($A143="",$H143="",$E143&lt;&gt;"Sim"),"",IF(MOD($H143,1)&lt;'Definições'!$B$9,INT($H143)+'Definições'!$B$9,IF(MOD($H143,1)&gt;'Definições'!$B$10,INT($H143)+1+'Definições'!$B$9,$H143)))</f>
        <v/>
      </c>
      <c r="K143" s="9">
        <f>IF(OR($A143="",$I143="",$E143&lt;&gt;"Sim"),"",IF(AND($H143&lt;&gt;"",$I143-$H143&lt;'Definições'!$B$6/24),"",INT($I143-'Definições'!$B$5/24)+MIN(MAX(MOD($I143-'Definições'!$B$5/24,1),'Definições'!$B$9),'Definições'!$B$10)))</f>
        <v/>
      </c>
      <c r="L143" s="9">
        <f>IF(OR($A143="",$I143="",$E143&lt;&gt;"Sim"),"",IF(OR($F143="Sim",$G143="Sim",AND($H143&lt;&gt;"",$I143-$H143&gt;='Definições'!$B$8)),IF(MOD(($I143-'Definições'!$B$7/24),1)&lt;'Definições'!$B$9,INT(($I143-'Definições'!$B$7/24))-1+'Definições'!$B$10,IF(MOD(($I143-'Definições'!$B$7/24),1)&gt;'Definições'!$B$10,INT(($I143-'Definições'!$B$7/24))+'Definições'!$B$10,($I143-'Definições'!$B$7/24))),""))</f>
        <v/>
      </c>
      <c r="M143" s="10" t="n"/>
      <c r="N143" s="6" t="n"/>
      <c r="O143" s="11">
        <f>IF($A143="","",IF($N143&lt;&gt;"","Fechado",IF(AND($I143&lt;&gt;"",NOW()&gt;$I143),"Registar o desfecho",IF($E143&lt;&gt;"Sim","Sem SMS: ligar ou email",IF($M143&amp;""="STOP","Saiu: sem SMS",IF($M143&amp;""="R","Remarcar",IF($M143&amp;""="C","Confirmado",IF($M143&amp;""="Outra","Ler e responder",IF($K143="","Agendado",IF(NOW()&lt;$K143,"Agendado",IF(NOW()&gt;=$K143+1,"Sem resposta: ligar uma vez","À espera de resposta")))))))))))</f>
        <v/>
      </c>
      <c r="P143" s="5" t="n"/>
      <c r="Q143" s="6" t="n"/>
    </row>
    <row r="144">
      <c r="A144" s="4" t="n"/>
      <c r="B144" s="5" t="n"/>
      <c r="C144" s="6" t="n"/>
      <c r="D144" s="5" t="n"/>
      <c r="E144" s="7" t="n"/>
      <c r="F144" s="7" t="n"/>
      <c r="G144" s="7" t="n"/>
      <c r="H144" s="8" t="n"/>
      <c r="I144" s="8" t="n"/>
      <c r="J144" s="9">
        <f>IF(OR($A144="",$H144="",$E144&lt;&gt;"Sim"),"",IF(MOD($H144,1)&lt;'Definições'!$B$9,INT($H144)+'Definições'!$B$9,IF(MOD($H144,1)&gt;'Definições'!$B$10,INT($H144)+1+'Definições'!$B$9,$H144)))</f>
        <v/>
      </c>
      <c r="K144" s="9">
        <f>IF(OR($A144="",$I144="",$E144&lt;&gt;"Sim"),"",IF(AND($H144&lt;&gt;"",$I144-$H144&lt;'Definições'!$B$6/24),"",INT($I144-'Definições'!$B$5/24)+MIN(MAX(MOD($I144-'Definições'!$B$5/24,1),'Definições'!$B$9),'Definições'!$B$10)))</f>
        <v/>
      </c>
      <c r="L144" s="9">
        <f>IF(OR($A144="",$I144="",$E144&lt;&gt;"Sim"),"",IF(OR($F144="Sim",$G144="Sim",AND($H144&lt;&gt;"",$I144-$H144&gt;='Definições'!$B$8)),IF(MOD(($I144-'Definições'!$B$7/24),1)&lt;'Definições'!$B$9,INT(($I144-'Definições'!$B$7/24))-1+'Definições'!$B$10,IF(MOD(($I144-'Definições'!$B$7/24),1)&gt;'Definições'!$B$10,INT(($I144-'Definições'!$B$7/24))+'Definições'!$B$10,($I144-'Definições'!$B$7/24))),""))</f>
        <v/>
      </c>
      <c r="M144" s="10" t="n"/>
      <c r="N144" s="6" t="n"/>
      <c r="O144" s="11">
        <f>IF($A144="","",IF($N144&lt;&gt;"","Fechado",IF(AND($I144&lt;&gt;"",NOW()&gt;$I144),"Registar o desfecho",IF($E144&lt;&gt;"Sim","Sem SMS: ligar ou email",IF($M144&amp;""="STOP","Saiu: sem SMS",IF($M144&amp;""="R","Remarcar",IF($M144&amp;""="C","Confirmado",IF($M144&amp;""="Outra","Ler e responder",IF($K144="","Agendado",IF(NOW()&lt;$K144,"Agendado",IF(NOW()&gt;=$K144+1,"Sem resposta: ligar uma vez","À espera de resposta")))))))))))</f>
        <v/>
      </c>
      <c r="P144" s="5" t="n"/>
      <c r="Q144" s="6" t="n"/>
    </row>
    <row r="145">
      <c r="A145" s="4" t="n"/>
      <c r="B145" s="5" t="n"/>
      <c r="C145" s="6" t="n"/>
      <c r="D145" s="5" t="n"/>
      <c r="E145" s="7" t="n"/>
      <c r="F145" s="7" t="n"/>
      <c r="G145" s="7" t="n"/>
      <c r="H145" s="8" t="n"/>
      <c r="I145" s="8" t="n"/>
      <c r="J145" s="9">
        <f>IF(OR($A145="",$H145="",$E145&lt;&gt;"Sim"),"",IF(MOD($H145,1)&lt;'Definições'!$B$9,INT($H145)+'Definições'!$B$9,IF(MOD($H145,1)&gt;'Definições'!$B$10,INT($H145)+1+'Definições'!$B$9,$H145)))</f>
        <v/>
      </c>
      <c r="K145" s="9">
        <f>IF(OR($A145="",$I145="",$E145&lt;&gt;"Sim"),"",IF(AND($H145&lt;&gt;"",$I145-$H145&lt;'Definições'!$B$6/24),"",INT($I145-'Definições'!$B$5/24)+MIN(MAX(MOD($I145-'Definições'!$B$5/24,1),'Definições'!$B$9),'Definições'!$B$10)))</f>
        <v/>
      </c>
      <c r="L145" s="9">
        <f>IF(OR($A145="",$I145="",$E145&lt;&gt;"Sim"),"",IF(OR($F145="Sim",$G145="Sim",AND($H145&lt;&gt;"",$I145-$H145&gt;='Definições'!$B$8)),IF(MOD(($I145-'Definições'!$B$7/24),1)&lt;'Definições'!$B$9,INT(($I145-'Definições'!$B$7/24))-1+'Definições'!$B$10,IF(MOD(($I145-'Definições'!$B$7/24),1)&gt;'Definições'!$B$10,INT(($I145-'Definições'!$B$7/24))+'Definições'!$B$10,($I145-'Definições'!$B$7/24))),""))</f>
        <v/>
      </c>
      <c r="M145" s="10" t="n"/>
      <c r="N145" s="6" t="n"/>
      <c r="O145" s="11">
        <f>IF($A145="","",IF($N145&lt;&gt;"","Fechado",IF(AND($I145&lt;&gt;"",NOW()&gt;$I145),"Registar o desfecho",IF($E145&lt;&gt;"Sim","Sem SMS: ligar ou email",IF($M145&amp;""="STOP","Saiu: sem SMS",IF($M145&amp;""="R","Remarcar",IF($M145&amp;""="C","Confirmado",IF($M145&amp;""="Outra","Ler e responder",IF($K145="","Agendado",IF(NOW()&lt;$K145,"Agendado",IF(NOW()&gt;=$K145+1,"Sem resposta: ligar uma vez","À espera de resposta")))))))))))</f>
        <v/>
      </c>
      <c r="P145" s="5" t="n"/>
      <c r="Q145" s="6" t="n"/>
    </row>
    <row r="146">
      <c r="A146" s="4" t="n"/>
      <c r="B146" s="5" t="n"/>
      <c r="C146" s="6" t="n"/>
      <c r="D146" s="5" t="n"/>
      <c r="E146" s="7" t="n"/>
      <c r="F146" s="7" t="n"/>
      <c r="G146" s="7" t="n"/>
      <c r="H146" s="8" t="n"/>
      <c r="I146" s="8" t="n"/>
      <c r="J146" s="9">
        <f>IF(OR($A146="",$H146="",$E146&lt;&gt;"Sim"),"",IF(MOD($H146,1)&lt;'Definições'!$B$9,INT($H146)+'Definições'!$B$9,IF(MOD($H146,1)&gt;'Definições'!$B$10,INT($H146)+1+'Definições'!$B$9,$H146)))</f>
        <v/>
      </c>
      <c r="K146" s="9">
        <f>IF(OR($A146="",$I146="",$E146&lt;&gt;"Sim"),"",IF(AND($H146&lt;&gt;"",$I146-$H146&lt;'Definições'!$B$6/24),"",INT($I146-'Definições'!$B$5/24)+MIN(MAX(MOD($I146-'Definições'!$B$5/24,1),'Definições'!$B$9),'Definições'!$B$10)))</f>
        <v/>
      </c>
      <c r="L146" s="9">
        <f>IF(OR($A146="",$I146="",$E146&lt;&gt;"Sim"),"",IF(OR($F146="Sim",$G146="Sim",AND($H146&lt;&gt;"",$I146-$H146&gt;='Definições'!$B$8)),IF(MOD(($I146-'Definições'!$B$7/24),1)&lt;'Definições'!$B$9,INT(($I146-'Definições'!$B$7/24))-1+'Definições'!$B$10,IF(MOD(($I146-'Definições'!$B$7/24),1)&gt;'Definições'!$B$10,INT(($I146-'Definições'!$B$7/24))+'Definições'!$B$10,($I146-'Definições'!$B$7/24))),""))</f>
        <v/>
      </c>
      <c r="M146" s="10" t="n"/>
      <c r="N146" s="6" t="n"/>
      <c r="O146" s="11">
        <f>IF($A146="","",IF($N146&lt;&gt;"","Fechado",IF(AND($I146&lt;&gt;"",NOW()&gt;$I146),"Registar o desfecho",IF($E146&lt;&gt;"Sim","Sem SMS: ligar ou email",IF($M146&amp;""="STOP","Saiu: sem SMS",IF($M146&amp;""="R","Remarcar",IF($M146&amp;""="C","Confirmado",IF($M146&amp;""="Outra","Ler e responder",IF($K146="","Agendado",IF(NOW()&lt;$K146,"Agendado",IF(NOW()&gt;=$K146+1,"Sem resposta: ligar uma vez","À espera de resposta")))))))))))</f>
        <v/>
      </c>
      <c r="P146" s="5" t="n"/>
      <c r="Q146" s="6" t="n"/>
    </row>
    <row r="147">
      <c r="A147" s="4" t="n"/>
      <c r="B147" s="5" t="n"/>
      <c r="C147" s="6" t="n"/>
      <c r="D147" s="5" t="n"/>
      <c r="E147" s="7" t="n"/>
      <c r="F147" s="7" t="n"/>
      <c r="G147" s="7" t="n"/>
      <c r="H147" s="8" t="n"/>
      <c r="I147" s="8" t="n"/>
      <c r="J147" s="9">
        <f>IF(OR($A147="",$H147="",$E147&lt;&gt;"Sim"),"",IF(MOD($H147,1)&lt;'Definições'!$B$9,INT($H147)+'Definições'!$B$9,IF(MOD($H147,1)&gt;'Definições'!$B$10,INT($H147)+1+'Definições'!$B$9,$H147)))</f>
        <v/>
      </c>
      <c r="K147" s="9">
        <f>IF(OR($A147="",$I147="",$E147&lt;&gt;"Sim"),"",IF(AND($H147&lt;&gt;"",$I147-$H147&lt;'Definições'!$B$6/24),"",INT($I147-'Definições'!$B$5/24)+MIN(MAX(MOD($I147-'Definições'!$B$5/24,1),'Definições'!$B$9),'Definições'!$B$10)))</f>
        <v/>
      </c>
      <c r="L147" s="9">
        <f>IF(OR($A147="",$I147="",$E147&lt;&gt;"Sim"),"",IF(OR($F147="Sim",$G147="Sim",AND($H147&lt;&gt;"",$I147-$H147&gt;='Definições'!$B$8)),IF(MOD(($I147-'Definições'!$B$7/24),1)&lt;'Definições'!$B$9,INT(($I147-'Definições'!$B$7/24))-1+'Definições'!$B$10,IF(MOD(($I147-'Definições'!$B$7/24),1)&gt;'Definições'!$B$10,INT(($I147-'Definições'!$B$7/24))+'Definições'!$B$10,($I147-'Definições'!$B$7/24))),""))</f>
        <v/>
      </c>
      <c r="M147" s="10" t="n"/>
      <c r="N147" s="6" t="n"/>
      <c r="O147" s="11">
        <f>IF($A147="","",IF($N147&lt;&gt;"","Fechado",IF(AND($I147&lt;&gt;"",NOW()&gt;$I147),"Registar o desfecho",IF($E147&lt;&gt;"Sim","Sem SMS: ligar ou email",IF($M147&amp;""="STOP","Saiu: sem SMS",IF($M147&amp;""="R","Remarcar",IF($M147&amp;""="C","Confirmado",IF($M147&amp;""="Outra","Ler e responder",IF($K147="","Agendado",IF(NOW()&lt;$K147,"Agendado",IF(NOW()&gt;=$K147+1,"Sem resposta: ligar uma vez","À espera de resposta")))))))))))</f>
        <v/>
      </c>
      <c r="P147" s="5" t="n"/>
      <c r="Q147" s="6" t="n"/>
    </row>
    <row r="148">
      <c r="A148" s="4" t="n"/>
      <c r="B148" s="5" t="n"/>
      <c r="C148" s="6" t="n"/>
      <c r="D148" s="5" t="n"/>
      <c r="E148" s="7" t="n"/>
      <c r="F148" s="7" t="n"/>
      <c r="G148" s="7" t="n"/>
      <c r="H148" s="8" t="n"/>
      <c r="I148" s="8" t="n"/>
      <c r="J148" s="9">
        <f>IF(OR($A148="",$H148="",$E148&lt;&gt;"Sim"),"",IF(MOD($H148,1)&lt;'Definições'!$B$9,INT($H148)+'Definições'!$B$9,IF(MOD($H148,1)&gt;'Definições'!$B$10,INT($H148)+1+'Definições'!$B$9,$H148)))</f>
        <v/>
      </c>
      <c r="K148" s="9">
        <f>IF(OR($A148="",$I148="",$E148&lt;&gt;"Sim"),"",IF(AND($H148&lt;&gt;"",$I148-$H148&lt;'Definições'!$B$6/24),"",INT($I148-'Definições'!$B$5/24)+MIN(MAX(MOD($I148-'Definições'!$B$5/24,1),'Definições'!$B$9),'Definições'!$B$10)))</f>
        <v/>
      </c>
      <c r="L148" s="9">
        <f>IF(OR($A148="",$I148="",$E148&lt;&gt;"Sim"),"",IF(OR($F148="Sim",$G148="Sim",AND($H148&lt;&gt;"",$I148-$H148&gt;='Definições'!$B$8)),IF(MOD(($I148-'Definições'!$B$7/24),1)&lt;'Definições'!$B$9,INT(($I148-'Definições'!$B$7/24))-1+'Definições'!$B$10,IF(MOD(($I148-'Definições'!$B$7/24),1)&gt;'Definições'!$B$10,INT(($I148-'Definições'!$B$7/24))+'Definições'!$B$10,($I148-'Definições'!$B$7/24))),""))</f>
        <v/>
      </c>
      <c r="M148" s="10" t="n"/>
      <c r="N148" s="6" t="n"/>
      <c r="O148" s="11">
        <f>IF($A148="","",IF($N148&lt;&gt;"","Fechado",IF(AND($I148&lt;&gt;"",NOW()&gt;$I148),"Registar o desfecho",IF($E148&lt;&gt;"Sim","Sem SMS: ligar ou email",IF($M148&amp;""="STOP","Saiu: sem SMS",IF($M148&amp;""="R","Remarcar",IF($M148&amp;""="C","Confirmado",IF($M148&amp;""="Outra","Ler e responder",IF($K148="","Agendado",IF(NOW()&lt;$K148,"Agendado",IF(NOW()&gt;=$K148+1,"Sem resposta: ligar uma vez","À espera de resposta")))))))))))</f>
        <v/>
      </c>
      <c r="P148" s="5" t="n"/>
      <c r="Q148" s="6" t="n"/>
    </row>
    <row r="149">
      <c r="A149" s="4" t="n"/>
      <c r="B149" s="5" t="n"/>
      <c r="C149" s="6" t="n"/>
      <c r="D149" s="5" t="n"/>
      <c r="E149" s="7" t="n"/>
      <c r="F149" s="7" t="n"/>
      <c r="G149" s="7" t="n"/>
      <c r="H149" s="8" t="n"/>
      <c r="I149" s="8" t="n"/>
      <c r="J149" s="9">
        <f>IF(OR($A149="",$H149="",$E149&lt;&gt;"Sim"),"",IF(MOD($H149,1)&lt;'Definições'!$B$9,INT($H149)+'Definições'!$B$9,IF(MOD($H149,1)&gt;'Definições'!$B$10,INT($H149)+1+'Definições'!$B$9,$H149)))</f>
        <v/>
      </c>
      <c r="K149" s="9">
        <f>IF(OR($A149="",$I149="",$E149&lt;&gt;"Sim"),"",IF(AND($H149&lt;&gt;"",$I149-$H149&lt;'Definições'!$B$6/24),"",INT($I149-'Definições'!$B$5/24)+MIN(MAX(MOD($I149-'Definições'!$B$5/24,1),'Definições'!$B$9),'Definições'!$B$10)))</f>
        <v/>
      </c>
      <c r="L149" s="9">
        <f>IF(OR($A149="",$I149="",$E149&lt;&gt;"Sim"),"",IF(OR($F149="Sim",$G149="Sim",AND($H149&lt;&gt;"",$I149-$H149&gt;='Definições'!$B$8)),IF(MOD(($I149-'Definições'!$B$7/24),1)&lt;'Definições'!$B$9,INT(($I149-'Definições'!$B$7/24))-1+'Definições'!$B$10,IF(MOD(($I149-'Definições'!$B$7/24),1)&gt;'Definições'!$B$10,INT(($I149-'Definições'!$B$7/24))+'Definições'!$B$10,($I149-'Definições'!$B$7/24))),""))</f>
        <v/>
      </c>
      <c r="M149" s="10" t="n"/>
      <c r="N149" s="6" t="n"/>
      <c r="O149" s="11">
        <f>IF($A149="","",IF($N149&lt;&gt;"","Fechado",IF(AND($I149&lt;&gt;"",NOW()&gt;$I149),"Registar o desfecho",IF($E149&lt;&gt;"Sim","Sem SMS: ligar ou email",IF($M149&amp;""="STOP","Saiu: sem SMS",IF($M149&amp;""="R","Remarcar",IF($M149&amp;""="C","Confirmado",IF($M149&amp;""="Outra","Ler e responder",IF($K149="","Agendado",IF(NOW()&lt;$K149,"Agendado",IF(NOW()&gt;=$K149+1,"Sem resposta: ligar uma vez","À espera de resposta")))))))))))</f>
        <v/>
      </c>
      <c r="P149" s="5" t="n"/>
      <c r="Q149" s="6" t="n"/>
    </row>
    <row r="150">
      <c r="A150" s="4" t="n"/>
      <c r="B150" s="5" t="n"/>
      <c r="C150" s="6" t="n"/>
      <c r="D150" s="5" t="n"/>
      <c r="E150" s="7" t="n"/>
      <c r="F150" s="7" t="n"/>
      <c r="G150" s="7" t="n"/>
      <c r="H150" s="8" t="n"/>
      <c r="I150" s="8" t="n"/>
      <c r="J150" s="9">
        <f>IF(OR($A150="",$H150="",$E150&lt;&gt;"Sim"),"",IF(MOD($H150,1)&lt;'Definições'!$B$9,INT($H150)+'Definições'!$B$9,IF(MOD($H150,1)&gt;'Definições'!$B$10,INT($H150)+1+'Definições'!$B$9,$H150)))</f>
        <v/>
      </c>
      <c r="K150" s="9">
        <f>IF(OR($A150="",$I150="",$E150&lt;&gt;"Sim"),"",IF(AND($H150&lt;&gt;"",$I150-$H150&lt;'Definições'!$B$6/24),"",INT($I150-'Definições'!$B$5/24)+MIN(MAX(MOD($I150-'Definições'!$B$5/24,1),'Definições'!$B$9),'Definições'!$B$10)))</f>
        <v/>
      </c>
      <c r="L150" s="9">
        <f>IF(OR($A150="",$I150="",$E150&lt;&gt;"Sim"),"",IF(OR($F150="Sim",$G150="Sim",AND($H150&lt;&gt;"",$I150-$H150&gt;='Definições'!$B$8)),IF(MOD(($I150-'Definições'!$B$7/24),1)&lt;'Definições'!$B$9,INT(($I150-'Definições'!$B$7/24))-1+'Definições'!$B$10,IF(MOD(($I150-'Definições'!$B$7/24),1)&gt;'Definições'!$B$10,INT(($I150-'Definições'!$B$7/24))+'Definições'!$B$10,($I150-'Definições'!$B$7/24))),""))</f>
        <v/>
      </c>
      <c r="M150" s="10" t="n"/>
      <c r="N150" s="6" t="n"/>
      <c r="O150" s="11">
        <f>IF($A150="","",IF($N150&lt;&gt;"","Fechado",IF(AND($I150&lt;&gt;"",NOW()&gt;$I150),"Registar o desfecho",IF($E150&lt;&gt;"Sim","Sem SMS: ligar ou email",IF($M150&amp;""="STOP","Saiu: sem SMS",IF($M150&amp;""="R","Remarcar",IF($M150&amp;""="C","Confirmado",IF($M150&amp;""="Outra","Ler e responder",IF($K150="","Agendado",IF(NOW()&lt;$K150,"Agendado",IF(NOW()&gt;=$K150+1,"Sem resposta: ligar uma vez","À espera de resposta")))))))))))</f>
        <v/>
      </c>
      <c r="P150" s="5" t="n"/>
      <c r="Q150" s="6" t="n"/>
    </row>
    <row r="151">
      <c r="A151" s="4" t="n"/>
      <c r="B151" s="5" t="n"/>
      <c r="C151" s="6" t="n"/>
      <c r="D151" s="5" t="n"/>
      <c r="E151" s="7" t="n"/>
      <c r="F151" s="7" t="n"/>
      <c r="G151" s="7" t="n"/>
      <c r="H151" s="8" t="n"/>
      <c r="I151" s="8" t="n"/>
      <c r="J151" s="9">
        <f>IF(OR($A151="",$H151="",$E151&lt;&gt;"Sim"),"",IF(MOD($H151,1)&lt;'Definições'!$B$9,INT($H151)+'Definições'!$B$9,IF(MOD($H151,1)&gt;'Definições'!$B$10,INT($H151)+1+'Definições'!$B$9,$H151)))</f>
        <v/>
      </c>
      <c r="K151" s="9">
        <f>IF(OR($A151="",$I151="",$E151&lt;&gt;"Sim"),"",IF(AND($H151&lt;&gt;"",$I151-$H151&lt;'Definições'!$B$6/24),"",INT($I151-'Definições'!$B$5/24)+MIN(MAX(MOD($I151-'Definições'!$B$5/24,1),'Definições'!$B$9),'Definições'!$B$10)))</f>
        <v/>
      </c>
      <c r="L151" s="9">
        <f>IF(OR($A151="",$I151="",$E151&lt;&gt;"Sim"),"",IF(OR($F151="Sim",$G151="Sim",AND($H151&lt;&gt;"",$I151-$H151&gt;='Definições'!$B$8)),IF(MOD(($I151-'Definições'!$B$7/24),1)&lt;'Definições'!$B$9,INT(($I151-'Definições'!$B$7/24))-1+'Definições'!$B$10,IF(MOD(($I151-'Definições'!$B$7/24),1)&gt;'Definições'!$B$10,INT(($I151-'Definições'!$B$7/24))+'Definições'!$B$10,($I151-'Definições'!$B$7/24))),""))</f>
        <v/>
      </c>
      <c r="M151" s="10" t="n"/>
      <c r="N151" s="6" t="n"/>
      <c r="O151" s="11">
        <f>IF($A151="","",IF($N151&lt;&gt;"","Fechado",IF(AND($I151&lt;&gt;"",NOW()&gt;$I151),"Registar o desfecho",IF($E151&lt;&gt;"Sim","Sem SMS: ligar ou email",IF($M151&amp;""="STOP","Saiu: sem SMS",IF($M151&amp;""="R","Remarcar",IF($M151&amp;""="C","Confirmado",IF($M151&amp;""="Outra","Ler e responder",IF($K151="","Agendado",IF(NOW()&lt;$K151,"Agendado",IF(NOW()&gt;=$K151+1,"Sem resposta: ligar uma vez","À espera de resposta")))))))))))</f>
        <v/>
      </c>
      <c r="P151" s="5" t="n"/>
      <c r="Q151" s="6" t="n"/>
    </row>
    <row r="152">
      <c r="A152" s="4" t="n"/>
      <c r="B152" s="5" t="n"/>
      <c r="C152" s="6" t="n"/>
      <c r="D152" s="5" t="n"/>
      <c r="E152" s="7" t="n"/>
      <c r="F152" s="7" t="n"/>
      <c r="G152" s="7" t="n"/>
      <c r="H152" s="8" t="n"/>
      <c r="I152" s="8" t="n"/>
      <c r="J152" s="9">
        <f>IF(OR($A152="",$H152="",$E152&lt;&gt;"Sim"),"",IF(MOD($H152,1)&lt;'Definições'!$B$9,INT($H152)+'Definições'!$B$9,IF(MOD($H152,1)&gt;'Definições'!$B$10,INT($H152)+1+'Definições'!$B$9,$H152)))</f>
        <v/>
      </c>
      <c r="K152" s="9">
        <f>IF(OR($A152="",$I152="",$E152&lt;&gt;"Sim"),"",IF(AND($H152&lt;&gt;"",$I152-$H152&lt;'Definições'!$B$6/24),"",INT($I152-'Definições'!$B$5/24)+MIN(MAX(MOD($I152-'Definições'!$B$5/24,1),'Definições'!$B$9),'Definições'!$B$10)))</f>
        <v/>
      </c>
      <c r="L152" s="9">
        <f>IF(OR($A152="",$I152="",$E152&lt;&gt;"Sim"),"",IF(OR($F152="Sim",$G152="Sim",AND($H152&lt;&gt;"",$I152-$H152&gt;='Definições'!$B$8)),IF(MOD(($I152-'Definições'!$B$7/24),1)&lt;'Definições'!$B$9,INT(($I152-'Definições'!$B$7/24))-1+'Definições'!$B$10,IF(MOD(($I152-'Definições'!$B$7/24),1)&gt;'Definições'!$B$10,INT(($I152-'Definições'!$B$7/24))+'Definições'!$B$10,($I152-'Definições'!$B$7/24))),""))</f>
        <v/>
      </c>
      <c r="M152" s="10" t="n"/>
      <c r="N152" s="6" t="n"/>
      <c r="O152" s="11">
        <f>IF($A152="","",IF($N152&lt;&gt;"","Fechado",IF(AND($I152&lt;&gt;"",NOW()&gt;$I152),"Registar o desfecho",IF($E152&lt;&gt;"Sim","Sem SMS: ligar ou email",IF($M152&amp;""="STOP","Saiu: sem SMS",IF($M152&amp;""="R","Remarcar",IF($M152&amp;""="C","Confirmado",IF($M152&amp;""="Outra","Ler e responder",IF($K152="","Agendado",IF(NOW()&lt;$K152,"Agendado",IF(NOW()&gt;=$K152+1,"Sem resposta: ligar uma vez","À espera de resposta")))))))))))</f>
        <v/>
      </c>
      <c r="P152" s="5" t="n"/>
      <c r="Q152" s="6" t="n"/>
    </row>
    <row r="153">
      <c r="A153" s="4" t="n"/>
      <c r="B153" s="5" t="n"/>
      <c r="C153" s="6" t="n"/>
      <c r="D153" s="5" t="n"/>
      <c r="E153" s="7" t="n"/>
      <c r="F153" s="7" t="n"/>
      <c r="G153" s="7" t="n"/>
      <c r="H153" s="8" t="n"/>
      <c r="I153" s="8" t="n"/>
      <c r="J153" s="9">
        <f>IF(OR($A153="",$H153="",$E153&lt;&gt;"Sim"),"",IF(MOD($H153,1)&lt;'Definições'!$B$9,INT($H153)+'Definições'!$B$9,IF(MOD($H153,1)&gt;'Definições'!$B$10,INT($H153)+1+'Definições'!$B$9,$H153)))</f>
        <v/>
      </c>
      <c r="K153" s="9">
        <f>IF(OR($A153="",$I153="",$E153&lt;&gt;"Sim"),"",IF(AND($H153&lt;&gt;"",$I153-$H153&lt;'Definições'!$B$6/24),"",INT($I153-'Definições'!$B$5/24)+MIN(MAX(MOD($I153-'Definições'!$B$5/24,1),'Definições'!$B$9),'Definições'!$B$10)))</f>
        <v/>
      </c>
      <c r="L153" s="9">
        <f>IF(OR($A153="",$I153="",$E153&lt;&gt;"Sim"),"",IF(OR($F153="Sim",$G153="Sim",AND($H153&lt;&gt;"",$I153-$H153&gt;='Definições'!$B$8)),IF(MOD(($I153-'Definições'!$B$7/24),1)&lt;'Definições'!$B$9,INT(($I153-'Definições'!$B$7/24))-1+'Definições'!$B$10,IF(MOD(($I153-'Definições'!$B$7/24),1)&gt;'Definições'!$B$10,INT(($I153-'Definições'!$B$7/24))+'Definições'!$B$10,($I153-'Definições'!$B$7/24))),""))</f>
        <v/>
      </c>
      <c r="M153" s="10" t="n"/>
      <c r="N153" s="6" t="n"/>
      <c r="O153" s="11">
        <f>IF($A153="","",IF($N153&lt;&gt;"","Fechado",IF(AND($I153&lt;&gt;"",NOW()&gt;$I153),"Registar o desfecho",IF($E153&lt;&gt;"Sim","Sem SMS: ligar ou email",IF($M153&amp;""="STOP","Saiu: sem SMS",IF($M153&amp;""="R","Remarcar",IF($M153&amp;""="C","Confirmado",IF($M153&amp;""="Outra","Ler e responder",IF($K153="","Agendado",IF(NOW()&lt;$K153,"Agendado",IF(NOW()&gt;=$K153+1,"Sem resposta: ligar uma vez","À espera de resposta")))))))))))</f>
        <v/>
      </c>
      <c r="P153" s="5" t="n"/>
      <c r="Q153" s="6" t="n"/>
    </row>
    <row r="154">
      <c r="A154" s="4" t="n"/>
      <c r="B154" s="5" t="n"/>
      <c r="C154" s="6" t="n"/>
      <c r="D154" s="5" t="n"/>
      <c r="E154" s="7" t="n"/>
      <c r="F154" s="7" t="n"/>
      <c r="G154" s="7" t="n"/>
      <c r="H154" s="8" t="n"/>
      <c r="I154" s="8" t="n"/>
      <c r="J154" s="9">
        <f>IF(OR($A154="",$H154="",$E154&lt;&gt;"Sim"),"",IF(MOD($H154,1)&lt;'Definições'!$B$9,INT($H154)+'Definições'!$B$9,IF(MOD($H154,1)&gt;'Definições'!$B$10,INT($H154)+1+'Definições'!$B$9,$H154)))</f>
        <v/>
      </c>
      <c r="K154" s="9">
        <f>IF(OR($A154="",$I154="",$E154&lt;&gt;"Sim"),"",IF(AND($H154&lt;&gt;"",$I154-$H154&lt;'Definições'!$B$6/24),"",INT($I154-'Definições'!$B$5/24)+MIN(MAX(MOD($I154-'Definições'!$B$5/24,1),'Definições'!$B$9),'Definições'!$B$10)))</f>
        <v/>
      </c>
      <c r="L154" s="9">
        <f>IF(OR($A154="",$I154="",$E154&lt;&gt;"Sim"),"",IF(OR($F154="Sim",$G154="Sim",AND($H154&lt;&gt;"",$I154-$H154&gt;='Definições'!$B$8)),IF(MOD(($I154-'Definições'!$B$7/24),1)&lt;'Definições'!$B$9,INT(($I154-'Definições'!$B$7/24))-1+'Definições'!$B$10,IF(MOD(($I154-'Definições'!$B$7/24),1)&gt;'Definições'!$B$10,INT(($I154-'Definições'!$B$7/24))+'Definições'!$B$10,($I154-'Definições'!$B$7/24))),""))</f>
        <v/>
      </c>
      <c r="M154" s="10" t="n"/>
      <c r="N154" s="6" t="n"/>
      <c r="O154" s="11">
        <f>IF($A154="","",IF($N154&lt;&gt;"","Fechado",IF(AND($I154&lt;&gt;"",NOW()&gt;$I154),"Registar o desfecho",IF($E154&lt;&gt;"Sim","Sem SMS: ligar ou email",IF($M154&amp;""="STOP","Saiu: sem SMS",IF($M154&amp;""="R","Remarcar",IF($M154&amp;""="C","Confirmado",IF($M154&amp;""="Outra","Ler e responder",IF($K154="","Agendado",IF(NOW()&lt;$K154,"Agendado",IF(NOW()&gt;=$K154+1,"Sem resposta: ligar uma vez","À espera de resposta")))))))))))</f>
        <v/>
      </c>
      <c r="P154" s="5" t="n"/>
      <c r="Q154" s="6" t="n"/>
    </row>
    <row r="155">
      <c r="A155" s="4" t="n"/>
      <c r="B155" s="5" t="n"/>
      <c r="C155" s="6" t="n"/>
      <c r="D155" s="5" t="n"/>
      <c r="E155" s="7" t="n"/>
      <c r="F155" s="7" t="n"/>
      <c r="G155" s="7" t="n"/>
      <c r="H155" s="8" t="n"/>
      <c r="I155" s="8" t="n"/>
      <c r="J155" s="9">
        <f>IF(OR($A155="",$H155="",$E155&lt;&gt;"Sim"),"",IF(MOD($H155,1)&lt;'Definições'!$B$9,INT($H155)+'Definições'!$B$9,IF(MOD($H155,1)&gt;'Definições'!$B$10,INT($H155)+1+'Definições'!$B$9,$H155)))</f>
        <v/>
      </c>
      <c r="K155" s="9">
        <f>IF(OR($A155="",$I155="",$E155&lt;&gt;"Sim"),"",IF(AND($H155&lt;&gt;"",$I155-$H155&lt;'Definições'!$B$6/24),"",INT($I155-'Definições'!$B$5/24)+MIN(MAX(MOD($I155-'Definições'!$B$5/24,1),'Definições'!$B$9),'Definições'!$B$10)))</f>
        <v/>
      </c>
      <c r="L155" s="9">
        <f>IF(OR($A155="",$I155="",$E155&lt;&gt;"Sim"),"",IF(OR($F155="Sim",$G155="Sim",AND($H155&lt;&gt;"",$I155-$H155&gt;='Definições'!$B$8)),IF(MOD(($I155-'Definições'!$B$7/24),1)&lt;'Definições'!$B$9,INT(($I155-'Definições'!$B$7/24))-1+'Definições'!$B$10,IF(MOD(($I155-'Definições'!$B$7/24),1)&gt;'Definições'!$B$10,INT(($I155-'Definições'!$B$7/24))+'Definições'!$B$10,($I155-'Definições'!$B$7/24))),""))</f>
        <v/>
      </c>
      <c r="M155" s="10" t="n"/>
      <c r="N155" s="6" t="n"/>
      <c r="O155" s="11">
        <f>IF($A155="","",IF($N155&lt;&gt;"","Fechado",IF(AND($I155&lt;&gt;"",NOW()&gt;$I155),"Registar o desfecho",IF($E155&lt;&gt;"Sim","Sem SMS: ligar ou email",IF($M155&amp;""="STOP","Saiu: sem SMS",IF($M155&amp;""="R","Remarcar",IF($M155&amp;""="C","Confirmado",IF($M155&amp;""="Outra","Ler e responder",IF($K155="","Agendado",IF(NOW()&lt;$K155,"Agendado",IF(NOW()&gt;=$K155+1,"Sem resposta: ligar uma vez","À espera de resposta")))))))))))</f>
        <v/>
      </c>
      <c r="P155" s="5" t="n"/>
      <c r="Q155" s="6" t="n"/>
    </row>
    <row r="156">
      <c r="A156" s="4" t="n"/>
      <c r="B156" s="5" t="n"/>
      <c r="C156" s="6" t="n"/>
      <c r="D156" s="5" t="n"/>
      <c r="E156" s="7" t="n"/>
      <c r="F156" s="7" t="n"/>
      <c r="G156" s="7" t="n"/>
      <c r="H156" s="8" t="n"/>
      <c r="I156" s="8" t="n"/>
      <c r="J156" s="9">
        <f>IF(OR($A156="",$H156="",$E156&lt;&gt;"Sim"),"",IF(MOD($H156,1)&lt;'Definições'!$B$9,INT($H156)+'Definições'!$B$9,IF(MOD($H156,1)&gt;'Definições'!$B$10,INT($H156)+1+'Definições'!$B$9,$H156)))</f>
        <v/>
      </c>
      <c r="K156" s="9">
        <f>IF(OR($A156="",$I156="",$E156&lt;&gt;"Sim"),"",IF(AND($H156&lt;&gt;"",$I156-$H156&lt;'Definições'!$B$6/24),"",INT($I156-'Definições'!$B$5/24)+MIN(MAX(MOD($I156-'Definições'!$B$5/24,1),'Definições'!$B$9),'Definições'!$B$10)))</f>
        <v/>
      </c>
      <c r="L156" s="9">
        <f>IF(OR($A156="",$I156="",$E156&lt;&gt;"Sim"),"",IF(OR($F156="Sim",$G156="Sim",AND($H156&lt;&gt;"",$I156-$H156&gt;='Definições'!$B$8)),IF(MOD(($I156-'Definições'!$B$7/24),1)&lt;'Definições'!$B$9,INT(($I156-'Definições'!$B$7/24))-1+'Definições'!$B$10,IF(MOD(($I156-'Definições'!$B$7/24),1)&gt;'Definições'!$B$10,INT(($I156-'Definições'!$B$7/24))+'Definições'!$B$10,($I156-'Definições'!$B$7/24))),""))</f>
        <v/>
      </c>
      <c r="M156" s="10" t="n"/>
      <c r="N156" s="6" t="n"/>
      <c r="O156" s="11">
        <f>IF($A156="","",IF($N156&lt;&gt;"","Fechado",IF(AND($I156&lt;&gt;"",NOW()&gt;$I156),"Registar o desfecho",IF($E156&lt;&gt;"Sim","Sem SMS: ligar ou email",IF($M156&amp;""="STOP","Saiu: sem SMS",IF($M156&amp;""="R","Remarcar",IF($M156&amp;""="C","Confirmado",IF($M156&amp;""="Outra","Ler e responder",IF($K156="","Agendado",IF(NOW()&lt;$K156,"Agendado",IF(NOW()&gt;=$K156+1,"Sem resposta: ligar uma vez","À espera de resposta")))))))))))</f>
        <v/>
      </c>
      <c r="P156" s="5" t="n"/>
      <c r="Q156" s="6" t="n"/>
    </row>
    <row r="157">
      <c r="A157" s="4" t="n"/>
      <c r="B157" s="5" t="n"/>
      <c r="C157" s="6" t="n"/>
      <c r="D157" s="5" t="n"/>
      <c r="E157" s="7" t="n"/>
      <c r="F157" s="7" t="n"/>
      <c r="G157" s="7" t="n"/>
      <c r="H157" s="8" t="n"/>
      <c r="I157" s="8" t="n"/>
      <c r="J157" s="9">
        <f>IF(OR($A157="",$H157="",$E157&lt;&gt;"Sim"),"",IF(MOD($H157,1)&lt;'Definições'!$B$9,INT($H157)+'Definições'!$B$9,IF(MOD($H157,1)&gt;'Definições'!$B$10,INT($H157)+1+'Definições'!$B$9,$H157)))</f>
        <v/>
      </c>
      <c r="K157" s="9">
        <f>IF(OR($A157="",$I157="",$E157&lt;&gt;"Sim"),"",IF(AND($H157&lt;&gt;"",$I157-$H157&lt;'Definições'!$B$6/24),"",INT($I157-'Definições'!$B$5/24)+MIN(MAX(MOD($I157-'Definições'!$B$5/24,1),'Definições'!$B$9),'Definições'!$B$10)))</f>
        <v/>
      </c>
      <c r="L157" s="9">
        <f>IF(OR($A157="",$I157="",$E157&lt;&gt;"Sim"),"",IF(OR($F157="Sim",$G157="Sim",AND($H157&lt;&gt;"",$I157-$H157&gt;='Definições'!$B$8)),IF(MOD(($I157-'Definições'!$B$7/24),1)&lt;'Definições'!$B$9,INT(($I157-'Definições'!$B$7/24))-1+'Definições'!$B$10,IF(MOD(($I157-'Definições'!$B$7/24),1)&gt;'Definições'!$B$10,INT(($I157-'Definições'!$B$7/24))+'Definições'!$B$10,($I157-'Definições'!$B$7/24))),""))</f>
        <v/>
      </c>
      <c r="M157" s="10" t="n"/>
      <c r="N157" s="6" t="n"/>
      <c r="O157" s="11">
        <f>IF($A157="","",IF($N157&lt;&gt;"","Fechado",IF(AND($I157&lt;&gt;"",NOW()&gt;$I157),"Registar o desfecho",IF($E157&lt;&gt;"Sim","Sem SMS: ligar ou email",IF($M157&amp;""="STOP","Saiu: sem SMS",IF($M157&amp;""="R","Remarcar",IF($M157&amp;""="C","Confirmado",IF($M157&amp;""="Outra","Ler e responder",IF($K157="","Agendado",IF(NOW()&lt;$K157,"Agendado",IF(NOW()&gt;=$K157+1,"Sem resposta: ligar uma vez","À espera de resposta")))))))))))</f>
        <v/>
      </c>
      <c r="P157" s="5" t="n"/>
      <c r="Q157" s="6" t="n"/>
    </row>
    <row r="158">
      <c r="A158" s="4" t="n"/>
      <c r="B158" s="5" t="n"/>
      <c r="C158" s="6" t="n"/>
      <c r="D158" s="5" t="n"/>
      <c r="E158" s="7" t="n"/>
      <c r="F158" s="7" t="n"/>
      <c r="G158" s="7" t="n"/>
      <c r="H158" s="8" t="n"/>
      <c r="I158" s="8" t="n"/>
      <c r="J158" s="9">
        <f>IF(OR($A158="",$H158="",$E158&lt;&gt;"Sim"),"",IF(MOD($H158,1)&lt;'Definições'!$B$9,INT($H158)+'Definições'!$B$9,IF(MOD($H158,1)&gt;'Definições'!$B$10,INT($H158)+1+'Definições'!$B$9,$H158)))</f>
        <v/>
      </c>
      <c r="K158" s="9">
        <f>IF(OR($A158="",$I158="",$E158&lt;&gt;"Sim"),"",IF(AND($H158&lt;&gt;"",$I158-$H158&lt;'Definições'!$B$6/24),"",INT($I158-'Definições'!$B$5/24)+MIN(MAX(MOD($I158-'Definições'!$B$5/24,1),'Definições'!$B$9),'Definições'!$B$10)))</f>
        <v/>
      </c>
      <c r="L158" s="9">
        <f>IF(OR($A158="",$I158="",$E158&lt;&gt;"Sim"),"",IF(OR($F158="Sim",$G158="Sim",AND($H158&lt;&gt;"",$I158-$H158&gt;='Definições'!$B$8)),IF(MOD(($I158-'Definições'!$B$7/24),1)&lt;'Definições'!$B$9,INT(($I158-'Definições'!$B$7/24))-1+'Definições'!$B$10,IF(MOD(($I158-'Definições'!$B$7/24),1)&gt;'Definições'!$B$10,INT(($I158-'Definições'!$B$7/24))+'Definições'!$B$10,($I158-'Definições'!$B$7/24))),""))</f>
        <v/>
      </c>
      <c r="M158" s="10" t="n"/>
      <c r="N158" s="6" t="n"/>
      <c r="O158" s="11">
        <f>IF($A158="","",IF($N158&lt;&gt;"","Fechado",IF(AND($I158&lt;&gt;"",NOW()&gt;$I158),"Registar o desfecho",IF($E158&lt;&gt;"Sim","Sem SMS: ligar ou email",IF($M158&amp;""="STOP","Saiu: sem SMS",IF($M158&amp;""="R","Remarcar",IF($M158&amp;""="C","Confirmado",IF($M158&amp;""="Outra","Ler e responder",IF($K158="","Agendado",IF(NOW()&lt;$K158,"Agendado",IF(NOW()&gt;=$K158+1,"Sem resposta: ligar uma vez","À espera de resposta")))))))))))</f>
        <v/>
      </c>
      <c r="P158" s="5" t="n"/>
      <c r="Q158" s="6" t="n"/>
    </row>
    <row r="159">
      <c r="A159" s="4" t="n"/>
      <c r="B159" s="5" t="n"/>
      <c r="C159" s="6" t="n"/>
      <c r="D159" s="5" t="n"/>
      <c r="E159" s="7" t="n"/>
      <c r="F159" s="7" t="n"/>
      <c r="G159" s="7" t="n"/>
      <c r="H159" s="8" t="n"/>
      <c r="I159" s="8" t="n"/>
      <c r="J159" s="9">
        <f>IF(OR($A159="",$H159="",$E159&lt;&gt;"Sim"),"",IF(MOD($H159,1)&lt;'Definições'!$B$9,INT($H159)+'Definições'!$B$9,IF(MOD($H159,1)&gt;'Definições'!$B$10,INT($H159)+1+'Definições'!$B$9,$H159)))</f>
        <v/>
      </c>
      <c r="K159" s="9">
        <f>IF(OR($A159="",$I159="",$E159&lt;&gt;"Sim"),"",IF(AND($H159&lt;&gt;"",$I159-$H159&lt;'Definições'!$B$6/24),"",INT($I159-'Definições'!$B$5/24)+MIN(MAX(MOD($I159-'Definições'!$B$5/24,1),'Definições'!$B$9),'Definições'!$B$10)))</f>
        <v/>
      </c>
      <c r="L159" s="9">
        <f>IF(OR($A159="",$I159="",$E159&lt;&gt;"Sim"),"",IF(OR($F159="Sim",$G159="Sim",AND($H159&lt;&gt;"",$I159-$H159&gt;='Definições'!$B$8)),IF(MOD(($I159-'Definições'!$B$7/24),1)&lt;'Definições'!$B$9,INT(($I159-'Definições'!$B$7/24))-1+'Definições'!$B$10,IF(MOD(($I159-'Definições'!$B$7/24),1)&gt;'Definições'!$B$10,INT(($I159-'Definições'!$B$7/24))+'Definições'!$B$10,($I159-'Definições'!$B$7/24))),""))</f>
        <v/>
      </c>
      <c r="M159" s="10" t="n"/>
      <c r="N159" s="6" t="n"/>
      <c r="O159" s="11">
        <f>IF($A159="","",IF($N159&lt;&gt;"","Fechado",IF(AND($I159&lt;&gt;"",NOW()&gt;$I159),"Registar o desfecho",IF($E159&lt;&gt;"Sim","Sem SMS: ligar ou email",IF($M159&amp;""="STOP","Saiu: sem SMS",IF($M159&amp;""="R","Remarcar",IF($M159&amp;""="C","Confirmado",IF($M159&amp;""="Outra","Ler e responder",IF($K159="","Agendado",IF(NOW()&lt;$K159,"Agendado",IF(NOW()&gt;=$K159+1,"Sem resposta: ligar uma vez","À espera de resposta")))))))))))</f>
        <v/>
      </c>
      <c r="P159" s="5" t="n"/>
      <c r="Q159" s="6" t="n"/>
    </row>
    <row r="160">
      <c r="A160" s="4" t="n"/>
      <c r="B160" s="5" t="n"/>
      <c r="C160" s="6" t="n"/>
      <c r="D160" s="5" t="n"/>
      <c r="E160" s="7" t="n"/>
      <c r="F160" s="7" t="n"/>
      <c r="G160" s="7" t="n"/>
      <c r="H160" s="8" t="n"/>
      <c r="I160" s="8" t="n"/>
      <c r="J160" s="9">
        <f>IF(OR($A160="",$H160="",$E160&lt;&gt;"Sim"),"",IF(MOD($H160,1)&lt;'Definições'!$B$9,INT($H160)+'Definições'!$B$9,IF(MOD($H160,1)&gt;'Definições'!$B$10,INT($H160)+1+'Definições'!$B$9,$H160)))</f>
        <v/>
      </c>
      <c r="K160" s="9">
        <f>IF(OR($A160="",$I160="",$E160&lt;&gt;"Sim"),"",IF(AND($H160&lt;&gt;"",$I160-$H160&lt;'Definições'!$B$6/24),"",INT($I160-'Definições'!$B$5/24)+MIN(MAX(MOD($I160-'Definições'!$B$5/24,1),'Definições'!$B$9),'Definições'!$B$10)))</f>
        <v/>
      </c>
      <c r="L160" s="9">
        <f>IF(OR($A160="",$I160="",$E160&lt;&gt;"Sim"),"",IF(OR($F160="Sim",$G160="Sim",AND($H160&lt;&gt;"",$I160-$H160&gt;='Definições'!$B$8)),IF(MOD(($I160-'Definições'!$B$7/24),1)&lt;'Definições'!$B$9,INT(($I160-'Definições'!$B$7/24))-1+'Definições'!$B$10,IF(MOD(($I160-'Definições'!$B$7/24),1)&gt;'Definições'!$B$10,INT(($I160-'Definições'!$B$7/24))+'Definições'!$B$10,($I160-'Definições'!$B$7/24))),""))</f>
        <v/>
      </c>
      <c r="M160" s="10" t="n"/>
      <c r="N160" s="6" t="n"/>
      <c r="O160" s="11">
        <f>IF($A160="","",IF($N160&lt;&gt;"","Fechado",IF(AND($I160&lt;&gt;"",NOW()&gt;$I160),"Registar o desfecho",IF($E160&lt;&gt;"Sim","Sem SMS: ligar ou email",IF($M160&amp;""="STOP","Saiu: sem SMS",IF($M160&amp;""="R","Remarcar",IF($M160&amp;""="C","Confirmado",IF($M160&amp;""="Outra","Ler e responder",IF($K160="","Agendado",IF(NOW()&lt;$K160,"Agendado",IF(NOW()&gt;=$K160+1,"Sem resposta: ligar uma vez","À espera de resposta")))))))))))</f>
        <v/>
      </c>
      <c r="P160" s="5" t="n"/>
      <c r="Q160" s="6" t="n"/>
    </row>
    <row r="161">
      <c r="A161" s="4" t="n"/>
      <c r="B161" s="5" t="n"/>
      <c r="C161" s="6" t="n"/>
      <c r="D161" s="5" t="n"/>
      <c r="E161" s="7" t="n"/>
      <c r="F161" s="7" t="n"/>
      <c r="G161" s="7" t="n"/>
      <c r="H161" s="8" t="n"/>
      <c r="I161" s="8" t="n"/>
      <c r="J161" s="9">
        <f>IF(OR($A161="",$H161="",$E161&lt;&gt;"Sim"),"",IF(MOD($H161,1)&lt;'Definições'!$B$9,INT($H161)+'Definições'!$B$9,IF(MOD($H161,1)&gt;'Definições'!$B$10,INT($H161)+1+'Definições'!$B$9,$H161)))</f>
        <v/>
      </c>
      <c r="K161" s="9">
        <f>IF(OR($A161="",$I161="",$E161&lt;&gt;"Sim"),"",IF(AND($H161&lt;&gt;"",$I161-$H161&lt;'Definições'!$B$6/24),"",INT($I161-'Definições'!$B$5/24)+MIN(MAX(MOD($I161-'Definições'!$B$5/24,1),'Definições'!$B$9),'Definições'!$B$10)))</f>
        <v/>
      </c>
      <c r="L161" s="9">
        <f>IF(OR($A161="",$I161="",$E161&lt;&gt;"Sim"),"",IF(OR($F161="Sim",$G161="Sim",AND($H161&lt;&gt;"",$I161-$H161&gt;='Definições'!$B$8)),IF(MOD(($I161-'Definições'!$B$7/24),1)&lt;'Definições'!$B$9,INT(($I161-'Definições'!$B$7/24))-1+'Definições'!$B$10,IF(MOD(($I161-'Definições'!$B$7/24),1)&gt;'Definições'!$B$10,INT(($I161-'Definições'!$B$7/24))+'Definições'!$B$10,($I161-'Definições'!$B$7/24))),""))</f>
        <v/>
      </c>
      <c r="M161" s="10" t="n"/>
      <c r="N161" s="6" t="n"/>
      <c r="O161" s="11">
        <f>IF($A161="","",IF($N161&lt;&gt;"","Fechado",IF(AND($I161&lt;&gt;"",NOW()&gt;$I161),"Registar o desfecho",IF($E161&lt;&gt;"Sim","Sem SMS: ligar ou email",IF($M161&amp;""="STOP","Saiu: sem SMS",IF($M161&amp;""="R","Remarcar",IF($M161&amp;""="C","Confirmado",IF($M161&amp;""="Outra","Ler e responder",IF($K161="","Agendado",IF(NOW()&lt;$K161,"Agendado",IF(NOW()&gt;=$K161+1,"Sem resposta: ligar uma vez","À espera de resposta")))))))))))</f>
        <v/>
      </c>
      <c r="P161" s="5" t="n"/>
      <c r="Q161" s="6" t="n"/>
    </row>
    <row r="162">
      <c r="A162" s="4" t="n"/>
      <c r="B162" s="5" t="n"/>
      <c r="C162" s="6" t="n"/>
      <c r="D162" s="5" t="n"/>
      <c r="E162" s="7" t="n"/>
      <c r="F162" s="7" t="n"/>
      <c r="G162" s="7" t="n"/>
      <c r="H162" s="8" t="n"/>
      <c r="I162" s="8" t="n"/>
      <c r="J162" s="9">
        <f>IF(OR($A162="",$H162="",$E162&lt;&gt;"Sim"),"",IF(MOD($H162,1)&lt;'Definições'!$B$9,INT($H162)+'Definições'!$B$9,IF(MOD($H162,1)&gt;'Definições'!$B$10,INT($H162)+1+'Definições'!$B$9,$H162)))</f>
        <v/>
      </c>
      <c r="K162" s="9">
        <f>IF(OR($A162="",$I162="",$E162&lt;&gt;"Sim"),"",IF(AND($H162&lt;&gt;"",$I162-$H162&lt;'Definições'!$B$6/24),"",INT($I162-'Definições'!$B$5/24)+MIN(MAX(MOD($I162-'Definições'!$B$5/24,1),'Definições'!$B$9),'Definições'!$B$10)))</f>
        <v/>
      </c>
      <c r="L162" s="9">
        <f>IF(OR($A162="",$I162="",$E162&lt;&gt;"Sim"),"",IF(OR($F162="Sim",$G162="Sim",AND($H162&lt;&gt;"",$I162-$H162&gt;='Definições'!$B$8)),IF(MOD(($I162-'Definições'!$B$7/24),1)&lt;'Definições'!$B$9,INT(($I162-'Definições'!$B$7/24))-1+'Definições'!$B$10,IF(MOD(($I162-'Definições'!$B$7/24),1)&gt;'Definições'!$B$10,INT(($I162-'Definições'!$B$7/24))+'Definições'!$B$10,($I162-'Definições'!$B$7/24))),""))</f>
        <v/>
      </c>
      <c r="M162" s="10" t="n"/>
      <c r="N162" s="6" t="n"/>
      <c r="O162" s="11">
        <f>IF($A162="","",IF($N162&lt;&gt;"","Fechado",IF(AND($I162&lt;&gt;"",NOW()&gt;$I162),"Registar o desfecho",IF($E162&lt;&gt;"Sim","Sem SMS: ligar ou email",IF($M162&amp;""="STOP","Saiu: sem SMS",IF($M162&amp;""="R","Remarcar",IF($M162&amp;""="C","Confirmado",IF($M162&amp;""="Outra","Ler e responder",IF($K162="","Agendado",IF(NOW()&lt;$K162,"Agendado",IF(NOW()&gt;=$K162+1,"Sem resposta: ligar uma vez","À espera de resposta")))))))))))</f>
        <v/>
      </c>
      <c r="P162" s="5" t="n"/>
      <c r="Q162" s="6" t="n"/>
    </row>
    <row r="163">
      <c r="A163" s="4" t="n"/>
      <c r="B163" s="5" t="n"/>
      <c r="C163" s="6" t="n"/>
      <c r="D163" s="5" t="n"/>
      <c r="E163" s="7" t="n"/>
      <c r="F163" s="7" t="n"/>
      <c r="G163" s="7" t="n"/>
      <c r="H163" s="8" t="n"/>
      <c r="I163" s="8" t="n"/>
      <c r="J163" s="9">
        <f>IF(OR($A163="",$H163="",$E163&lt;&gt;"Sim"),"",IF(MOD($H163,1)&lt;'Definições'!$B$9,INT($H163)+'Definições'!$B$9,IF(MOD($H163,1)&gt;'Definições'!$B$10,INT($H163)+1+'Definições'!$B$9,$H163)))</f>
        <v/>
      </c>
      <c r="K163" s="9">
        <f>IF(OR($A163="",$I163="",$E163&lt;&gt;"Sim"),"",IF(AND($H163&lt;&gt;"",$I163-$H163&lt;'Definições'!$B$6/24),"",INT($I163-'Definições'!$B$5/24)+MIN(MAX(MOD($I163-'Definições'!$B$5/24,1),'Definições'!$B$9),'Definições'!$B$10)))</f>
        <v/>
      </c>
      <c r="L163" s="9">
        <f>IF(OR($A163="",$I163="",$E163&lt;&gt;"Sim"),"",IF(OR($F163="Sim",$G163="Sim",AND($H163&lt;&gt;"",$I163-$H163&gt;='Definições'!$B$8)),IF(MOD(($I163-'Definições'!$B$7/24),1)&lt;'Definições'!$B$9,INT(($I163-'Definições'!$B$7/24))-1+'Definições'!$B$10,IF(MOD(($I163-'Definições'!$B$7/24),1)&gt;'Definições'!$B$10,INT(($I163-'Definições'!$B$7/24))+'Definições'!$B$10,($I163-'Definições'!$B$7/24))),""))</f>
        <v/>
      </c>
      <c r="M163" s="10" t="n"/>
      <c r="N163" s="6" t="n"/>
      <c r="O163" s="11">
        <f>IF($A163="","",IF($N163&lt;&gt;"","Fechado",IF(AND($I163&lt;&gt;"",NOW()&gt;$I163),"Registar o desfecho",IF($E163&lt;&gt;"Sim","Sem SMS: ligar ou email",IF($M163&amp;""="STOP","Saiu: sem SMS",IF($M163&amp;""="R","Remarcar",IF($M163&amp;""="C","Confirmado",IF($M163&amp;""="Outra","Ler e responder",IF($K163="","Agendado",IF(NOW()&lt;$K163,"Agendado",IF(NOW()&gt;=$K163+1,"Sem resposta: ligar uma vez","À espera de resposta")))))))))))</f>
        <v/>
      </c>
      <c r="P163" s="5" t="n"/>
      <c r="Q163" s="6" t="n"/>
    </row>
    <row r="164">
      <c r="A164" s="4" t="n"/>
      <c r="B164" s="5" t="n"/>
      <c r="C164" s="6" t="n"/>
      <c r="D164" s="5" t="n"/>
      <c r="E164" s="7" t="n"/>
      <c r="F164" s="7" t="n"/>
      <c r="G164" s="7" t="n"/>
      <c r="H164" s="8" t="n"/>
      <c r="I164" s="8" t="n"/>
      <c r="J164" s="9">
        <f>IF(OR($A164="",$H164="",$E164&lt;&gt;"Sim"),"",IF(MOD($H164,1)&lt;'Definições'!$B$9,INT($H164)+'Definições'!$B$9,IF(MOD($H164,1)&gt;'Definições'!$B$10,INT($H164)+1+'Definições'!$B$9,$H164)))</f>
        <v/>
      </c>
      <c r="K164" s="9">
        <f>IF(OR($A164="",$I164="",$E164&lt;&gt;"Sim"),"",IF(AND($H164&lt;&gt;"",$I164-$H164&lt;'Definições'!$B$6/24),"",INT($I164-'Definições'!$B$5/24)+MIN(MAX(MOD($I164-'Definições'!$B$5/24,1),'Definições'!$B$9),'Definições'!$B$10)))</f>
        <v/>
      </c>
      <c r="L164" s="9">
        <f>IF(OR($A164="",$I164="",$E164&lt;&gt;"Sim"),"",IF(OR($F164="Sim",$G164="Sim",AND($H164&lt;&gt;"",$I164-$H164&gt;='Definições'!$B$8)),IF(MOD(($I164-'Definições'!$B$7/24),1)&lt;'Definições'!$B$9,INT(($I164-'Definições'!$B$7/24))-1+'Definições'!$B$10,IF(MOD(($I164-'Definições'!$B$7/24),1)&gt;'Definições'!$B$10,INT(($I164-'Definições'!$B$7/24))+'Definições'!$B$10,($I164-'Definições'!$B$7/24))),""))</f>
        <v/>
      </c>
      <c r="M164" s="10" t="n"/>
      <c r="N164" s="6" t="n"/>
      <c r="O164" s="11">
        <f>IF($A164="","",IF($N164&lt;&gt;"","Fechado",IF(AND($I164&lt;&gt;"",NOW()&gt;$I164),"Registar o desfecho",IF($E164&lt;&gt;"Sim","Sem SMS: ligar ou email",IF($M164&amp;""="STOP","Saiu: sem SMS",IF($M164&amp;""="R","Remarcar",IF($M164&amp;""="C","Confirmado",IF($M164&amp;""="Outra","Ler e responder",IF($K164="","Agendado",IF(NOW()&lt;$K164,"Agendado",IF(NOW()&gt;=$K164+1,"Sem resposta: ligar uma vez","À espera de resposta")))))))))))</f>
        <v/>
      </c>
      <c r="P164" s="5" t="n"/>
      <c r="Q164" s="6" t="n"/>
    </row>
    <row r="165">
      <c r="A165" s="4" t="n"/>
      <c r="B165" s="5" t="n"/>
      <c r="C165" s="6" t="n"/>
      <c r="D165" s="5" t="n"/>
      <c r="E165" s="7" t="n"/>
      <c r="F165" s="7" t="n"/>
      <c r="G165" s="7" t="n"/>
      <c r="H165" s="8" t="n"/>
      <c r="I165" s="8" t="n"/>
      <c r="J165" s="9">
        <f>IF(OR($A165="",$H165="",$E165&lt;&gt;"Sim"),"",IF(MOD($H165,1)&lt;'Definições'!$B$9,INT($H165)+'Definições'!$B$9,IF(MOD($H165,1)&gt;'Definições'!$B$10,INT($H165)+1+'Definições'!$B$9,$H165)))</f>
        <v/>
      </c>
      <c r="K165" s="9">
        <f>IF(OR($A165="",$I165="",$E165&lt;&gt;"Sim"),"",IF(AND($H165&lt;&gt;"",$I165-$H165&lt;'Definições'!$B$6/24),"",INT($I165-'Definições'!$B$5/24)+MIN(MAX(MOD($I165-'Definições'!$B$5/24,1),'Definições'!$B$9),'Definições'!$B$10)))</f>
        <v/>
      </c>
      <c r="L165" s="9">
        <f>IF(OR($A165="",$I165="",$E165&lt;&gt;"Sim"),"",IF(OR($F165="Sim",$G165="Sim",AND($H165&lt;&gt;"",$I165-$H165&gt;='Definições'!$B$8)),IF(MOD(($I165-'Definições'!$B$7/24),1)&lt;'Definições'!$B$9,INT(($I165-'Definições'!$B$7/24))-1+'Definições'!$B$10,IF(MOD(($I165-'Definições'!$B$7/24),1)&gt;'Definições'!$B$10,INT(($I165-'Definições'!$B$7/24))+'Definições'!$B$10,($I165-'Definições'!$B$7/24))),""))</f>
        <v/>
      </c>
      <c r="M165" s="10" t="n"/>
      <c r="N165" s="6" t="n"/>
      <c r="O165" s="11">
        <f>IF($A165="","",IF($N165&lt;&gt;"","Fechado",IF(AND($I165&lt;&gt;"",NOW()&gt;$I165),"Registar o desfecho",IF($E165&lt;&gt;"Sim","Sem SMS: ligar ou email",IF($M165&amp;""="STOP","Saiu: sem SMS",IF($M165&amp;""="R","Remarcar",IF($M165&amp;""="C","Confirmado",IF($M165&amp;""="Outra","Ler e responder",IF($K165="","Agendado",IF(NOW()&lt;$K165,"Agendado",IF(NOW()&gt;=$K165+1,"Sem resposta: ligar uma vez","À espera de resposta")))))))))))</f>
        <v/>
      </c>
      <c r="P165" s="5" t="n"/>
      <c r="Q165" s="6" t="n"/>
    </row>
    <row r="166">
      <c r="A166" s="4" t="n"/>
      <c r="B166" s="5" t="n"/>
      <c r="C166" s="6" t="n"/>
      <c r="D166" s="5" t="n"/>
      <c r="E166" s="7" t="n"/>
      <c r="F166" s="7" t="n"/>
      <c r="G166" s="7" t="n"/>
      <c r="H166" s="8" t="n"/>
      <c r="I166" s="8" t="n"/>
      <c r="J166" s="9">
        <f>IF(OR($A166="",$H166="",$E166&lt;&gt;"Sim"),"",IF(MOD($H166,1)&lt;'Definições'!$B$9,INT($H166)+'Definições'!$B$9,IF(MOD($H166,1)&gt;'Definições'!$B$10,INT($H166)+1+'Definições'!$B$9,$H166)))</f>
        <v/>
      </c>
      <c r="K166" s="9">
        <f>IF(OR($A166="",$I166="",$E166&lt;&gt;"Sim"),"",IF(AND($H166&lt;&gt;"",$I166-$H166&lt;'Definições'!$B$6/24),"",INT($I166-'Definições'!$B$5/24)+MIN(MAX(MOD($I166-'Definições'!$B$5/24,1),'Definições'!$B$9),'Definições'!$B$10)))</f>
        <v/>
      </c>
      <c r="L166" s="9">
        <f>IF(OR($A166="",$I166="",$E166&lt;&gt;"Sim"),"",IF(OR($F166="Sim",$G166="Sim",AND($H166&lt;&gt;"",$I166-$H166&gt;='Definições'!$B$8)),IF(MOD(($I166-'Definições'!$B$7/24),1)&lt;'Definições'!$B$9,INT(($I166-'Definições'!$B$7/24))-1+'Definições'!$B$10,IF(MOD(($I166-'Definições'!$B$7/24),1)&gt;'Definições'!$B$10,INT(($I166-'Definições'!$B$7/24))+'Definições'!$B$10,($I166-'Definições'!$B$7/24))),""))</f>
        <v/>
      </c>
      <c r="M166" s="10" t="n"/>
      <c r="N166" s="6" t="n"/>
      <c r="O166" s="11">
        <f>IF($A166="","",IF($N166&lt;&gt;"","Fechado",IF(AND($I166&lt;&gt;"",NOW()&gt;$I166),"Registar o desfecho",IF($E166&lt;&gt;"Sim","Sem SMS: ligar ou email",IF($M166&amp;""="STOP","Saiu: sem SMS",IF($M166&amp;""="R","Remarcar",IF($M166&amp;""="C","Confirmado",IF($M166&amp;""="Outra","Ler e responder",IF($K166="","Agendado",IF(NOW()&lt;$K166,"Agendado",IF(NOW()&gt;=$K166+1,"Sem resposta: ligar uma vez","À espera de resposta")))))))))))</f>
        <v/>
      </c>
      <c r="P166" s="5" t="n"/>
      <c r="Q166" s="6" t="n"/>
    </row>
    <row r="167">
      <c r="A167" s="4" t="n"/>
      <c r="B167" s="5" t="n"/>
      <c r="C167" s="6" t="n"/>
      <c r="D167" s="5" t="n"/>
      <c r="E167" s="7" t="n"/>
      <c r="F167" s="7" t="n"/>
      <c r="G167" s="7" t="n"/>
      <c r="H167" s="8" t="n"/>
      <c r="I167" s="8" t="n"/>
      <c r="J167" s="9">
        <f>IF(OR($A167="",$H167="",$E167&lt;&gt;"Sim"),"",IF(MOD($H167,1)&lt;'Definições'!$B$9,INT($H167)+'Definições'!$B$9,IF(MOD($H167,1)&gt;'Definições'!$B$10,INT($H167)+1+'Definições'!$B$9,$H167)))</f>
        <v/>
      </c>
      <c r="K167" s="9">
        <f>IF(OR($A167="",$I167="",$E167&lt;&gt;"Sim"),"",IF(AND($H167&lt;&gt;"",$I167-$H167&lt;'Definições'!$B$6/24),"",INT($I167-'Definições'!$B$5/24)+MIN(MAX(MOD($I167-'Definições'!$B$5/24,1),'Definições'!$B$9),'Definições'!$B$10)))</f>
        <v/>
      </c>
      <c r="L167" s="9">
        <f>IF(OR($A167="",$I167="",$E167&lt;&gt;"Sim"),"",IF(OR($F167="Sim",$G167="Sim",AND($H167&lt;&gt;"",$I167-$H167&gt;='Definições'!$B$8)),IF(MOD(($I167-'Definições'!$B$7/24),1)&lt;'Definições'!$B$9,INT(($I167-'Definições'!$B$7/24))-1+'Definições'!$B$10,IF(MOD(($I167-'Definições'!$B$7/24),1)&gt;'Definições'!$B$10,INT(($I167-'Definições'!$B$7/24))+'Definições'!$B$10,($I167-'Definições'!$B$7/24))),""))</f>
        <v/>
      </c>
      <c r="M167" s="10" t="n"/>
      <c r="N167" s="6" t="n"/>
      <c r="O167" s="11">
        <f>IF($A167="","",IF($N167&lt;&gt;"","Fechado",IF(AND($I167&lt;&gt;"",NOW()&gt;$I167),"Registar o desfecho",IF($E167&lt;&gt;"Sim","Sem SMS: ligar ou email",IF($M167&amp;""="STOP","Saiu: sem SMS",IF($M167&amp;""="R","Remarcar",IF($M167&amp;""="C","Confirmado",IF($M167&amp;""="Outra","Ler e responder",IF($K167="","Agendado",IF(NOW()&lt;$K167,"Agendado",IF(NOW()&gt;=$K167+1,"Sem resposta: ligar uma vez","À espera de resposta")))))))))))</f>
        <v/>
      </c>
      <c r="P167" s="5" t="n"/>
      <c r="Q167" s="6" t="n"/>
    </row>
    <row r="168">
      <c r="A168" s="4" t="n"/>
      <c r="B168" s="5" t="n"/>
      <c r="C168" s="6" t="n"/>
      <c r="D168" s="5" t="n"/>
      <c r="E168" s="7" t="n"/>
      <c r="F168" s="7" t="n"/>
      <c r="G168" s="7" t="n"/>
      <c r="H168" s="8" t="n"/>
      <c r="I168" s="8" t="n"/>
      <c r="J168" s="9">
        <f>IF(OR($A168="",$H168="",$E168&lt;&gt;"Sim"),"",IF(MOD($H168,1)&lt;'Definições'!$B$9,INT($H168)+'Definições'!$B$9,IF(MOD($H168,1)&gt;'Definições'!$B$10,INT($H168)+1+'Definições'!$B$9,$H168)))</f>
        <v/>
      </c>
      <c r="K168" s="9">
        <f>IF(OR($A168="",$I168="",$E168&lt;&gt;"Sim"),"",IF(AND($H168&lt;&gt;"",$I168-$H168&lt;'Definições'!$B$6/24),"",INT($I168-'Definições'!$B$5/24)+MIN(MAX(MOD($I168-'Definições'!$B$5/24,1),'Definições'!$B$9),'Definições'!$B$10)))</f>
        <v/>
      </c>
      <c r="L168" s="9">
        <f>IF(OR($A168="",$I168="",$E168&lt;&gt;"Sim"),"",IF(OR($F168="Sim",$G168="Sim",AND($H168&lt;&gt;"",$I168-$H168&gt;='Definições'!$B$8)),IF(MOD(($I168-'Definições'!$B$7/24),1)&lt;'Definições'!$B$9,INT(($I168-'Definições'!$B$7/24))-1+'Definições'!$B$10,IF(MOD(($I168-'Definições'!$B$7/24),1)&gt;'Definições'!$B$10,INT(($I168-'Definições'!$B$7/24))+'Definições'!$B$10,($I168-'Definições'!$B$7/24))),""))</f>
        <v/>
      </c>
      <c r="M168" s="10" t="n"/>
      <c r="N168" s="6" t="n"/>
      <c r="O168" s="11">
        <f>IF($A168="","",IF($N168&lt;&gt;"","Fechado",IF(AND($I168&lt;&gt;"",NOW()&gt;$I168),"Registar o desfecho",IF($E168&lt;&gt;"Sim","Sem SMS: ligar ou email",IF($M168&amp;""="STOP","Saiu: sem SMS",IF($M168&amp;""="R","Remarcar",IF($M168&amp;""="C","Confirmado",IF($M168&amp;""="Outra","Ler e responder",IF($K168="","Agendado",IF(NOW()&lt;$K168,"Agendado",IF(NOW()&gt;=$K168+1,"Sem resposta: ligar uma vez","À espera de resposta")))))))))))</f>
        <v/>
      </c>
      <c r="P168" s="5" t="n"/>
      <c r="Q168" s="6" t="n"/>
    </row>
    <row r="169">
      <c r="A169" s="4" t="n"/>
      <c r="B169" s="5" t="n"/>
      <c r="C169" s="6" t="n"/>
      <c r="D169" s="5" t="n"/>
      <c r="E169" s="7" t="n"/>
      <c r="F169" s="7" t="n"/>
      <c r="G169" s="7" t="n"/>
      <c r="H169" s="8" t="n"/>
      <c r="I169" s="8" t="n"/>
      <c r="J169" s="9">
        <f>IF(OR($A169="",$H169="",$E169&lt;&gt;"Sim"),"",IF(MOD($H169,1)&lt;'Definições'!$B$9,INT($H169)+'Definições'!$B$9,IF(MOD($H169,1)&gt;'Definições'!$B$10,INT($H169)+1+'Definições'!$B$9,$H169)))</f>
        <v/>
      </c>
      <c r="K169" s="9">
        <f>IF(OR($A169="",$I169="",$E169&lt;&gt;"Sim"),"",IF(AND($H169&lt;&gt;"",$I169-$H169&lt;'Definições'!$B$6/24),"",INT($I169-'Definições'!$B$5/24)+MIN(MAX(MOD($I169-'Definições'!$B$5/24,1),'Definições'!$B$9),'Definições'!$B$10)))</f>
        <v/>
      </c>
      <c r="L169" s="9">
        <f>IF(OR($A169="",$I169="",$E169&lt;&gt;"Sim"),"",IF(OR($F169="Sim",$G169="Sim",AND($H169&lt;&gt;"",$I169-$H169&gt;='Definições'!$B$8)),IF(MOD(($I169-'Definições'!$B$7/24),1)&lt;'Definições'!$B$9,INT(($I169-'Definições'!$B$7/24))-1+'Definições'!$B$10,IF(MOD(($I169-'Definições'!$B$7/24),1)&gt;'Definições'!$B$10,INT(($I169-'Definições'!$B$7/24))+'Definições'!$B$10,($I169-'Definições'!$B$7/24))),""))</f>
        <v/>
      </c>
      <c r="M169" s="10" t="n"/>
      <c r="N169" s="6" t="n"/>
      <c r="O169" s="11">
        <f>IF($A169="","",IF($N169&lt;&gt;"","Fechado",IF(AND($I169&lt;&gt;"",NOW()&gt;$I169),"Registar o desfecho",IF($E169&lt;&gt;"Sim","Sem SMS: ligar ou email",IF($M169&amp;""="STOP","Saiu: sem SMS",IF($M169&amp;""="R","Remarcar",IF($M169&amp;""="C","Confirmado",IF($M169&amp;""="Outra","Ler e responder",IF($K169="","Agendado",IF(NOW()&lt;$K169,"Agendado",IF(NOW()&gt;=$K169+1,"Sem resposta: ligar uma vez","À espera de resposta")))))))))))</f>
        <v/>
      </c>
      <c r="P169" s="5" t="n"/>
      <c r="Q169" s="6" t="n"/>
    </row>
    <row r="170">
      <c r="A170" s="4" t="n"/>
      <c r="B170" s="5" t="n"/>
      <c r="C170" s="6" t="n"/>
      <c r="D170" s="5" t="n"/>
      <c r="E170" s="7" t="n"/>
      <c r="F170" s="7" t="n"/>
      <c r="G170" s="7" t="n"/>
      <c r="H170" s="8" t="n"/>
      <c r="I170" s="8" t="n"/>
      <c r="J170" s="9">
        <f>IF(OR($A170="",$H170="",$E170&lt;&gt;"Sim"),"",IF(MOD($H170,1)&lt;'Definições'!$B$9,INT($H170)+'Definições'!$B$9,IF(MOD($H170,1)&gt;'Definições'!$B$10,INT($H170)+1+'Definições'!$B$9,$H170)))</f>
        <v/>
      </c>
      <c r="K170" s="9">
        <f>IF(OR($A170="",$I170="",$E170&lt;&gt;"Sim"),"",IF(AND($H170&lt;&gt;"",$I170-$H170&lt;'Definições'!$B$6/24),"",INT($I170-'Definições'!$B$5/24)+MIN(MAX(MOD($I170-'Definições'!$B$5/24,1),'Definições'!$B$9),'Definições'!$B$10)))</f>
        <v/>
      </c>
      <c r="L170" s="9">
        <f>IF(OR($A170="",$I170="",$E170&lt;&gt;"Sim"),"",IF(OR($F170="Sim",$G170="Sim",AND($H170&lt;&gt;"",$I170-$H170&gt;='Definições'!$B$8)),IF(MOD(($I170-'Definições'!$B$7/24),1)&lt;'Definições'!$B$9,INT(($I170-'Definições'!$B$7/24))-1+'Definições'!$B$10,IF(MOD(($I170-'Definições'!$B$7/24),1)&gt;'Definições'!$B$10,INT(($I170-'Definições'!$B$7/24))+'Definições'!$B$10,($I170-'Definições'!$B$7/24))),""))</f>
        <v/>
      </c>
      <c r="M170" s="10" t="n"/>
      <c r="N170" s="6" t="n"/>
      <c r="O170" s="11">
        <f>IF($A170="","",IF($N170&lt;&gt;"","Fechado",IF(AND($I170&lt;&gt;"",NOW()&gt;$I170),"Registar o desfecho",IF($E170&lt;&gt;"Sim","Sem SMS: ligar ou email",IF($M170&amp;""="STOP","Saiu: sem SMS",IF($M170&amp;""="R","Remarcar",IF($M170&amp;""="C","Confirmado",IF($M170&amp;""="Outra","Ler e responder",IF($K170="","Agendado",IF(NOW()&lt;$K170,"Agendado",IF(NOW()&gt;=$K170+1,"Sem resposta: ligar uma vez","À espera de resposta")))))))))))</f>
        <v/>
      </c>
      <c r="P170" s="5" t="n"/>
      <c r="Q170" s="6" t="n"/>
    </row>
    <row r="171">
      <c r="A171" s="4" t="n"/>
      <c r="B171" s="5" t="n"/>
      <c r="C171" s="6" t="n"/>
      <c r="D171" s="5" t="n"/>
      <c r="E171" s="7" t="n"/>
      <c r="F171" s="7" t="n"/>
      <c r="G171" s="7" t="n"/>
      <c r="H171" s="8" t="n"/>
      <c r="I171" s="8" t="n"/>
      <c r="J171" s="9">
        <f>IF(OR($A171="",$H171="",$E171&lt;&gt;"Sim"),"",IF(MOD($H171,1)&lt;'Definições'!$B$9,INT($H171)+'Definições'!$B$9,IF(MOD($H171,1)&gt;'Definições'!$B$10,INT($H171)+1+'Definições'!$B$9,$H171)))</f>
        <v/>
      </c>
      <c r="K171" s="9">
        <f>IF(OR($A171="",$I171="",$E171&lt;&gt;"Sim"),"",IF(AND($H171&lt;&gt;"",$I171-$H171&lt;'Definições'!$B$6/24),"",INT($I171-'Definições'!$B$5/24)+MIN(MAX(MOD($I171-'Definições'!$B$5/24,1),'Definições'!$B$9),'Definições'!$B$10)))</f>
        <v/>
      </c>
      <c r="L171" s="9">
        <f>IF(OR($A171="",$I171="",$E171&lt;&gt;"Sim"),"",IF(OR($F171="Sim",$G171="Sim",AND($H171&lt;&gt;"",$I171-$H171&gt;='Definições'!$B$8)),IF(MOD(($I171-'Definições'!$B$7/24),1)&lt;'Definições'!$B$9,INT(($I171-'Definições'!$B$7/24))-1+'Definições'!$B$10,IF(MOD(($I171-'Definições'!$B$7/24),1)&gt;'Definições'!$B$10,INT(($I171-'Definições'!$B$7/24))+'Definições'!$B$10,($I171-'Definições'!$B$7/24))),""))</f>
        <v/>
      </c>
      <c r="M171" s="10" t="n"/>
      <c r="N171" s="6" t="n"/>
      <c r="O171" s="11">
        <f>IF($A171="","",IF($N171&lt;&gt;"","Fechado",IF(AND($I171&lt;&gt;"",NOW()&gt;$I171),"Registar o desfecho",IF($E171&lt;&gt;"Sim","Sem SMS: ligar ou email",IF($M171&amp;""="STOP","Saiu: sem SMS",IF($M171&amp;""="R","Remarcar",IF($M171&amp;""="C","Confirmado",IF($M171&amp;""="Outra","Ler e responder",IF($K171="","Agendado",IF(NOW()&lt;$K171,"Agendado",IF(NOW()&gt;=$K171+1,"Sem resposta: ligar uma vez","À espera de resposta")))))))))))</f>
        <v/>
      </c>
      <c r="P171" s="5" t="n"/>
      <c r="Q171" s="6" t="n"/>
    </row>
    <row r="172">
      <c r="A172" s="4" t="n"/>
      <c r="B172" s="5" t="n"/>
      <c r="C172" s="6" t="n"/>
      <c r="D172" s="5" t="n"/>
      <c r="E172" s="7" t="n"/>
      <c r="F172" s="7" t="n"/>
      <c r="G172" s="7" t="n"/>
      <c r="H172" s="8" t="n"/>
      <c r="I172" s="8" t="n"/>
      <c r="J172" s="9">
        <f>IF(OR($A172="",$H172="",$E172&lt;&gt;"Sim"),"",IF(MOD($H172,1)&lt;'Definições'!$B$9,INT($H172)+'Definições'!$B$9,IF(MOD($H172,1)&gt;'Definições'!$B$10,INT($H172)+1+'Definições'!$B$9,$H172)))</f>
        <v/>
      </c>
      <c r="K172" s="9">
        <f>IF(OR($A172="",$I172="",$E172&lt;&gt;"Sim"),"",IF(AND($H172&lt;&gt;"",$I172-$H172&lt;'Definições'!$B$6/24),"",INT($I172-'Definições'!$B$5/24)+MIN(MAX(MOD($I172-'Definições'!$B$5/24,1),'Definições'!$B$9),'Definições'!$B$10)))</f>
        <v/>
      </c>
      <c r="L172" s="9">
        <f>IF(OR($A172="",$I172="",$E172&lt;&gt;"Sim"),"",IF(OR($F172="Sim",$G172="Sim",AND($H172&lt;&gt;"",$I172-$H172&gt;='Definições'!$B$8)),IF(MOD(($I172-'Definições'!$B$7/24),1)&lt;'Definições'!$B$9,INT(($I172-'Definições'!$B$7/24))-1+'Definições'!$B$10,IF(MOD(($I172-'Definições'!$B$7/24),1)&gt;'Definições'!$B$10,INT(($I172-'Definições'!$B$7/24))+'Definições'!$B$10,($I172-'Definições'!$B$7/24))),""))</f>
        <v/>
      </c>
      <c r="M172" s="10" t="n"/>
      <c r="N172" s="6" t="n"/>
      <c r="O172" s="11">
        <f>IF($A172="","",IF($N172&lt;&gt;"","Fechado",IF(AND($I172&lt;&gt;"",NOW()&gt;$I172),"Registar o desfecho",IF($E172&lt;&gt;"Sim","Sem SMS: ligar ou email",IF($M172&amp;""="STOP","Saiu: sem SMS",IF($M172&amp;""="R","Remarcar",IF($M172&amp;""="C","Confirmado",IF($M172&amp;""="Outra","Ler e responder",IF($K172="","Agendado",IF(NOW()&lt;$K172,"Agendado",IF(NOW()&gt;=$K172+1,"Sem resposta: ligar uma vez","À espera de resposta")))))))))))</f>
        <v/>
      </c>
      <c r="P172" s="5" t="n"/>
      <c r="Q172" s="6" t="n"/>
    </row>
    <row r="173">
      <c r="A173" s="4" t="n"/>
      <c r="B173" s="5" t="n"/>
      <c r="C173" s="6" t="n"/>
      <c r="D173" s="5" t="n"/>
      <c r="E173" s="7" t="n"/>
      <c r="F173" s="7" t="n"/>
      <c r="G173" s="7" t="n"/>
      <c r="H173" s="8" t="n"/>
      <c r="I173" s="8" t="n"/>
      <c r="J173" s="9">
        <f>IF(OR($A173="",$H173="",$E173&lt;&gt;"Sim"),"",IF(MOD($H173,1)&lt;'Definições'!$B$9,INT($H173)+'Definições'!$B$9,IF(MOD($H173,1)&gt;'Definições'!$B$10,INT($H173)+1+'Definições'!$B$9,$H173)))</f>
        <v/>
      </c>
      <c r="K173" s="9">
        <f>IF(OR($A173="",$I173="",$E173&lt;&gt;"Sim"),"",IF(AND($H173&lt;&gt;"",$I173-$H173&lt;'Definições'!$B$6/24),"",INT($I173-'Definições'!$B$5/24)+MIN(MAX(MOD($I173-'Definições'!$B$5/24,1),'Definições'!$B$9),'Definições'!$B$10)))</f>
        <v/>
      </c>
      <c r="L173" s="9">
        <f>IF(OR($A173="",$I173="",$E173&lt;&gt;"Sim"),"",IF(OR($F173="Sim",$G173="Sim",AND($H173&lt;&gt;"",$I173-$H173&gt;='Definições'!$B$8)),IF(MOD(($I173-'Definições'!$B$7/24),1)&lt;'Definições'!$B$9,INT(($I173-'Definições'!$B$7/24))-1+'Definições'!$B$10,IF(MOD(($I173-'Definições'!$B$7/24),1)&gt;'Definições'!$B$10,INT(($I173-'Definições'!$B$7/24))+'Definições'!$B$10,($I173-'Definições'!$B$7/24))),""))</f>
        <v/>
      </c>
      <c r="M173" s="10" t="n"/>
      <c r="N173" s="6" t="n"/>
      <c r="O173" s="11">
        <f>IF($A173="","",IF($N173&lt;&gt;"","Fechado",IF(AND($I173&lt;&gt;"",NOW()&gt;$I173),"Registar o desfecho",IF($E173&lt;&gt;"Sim","Sem SMS: ligar ou email",IF($M173&amp;""="STOP","Saiu: sem SMS",IF($M173&amp;""="R","Remarcar",IF($M173&amp;""="C","Confirmado",IF($M173&amp;""="Outra","Ler e responder",IF($K173="","Agendado",IF(NOW()&lt;$K173,"Agendado",IF(NOW()&gt;=$K173+1,"Sem resposta: ligar uma vez","À espera de resposta")))))))))))</f>
        <v/>
      </c>
      <c r="P173" s="5" t="n"/>
      <c r="Q173" s="6" t="n"/>
    </row>
    <row r="174">
      <c r="A174" s="4" t="n"/>
      <c r="B174" s="5" t="n"/>
      <c r="C174" s="6" t="n"/>
      <c r="D174" s="5" t="n"/>
      <c r="E174" s="7" t="n"/>
      <c r="F174" s="7" t="n"/>
      <c r="G174" s="7" t="n"/>
      <c r="H174" s="8" t="n"/>
      <c r="I174" s="8" t="n"/>
      <c r="J174" s="9">
        <f>IF(OR($A174="",$H174="",$E174&lt;&gt;"Sim"),"",IF(MOD($H174,1)&lt;'Definições'!$B$9,INT($H174)+'Definições'!$B$9,IF(MOD($H174,1)&gt;'Definições'!$B$10,INT($H174)+1+'Definições'!$B$9,$H174)))</f>
        <v/>
      </c>
      <c r="K174" s="9">
        <f>IF(OR($A174="",$I174="",$E174&lt;&gt;"Sim"),"",IF(AND($H174&lt;&gt;"",$I174-$H174&lt;'Definições'!$B$6/24),"",INT($I174-'Definições'!$B$5/24)+MIN(MAX(MOD($I174-'Definições'!$B$5/24,1),'Definições'!$B$9),'Definições'!$B$10)))</f>
        <v/>
      </c>
      <c r="L174" s="9">
        <f>IF(OR($A174="",$I174="",$E174&lt;&gt;"Sim"),"",IF(OR($F174="Sim",$G174="Sim",AND($H174&lt;&gt;"",$I174-$H174&gt;='Definições'!$B$8)),IF(MOD(($I174-'Definições'!$B$7/24),1)&lt;'Definições'!$B$9,INT(($I174-'Definições'!$B$7/24))-1+'Definições'!$B$10,IF(MOD(($I174-'Definições'!$B$7/24),1)&gt;'Definições'!$B$10,INT(($I174-'Definições'!$B$7/24))+'Definições'!$B$10,($I174-'Definições'!$B$7/24))),""))</f>
        <v/>
      </c>
      <c r="M174" s="10" t="n"/>
      <c r="N174" s="6" t="n"/>
      <c r="O174" s="11">
        <f>IF($A174="","",IF($N174&lt;&gt;"","Fechado",IF(AND($I174&lt;&gt;"",NOW()&gt;$I174),"Registar o desfecho",IF($E174&lt;&gt;"Sim","Sem SMS: ligar ou email",IF($M174&amp;""="STOP","Saiu: sem SMS",IF($M174&amp;""="R","Remarcar",IF($M174&amp;""="C","Confirmado",IF($M174&amp;""="Outra","Ler e responder",IF($K174="","Agendado",IF(NOW()&lt;$K174,"Agendado",IF(NOW()&gt;=$K174+1,"Sem resposta: ligar uma vez","À espera de resposta")))))))))))</f>
        <v/>
      </c>
      <c r="P174" s="5" t="n"/>
      <c r="Q174" s="6" t="n"/>
    </row>
    <row r="175">
      <c r="A175" s="4" t="n"/>
      <c r="B175" s="5" t="n"/>
      <c r="C175" s="6" t="n"/>
      <c r="D175" s="5" t="n"/>
      <c r="E175" s="7" t="n"/>
      <c r="F175" s="7" t="n"/>
      <c r="G175" s="7" t="n"/>
      <c r="H175" s="8" t="n"/>
      <c r="I175" s="8" t="n"/>
      <c r="J175" s="9">
        <f>IF(OR($A175="",$H175="",$E175&lt;&gt;"Sim"),"",IF(MOD($H175,1)&lt;'Definições'!$B$9,INT($H175)+'Definições'!$B$9,IF(MOD($H175,1)&gt;'Definições'!$B$10,INT($H175)+1+'Definições'!$B$9,$H175)))</f>
        <v/>
      </c>
      <c r="K175" s="9">
        <f>IF(OR($A175="",$I175="",$E175&lt;&gt;"Sim"),"",IF(AND($H175&lt;&gt;"",$I175-$H175&lt;'Definições'!$B$6/24),"",INT($I175-'Definições'!$B$5/24)+MIN(MAX(MOD($I175-'Definições'!$B$5/24,1),'Definições'!$B$9),'Definições'!$B$10)))</f>
        <v/>
      </c>
      <c r="L175" s="9">
        <f>IF(OR($A175="",$I175="",$E175&lt;&gt;"Sim"),"",IF(OR($F175="Sim",$G175="Sim",AND($H175&lt;&gt;"",$I175-$H175&gt;='Definições'!$B$8)),IF(MOD(($I175-'Definições'!$B$7/24),1)&lt;'Definições'!$B$9,INT(($I175-'Definições'!$B$7/24))-1+'Definições'!$B$10,IF(MOD(($I175-'Definições'!$B$7/24),1)&gt;'Definições'!$B$10,INT(($I175-'Definições'!$B$7/24))+'Definições'!$B$10,($I175-'Definições'!$B$7/24))),""))</f>
        <v/>
      </c>
      <c r="M175" s="10" t="n"/>
      <c r="N175" s="6" t="n"/>
      <c r="O175" s="11">
        <f>IF($A175="","",IF($N175&lt;&gt;"","Fechado",IF(AND($I175&lt;&gt;"",NOW()&gt;$I175),"Registar o desfecho",IF($E175&lt;&gt;"Sim","Sem SMS: ligar ou email",IF($M175&amp;""="STOP","Saiu: sem SMS",IF($M175&amp;""="R","Remarcar",IF($M175&amp;""="C","Confirmado",IF($M175&amp;""="Outra","Ler e responder",IF($K175="","Agendado",IF(NOW()&lt;$K175,"Agendado",IF(NOW()&gt;=$K175+1,"Sem resposta: ligar uma vez","À espera de resposta")))))))))))</f>
        <v/>
      </c>
      <c r="P175" s="5" t="n"/>
      <c r="Q175" s="6" t="n"/>
    </row>
    <row r="176">
      <c r="A176" s="4" t="n"/>
      <c r="B176" s="5" t="n"/>
      <c r="C176" s="6" t="n"/>
      <c r="D176" s="5" t="n"/>
      <c r="E176" s="7" t="n"/>
      <c r="F176" s="7" t="n"/>
      <c r="G176" s="7" t="n"/>
      <c r="H176" s="8" t="n"/>
      <c r="I176" s="8" t="n"/>
      <c r="J176" s="9">
        <f>IF(OR($A176="",$H176="",$E176&lt;&gt;"Sim"),"",IF(MOD($H176,1)&lt;'Definições'!$B$9,INT($H176)+'Definições'!$B$9,IF(MOD($H176,1)&gt;'Definições'!$B$10,INT($H176)+1+'Definições'!$B$9,$H176)))</f>
        <v/>
      </c>
      <c r="K176" s="9">
        <f>IF(OR($A176="",$I176="",$E176&lt;&gt;"Sim"),"",IF(AND($H176&lt;&gt;"",$I176-$H176&lt;'Definições'!$B$6/24),"",INT($I176-'Definições'!$B$5/24)+MIN(MAX(MOD($I176-'Definições'!$B$5/24,1),'Definições'!$B$9),'Definições'!$B$10)))</f>
        <v/>
      </c>
      <c r="L176" s="9">
        <f>IF(OR($A176="",$I176="",$E176&lt;&gt;"Sim"),"",IF(OR($F176="Sim",$G176="Sim",AND($H176&lt;&gt;"",$I176-$H176&gt;='Definições'!$B$8)),IF(MOD(($I176-'Definições'!$B$7/24),1)&lt;'Definições'!$B$9,INT(($I176-'Definições'!$B$7/24))-1+'Definições'!$B$10,IF(MOD(($I176-'Definições'!$B$7/24),1)&gt;'Definições'!$B$10,INT(($I176-'Definições'!$B$7/24))+'Definições'!$B$10,($I176-'Definições'!$B$7/24))),""))</f>
        <v/>
      </c>
      <c r="M176" s="10" t="n"/>
      <c r="N176" s="6" t="n"/>
      <c r="O176" s="11">
        <f>IF($A176="","",IF($N176&lt;&gt;"","Fechado",IF(AND($I176&lt;&gt;"",NOW()&gt;$I176),"Registar o desfecho",IF($E176&lt;&gt;"Sim","Sem SMS: ligar ou email",IF($M176&amp;""="STOP","Saiu: sem SMS",IF($M176&amp;""="R","Remarcar",IF($M176&amp;""="C","Confirmado",IF($M176&amp;""="Outra","Ler e responder",IF($K176="","Agendado",IF(NOW()&lt;$K176,"Agendado",IF(NOW()&gt;=$K176+1,"Sem resposta: ligar uma vez","À espera de resposta")))))))))))</f>
        <v/>
      </c>
      <c r="P176" s="5" t="n"/>
      <c r="Q176" s="6" t="n"/>
    </row>
    <row r="177">
      <c r="A177" s="4" t="n"/>
      <c r="B177" s="5" t="n"/>
      <c r="C177" s="6" t="n"/>
      <c r="D177" s="5" t="n"/>
      <c r="E177" s="7" t="n"/>
      <c r="F177" s="7" t="n"/>
      <c r="G177" s="7" t="n"/>
      <c r="H177" s="8" t="n"/>
      <c r="I177" s="8" t="n"/>
      <c r="J177" s="9">
        <f>IF(OR($A177="",$H177="",$E177&lt;&gt;"Sim"),"",IF(MOD($H177,1)&lt;'Definições'!$B$9,INT($H177)+'Definições'!$B$9,IF(MOD($H177,1)&gt;'Definições'!$B$10,INT($H177)+1+'Definições'!$B$9,$H177)))</f>
        <v/>
      </c>
      <c r="K177" s="9">
        <f>IF(OR($A177="",$I177="",$E177&lt;&gt;"Sim"),"",IF(AND($H177&lt;&gt;"",$I177-$H177&lt;'Definições'!$B$6/24),"",INT($I177-'Definições'!$B$5/24)+MIN(MAX(MOD($I177-'Definições'!$B$5/24,1),'Definições'!$B$9),'Definições'!$B$10)))</f>
        <v/>
      </c>
      <c r="L177" s="9">
        <f>IF(OR($A177="",$I177="",$E177&lt;&gt;"Sim"),"",IF(OR($F177="Sim",$G177="Sim",AND($H177&lt;&gt;"",$I177-$H177&gt;='Definições'!$B$8)),IF(MOD(($I177-'Definições'!$B$7/24),1)&lt;'Definições'!$B$9,INT(($I177-'Definições'!$B$7/24))-1+'Definições'!$B$10,IF(MOD(($I177-'Definições'!$B$7/24),1)&gt;'Definições'!$B$10,INT(($I177-'Definições'!$B$7/24))+'Definições'!$B$10,($I177-'Definições'!$B$7/24))),""))</f>
        <v/>
      </c>
      <c r="M177" s="10" t="n"/>
      <c r="N177" s="6" t="n"/>
      <c r="O177" s="11">
        <f>IF($A177="","",IF($N177&lt;&gt;"","Fechado",IF(AND($I177&lt;&gt;"",NOW()&gt;$I177),"Registar o desfecho",IF($E177&lt;&gt;"Sim","Sem SMS: ligar ou email",IF($M177&amp;""="STOP","Saiu: sem SMS",IF($M177&amp;""="R","Remarcar",IF($M177&amp;""="C","Confirmado",IF($M177&amp;""="Outra","Ler e responder",IF($K177="","Agendado",IF(NOW()&lt;$K177,"Agendado",IF(NOW()&gt;=$K177+1,"Sem resposta: ligar uma vez","À espera de resposta")))))))))))</f>
        <v/>
      </c>
      <c r="P177" s="5" t="n"/>
      <c r="Q177" s="6" t="n"/>
    </row>
    <row r="178">
      <c r="A178" s="4" t="n"/>
      <c r="B178" s="5" t="n"/>
      <c r="C178" s="6" t="n"/>
      <c r="D178" s="5" t="n"/>
      <c r="E178" s="7" t="n"/>
      <c r="F178" s="7" t="n"/>
      <c r="G178" s="7" t="n"/>
      <c r="H178" s="8" t="n"/>
      <c r="I178" s="8" t="n"/>
      <c r="J178" s="9">
        <f>IF(OR($A178="",$H178="",$E178&lt;&gt;"Sim"),"",IF(MOD($H178,1)&lt;'Definições'!$B$9,INT($H178)+'Definições'!$B$9,IF(MOD($H178,1)&gt;'Definições'!$B$10,INT($H178)+1+'Definições'!$B$9,$H178)))</f>
        <v/>
      </c>
      <c r="K178" s="9">
        <f>IF(OR($A178="",$I178="",$E178&lt;&gt;"Sim"),"",IF(AND($H178&lt;&gt;"",$I178-$H178&lt;'Definições'!$B$6/24),"",INT($I178-'Definições'!$B$5/24)+MIN(MAX(MOD($I178-'Definições'!$B$5/24,1),'Definições'!$B$9),'Definições'!$B$10)))</f>
        <v/>
      </c>
      <c r="L178" s="9">
        <f>IF(OR($A178="",$I178="",$E178&lt;&gt;"Sim"),"",IF(OR($F178="Sim",$G178="Sim",AND($H178&lt;&gt;"",$I178-$H178&gt;='Definições'!$B$8)),IF(MOD(($I178-'Definições'!$B$7/24),1)&lt;'Definições'!$B$9,INT(($I178-'Definições'!$B$7/24))-1+'Definições'!$B$10,IF(MOD(($I178-'Definições'!$B$7/24),1)&gt;'Definições'!$B$10,INT(($I178-'Definições'!$B$7/24))+'Definições'!$B$10,($I178-'Definições'!$B$7/24))),""))</f>
        <v/>
      </c>
      <c r="M178" s="10" t="n"/>
      <c r="N178" s="6" t="n"/>
      <c r="O178" s="11">
        <f>IF($A178="","",IF($N178&lt;&gt;"","Fechado",IF(AND($I178&lt;&gt;"",NOW()&gt;$I178),"Registar o desfecho",IF($E178&lt;&gt;"Sim","Sem SMS: ligar ou email",IF($M178&amp;""="STOP","Saiu: sem SMS",IF($M178&amp;""="R","Remarcar",IF($M178&amp;""="C","Confirmado",IF($M178&amp;""="Outra","Ler e responder",IF($K178="","Agendado",IF(NOW()&lt;$K178,"Agendado",IF(NOW()&gt;=$K178+1,"Sem resposta: ligar uma vez","À espera de resposta")))))))))))</f>
        <v/>
      </c>
      <c r="P178" s="5" t="n"/>
      <c r="Q178" s="6" t="n"/>
    </row>
    <row r="179">
      <c r="A179" s="4" t="n"/>
      <c r="B179" s="5" t="n"/>
      <c r="C179" s="6" t="n"/>
      <c r="D179" s="5" t="n"/>
      <c r="E179" s="7" t="n"/>
      <c r="F179" s="7" t="n"/>
      <c r="G179" s="7" t="n"/>
      <c r="H179" s="8" t="n"/>
      <c r="I179" s="8" t="n"/>
      <c r="J179" s="9">
        <f>IF(OR($A179="",$H179="",$E179&lt;&gt;"Sim"),"",IF(MOD($H179,1)&lt;'Definições'!$B$9,INT($H179)+'Definições'!$B$9,IF(MOD($H179,1)&gt;'Definições'!$B$10,INT($H179)+1+'Definições'!$B$9,$H179)))</f>
        <v/>
      </c>
      <c r="K179" s="9">
        <f>IF(OR($A179="",$I179="",$E179&lt;&gt;"Sim"),"",IF(AND($H179&lt;&gt;"",$I179-$H179&lt;'Definições'!$B$6/24),"",INT($I179-'Definições'!$B$5/24)+MIN(MAX(MOD($I179-'Definições'!$B$5/24,1),'Definições'!$B$9),'Definições'!$B$10)))</f>
        <v/>
      </c>
      <c r="L179" s="9">
        <f>IF(OR($A179="",$I179="",$E179&lt;&gt;"Sim"),"",IF(OR($F179="Sim",$G179="Sim",AND($H179&lt;&gt;"",$I179-$H179&gt;='Definições'!$B$8)),IF(MOD(($I179-'Definições'!$B$7/24),1)&lt;'Definições'!$B$9,INT(($I179-'Definições'!$B$7/24))-1+'Definições'!$B$10,IF(MOD(($I179-'Definições'!$B$7/24),1)&gt;'Definições'!$B$10,INT(($I179-'Definições'!$B$7/24))+'Definições'!$B$10,($I179-'Definições'!$B$7/24))),""))</f>
        <v/>
      </c>
      <c r="M179" s="10" t="n"/>
      <c r="N179" s="6" t="n"/>
      <c r="O179" s="11">
        <f>IF($A179="","",IF($N179&lt;&gt;"","Fechado",IF(AND($I179&lt;&gt;"",NOW()&gt;$I179),"Registar o desfecho",IF($E179&lt;&gt;"Sim","Sem SMS: ligar ou email",IF($M179&amp;""="STOP","Saiu: sem SMS",IF($M179&amp;""="R","Remarcar",IF($M179&amp;""="C","Confirmado",IF($M179&amp;""="Outra","Ler e responder",IF($K179="","Agendado",IF(NOW()&lt;$K179,"Agendado",IF(NOW()&gt;=$K179+1,"Sem resposta: ligar uma vez","À espera de resposta")))))))))))</f>
        <v/>
      </c>
      <c r="P179" s="5" t="n"/>
      <c r="Q179" s="6" t="n"/>
    </row>
    <row r="180">
      <c r="A180" s="4" t="n"/>
      <c r="B180" s="5" t="n"/>
      <c r="C180" s="6" t="n"/>
      <c r="D180" s="5" t="n"/>
      <c r="E180" s="7" t="n"/>
      <c r="F180" s="7" t="n"/>
      <c r="G180" s="7" t="n"/>
      <c r="H180" s="8" t="n"/>
      <c r="I180" s="8" t="n"/>
      <c r="J180" s="9">
        <f>IF(OR($A180="",$H180="",$E180&lt;&gt;"Sim"),"",IF(MOD($H180,1)&lt;'Definições'!$B$9,INT($H180)+'Definições'!$B$9,IF(MOD($H180,1)&gt;'Definições'!$B$10,INT($H180)+1+'Definições'!$B$9,$H180)))</f>
        <v/>
      </c>
      <c r="K180" s="9">
        <f>IF(OR($A180="",$I180="",$E180&lt;&gt;"Sim"),"",IF(AND($H180&lt;&gt;"",$I180-$H180&lt;'Definições'!$B$6/24),"",INT($I180-'Definições'!$B$5/24)+MIN(MAX(MOD($I180-'Definições'!$B$5/24,1),'Definições'!$B$9),'Definições'!$B$10)))</f>
        <v/>
      </c>
      <c r="L180" s="9">
        <f>IF(OR($A180="",$I180="",$E180&lt;&gt;"Sim"),"",IF(OR($F180="Sim",$G180="Sim",AND($H180&lt;&gt;"",$I180-$H180&gt;='Definições'!$B$8)),IF(MOD(($I180-'Definições'!$B$7/24),1)&lt;'Definições'!$B$9,INT(($I180-'Definições'!$B$7/24))-1+'Definições'!$B$10,IF(MOD(($I180-'Definições'!$B$7/24),1)&gt;'Definições'!$B$10,INT(($I180-'Definições'!$B$7/24))+'Definições'!$B$10,($I180-'Definições'!$B$7/24))),""))</f>
        <v/>
      </c>
      <c r="M180" s="10" t="n"/>
      <c r="N180" s="6" t="n"/>
      <c r="O180" s="11">
        <f>IF($A180="","",IF($N180&lt;&gt;"","Fechado",IF(AND($I180&lt;&gt;"",NOW()&gt;$I180),"Registar o desfecho",IF($E180&lt;&gt;"Sim","Sem SMS: ligar ou email",IF($M180&amp;""="STOP","Saiu: sem SMS",IF($M180&amp;""="R","Remarcar",IF($M180&amp;""="C","Confirmado",IF($M180&amp;""="Outra","Ler e responder",IF($K180="","Agendado",IF(NOW()&lt;$K180,"Agendado",IF(NOW()&gt;=$K180+1,"Sem resposta: ligar uma vez","À espera de resposta")))))))))))</f>
        <v/>
      </c>
      <c r="P180" s="5" t="n"/>
      <c r="Q180" s="6" t="n"/>
    </row>
    <row r="181">
      <c r="A181" s="4" t="n"/>
      <c r="B181" s="5" t="n"/>
      <c r="C181" s="6" t="n"/>
      <c r="D181" s="5" t="n"/>
      <c r="E181" s="7" t="n"/>
      <c r="F181" s="7" t="n"/>
      <c r="G181" s="7" t="n"/>
      <c r="H181" s="8" t="n"/>
      <c r="I181" s="8" t="n"/>
      <c r="J181" s="9">
        <f>IF(OR($A181="",$H181="",$E181&lt;&gt;"Sim"),"",IF(MOD($H181,1)&lt;'Definições'!$B$9,INT($H181)+'Definições'!$B$9,IF(MOD($H181,1)&gt;'Definições'!$B$10,INT($H181)+1+'Definições'!$B$9,$H181)))</f>
        <v/>
      </c>
      <c r="K181" s="9">
        <f>IF(OR($A181="",$I181="",$E181&lt;&gt;"Sim"),"",IF(AND($H181&lt;&gt;"",$I181-$H181&lt;'Definições'!$B$6/24),"",INT($I181-'Definições'!$B$5/24)+MIN(MAX(MOD($I181-'Definições'!$B$5/24,1),'Definições'!$B$9),'Definições'!$B$10)))</f>
        <v/>
      </c>
      <c r="L181" s="9">
        <f>IF(OR($A181="",$I181="",$E181&lt;&gt;"Sim"),"",IF(OR($F181="Sim",$G181="Sim",AND($H181&lt;&gt;"",$I181-$H181&gt;='Definições'!$B$8)),IF(MOD(($I181-'Definições'!$B$7/24),1)&lt;'Definições'!$B$9,INT(($I181-'Definições'!$B$7/24))-1+'Definições'!$B$10,IF(MOD(($I181-'Definições'!$B$7/24),1)&gt;'Definições'!$B$10,INT(($I181-'Definições'!$B$7/24))+'Definições'!$B$10,($I181-'Definições'!$B$7/24))),""))</f>
        <v/>
      </c>
      <c r="M181" s="10" t="n"/>
      <c r="N181" s="6" t="n"/>
      <c r="O181" s="11">
        <f>IF($A181="","",IF($N181&lt;&gt;"","Fechado",IF(AND($I181&lt;&gt;"",NOW()&gt;$I181),"Registar o desfecho",IF($E181&lt;&gt;"Sim","Sem SMS: ligar ou email",IF($M181&amp;""="STOP","Saiu: sem SMS",IF($M181&amp;""="R","Remarcar",IF($M181&amp;""="C","Confirmado",IF($M181&amp;""="Outra","Ler e responder",IF($K181="","Agendado",IF(NOW()&lt;$K181,"Agendado",IF(NOW()&gt;=$K181+1,"Sem resposta: ligar uma vez","À espera de resposta")))))))))))</f>
        <v/>
      </c>
      <c r="P181" s="5" t="n"/>
      <c r="Q181" s="6" t="n"/>
    </row>
    <row r="182">
      <c r="A182" s="4" t="n"/>
      <c r="B182" s="5" t="n"/>
      <c r="C182" s="6" t="n"/>
      <c r="D182" s="5" t="n"/>
      <c r="E182" s="7" t="n"/>
      <c r="F182" s="7" t="n"/>
      <c r="G182" s="7" t="n"/>
      <c r="H182" s="8" t="n"/>
      <c r="I182" s="8" t="n"/>
      <c r="J182" s="9">
        <f>IF(OR($A182="",$H182="",$E182&lt;&gt;"Sim"),"",IF(MOD($H182,1)&lt;'Definições'!$B$9,INT($H182)+'Definições'!$B$9,IF(MOD($H182,1)&gt;'Definições'!$B$10,INT($H182)+1+'Definições'!$B$9,$H182)))</f>
        <v/>
      </c>
      <c r="K182" s="9">
        <f>IF(OR($A182="",$I182="",$E182&lt;&gt;"Sim"),"",IF(AND($H182&lt;&gt;"",$I182-$H182&lt;'Definições'!$B$6/24),"",INT($I182-'Definições'!$B$5/24)+MIN(MAX(MOD($I182-'Definições'!$B$5/24,1),'Definições'!$B$9),'Definições'!$B$10)))</f>
        <v/>
      </c>
      <c r="L182" s="9">
        <f>IF(OR($A182="",$I182="",$E182&lt;&gt;"Sim"),"",IF(OR($F182="Sim",$G182="Sim",AND($H182&lt;&gt;"",$I182-$H182&gt;='Definições'!$B$8)),IF(MOD(($I182-'Definições'!$B$7/24),1)&lt;'Definições'!$B$9,INT(($I182-'Definições'!$B$7/24))-1+'Definições'!$B$10,IF(MOD(($I182-'Definições'!$B$7/24),1)&gt;'Definições'!$B$10,INT(($I182-'Definições'!$B$7/24))+'Definições'!$B$10,($I182-'Definições'!$B$7/24))),""))</f>
        <v/>
      </c>
      <c r="M182" s="10" t="n"/>
      <c r="N182" s="6" t="n"/>
      <c r="O182" s="11">
        <f>IF($A182="","",IF($N182&lt;&gt;"","Fechado",IF(AND($I182&lt;&gt;"",NOW()&gt;$I182),"Registar o desfecho",IF($E182&lt;&gt;"Sim","Sem SMS: ligar ou email",IF($M182&amp;""="STOP","Saiu: sem SMS",IF($M182&amp;""="R","Remarcar",IF($M182&amp;""="C","Confirmado",IF($M182&amp;""="Outra","Ler e responder",IF($K182="","Agendado",IF(NOW()&lt;$K182,"Agendado",IF(NOW()&gt;=$K182+1,"Sem resposta: ligar uma vez","À espera de resposta")))))))))))</f>
        <v/>
      </c>
      <c r="P182" s="5" t="n"/>
      <c r="Q182" s="6" t="n"/>
    </row>
    <row r="183">
      <c r="A183" s="4" t="n"/>
      <c r="B183" s="5" t="n"/>
      <c r="C183" s="6" t="n"/>
      <c r="D183" s="5" t="n"/>
      <c r="E183" s="7" t="n"/>
      <c r="F183" s="7" t="n"/>
      <c r="G183" s="7" t="n"/>
      <c r="H183" s="8" t="n"/>
      <c r="I183" s="8" t="n"/>
      <c r="J183" s="9">
        <f>IF(OR($A183="",$H183="",$E183&lt;&gt;"Sim"),"",IF(MOD($H183,1)&lt;'Definições'!$B$9,INT($H183)+'Definições'!$B$9,IF(MOD($H183,1)&gt;'Definições'!$B$10,INT($H183)+1+'Definições'!$B$9,$H183)))</f>
        <v/>
      </c>
      <c r="K183" s="9">
        <f>IF(OR($A183="",$I183="",$E183&lt;&gt;"Sim"),"",IF(AND($H183&lt;&gt;"",$I183-$H183&lt;'Definições'!$B$6/24),"",INT($I183-'Definições'!$B$5/24)+MIN(MAX(MOD($I183-'Definições'!$B$5/24,1),'Definições'!$B$9),'Definições'!$B$10)))</f>
        <v/>
      </c>
      <c r="L183" s="9">
        <f>IF(OR($A183="",$I183="",$E183&lt;&gt;"Sim"),"",IF(OR($F183="Sim",$G183="Sim",AND($H183&lt;&gt;"",$I183-$H183&gt;='Definições'!$B$8)),IF(MOD(($I183-'Definições'!$B$7/24),1)&lt;'Definições'!$B$9,INT(($I183-'Definições'!$B$7/24))-1+'Definições'!$B$10,IF(MOD(($I183-'Definições'!$B$7/24),1)&gt;'Definições'!$B$10,INT(($I183-'Definições'!$B$7/24))+'Definições'!$B$10,($I183-'Definições'!$B$7/24))),""))</f>
        <v/>
      </c>
      <c r="M183" s="10" t="n"/>
      <c r="N183" s="6" t="n"/>
      <c r="O183" s="11">
        <f>IF($A183="","",IF($N183&lt;&gt;"","Fechado",IF(AND($I183&lt;&gt;"",NOW()&gt;$I183),"Registar o desfecho",IF($E183&lt;&gt;"Sim","Sem SMS: ligar ou email",IF($M183&amp;""="STOP","Saiu: sem SMS",IF($M183&amp;""="R","Remarcar",IF($M183&amp;""="C","Confirmado",IF($M183&amp;""="Outra","Ler e responder",IF($K183="","Agendado",IF(NOW()&lt;$K183,"Agendado",IF(NOW()&gt;=$K183+1,"Sem resposta: ligar uma vez","À espera de resposta")))))))))))</f>
        <v/>
      </c>
      <c r="P183" s="5" t="n"/>
      <c r="Q183" s="6" t="n"/>
    </row>
    <row r="184">
      <c r="A184" s="4" t="n"/>
      <c r="B184" s="5" t="n"/>
      <c r="C184" s="6" t="n"/>
      <c r="D184" s="5" t="n"/>
      <c r="E184" s="7" t="n"/>
      <c r="F184" s="7" t="n"/>
      <c r="G184" s="7" t="n"/>
      <c r="H184" s="8" t="n"/>
      <c r="I184" s="8" t="n"/>
      <c r="J184" s="9">
        <f>IF(OR($A184="",$H184="",$E184&lt;&gt;"Sim"),"",IF(MOD($H184,1)&lt;'Definições'!$B$9,INT($H184)+'Definições'!$B$9,IF(MOD($H184,1)&gt;'Definições'!$B$10,INT($H184)+1+'Definições'!$B$9,$H184)))</f>
        <v/>
      </c>
      <c r="K184" s="9">
        <f>IF(OR($A184="",$I184="",$E184&lt;&gt;"Sim"),"",IF(AND($H184&lt;&gt;"",$I184-$H184&lt;'Definições'!$B$6/24),"",INT($I184-'Definições'!$B$5/24)+MIN(MAX(MOD($I184-'Definições'!$B$5/24,1),'Definições'!$B$9),'Definições'!$B$10)))</f>
        <v/>
      </c>
      <c r="L184" s="9">
        <f>IF(OR($A184="",$I184="",$E184&lt;&gt;"Sim"),"",IF(OR($F184="Sim",$G184="Sim",AND($H184&lt;&gt;"",$I184-$H184&gt;='Definições'!$B$8)),IF(MOD(($I184-'Definições'!$B$7/24),1)&lt;'Definições'!$B$9,INT(($I184-'Definições'!$B$7/24))-1+'Definições'!$B$10,IF(MOD(($I184-'Definições'!$B$7/24),1)&gt;'Definições'!$B$10,INT(($I184-'Definições'!$B$7/24))+'Definições'!$B$10,($I184-'Definições'!$B$7/24))),""))</f>
        <v/>
      </c>
      <c r="M184" s="10" t="n"/>
      <c r="N184" s="6" t="n"/>
      <c r="O184" s="11">
        <f>IF($A184="","",IF($N184&lt;&gt;"","Fechado",IF(AND($I184&lt;&gt;"",NOW()&gt;$I184),"Registar o desfecho",IF($E184&lt;&gt;"Sim","Sem SMS: ligar ou email",IF($M184&amp;""="STOP","Saiu: sem SMS",IF($M184&amp;""="R","Remarcar",IF($M184&amp;""="C","Confirmado",IF($M184&amp;""="Outra","Ler e responder",IF($K184="","Agendado",IF(NOW()&lt;$K184,"Agendado",IF(NOW()&gt;=$K184+1,"Sem resposta: ligar uma vez","À espera de resposta")))))))))))</f>
        <v/>
      </c>
      <c r="P184" s="5" t="n"/>
      <c r="Q184" s="6" t="n"/>
    </row>
    <row r="185">
      <c r="A185" s="4" t="n"/>
      <c r="B185" s="5" t="n"/>
      <c r="C185" s="6" t="n"/>
      <c r="D185" s="5" t="n"/>
      <c r="E185" s="7" t="n"/>
      <c r="F185" s="7" t="n"/>
      <c r="G185" s="7" t="n"/>
      <c r="H185" s="8" t="n"/>
      <c r="I185" s="8" t="n"/>
      <c r="J185" s="9">
        <f>IF(OR($A185="",$H185="",$E185&lt;&gt;"Sim"),"",IF(MOD($H185,1)&lt;'Definições'!$B$9,INT($H185)+'Definições'!$B$9,IF(MOD($H185,1)&gt;'Definições'!$B$10,INT($H185)+1+'Definições'!$B$9,$H185)))</f>
        <v/>
      </c>
      <c r="K185" s="9">
        <f>IF(OR($A185="",$I185="",$E185&lt;&gt;"Sim"),"",IF(AND($H185&lt;&gt;"",$I185-$H185&lt;'Definições'!$B$6/24),"",INT($I185-'Definições'!$B$5/24)+MIN(MAX(MOD($I185-'Definições'!$B$5/24,1),'Definições'!$B$9),'Definições'!$B$10)))</f>
        <v/>
      </c>
      <c r="L185" s="9">
        <f>IF(OR($A185="",$I185="",$E185&lt;&gt;"Sim"),"",IF(OR($F185="Sim",$G185="Sim",AND($H185&lt;&gt;"",$I185-$H185&gt;='Definições'!$B$8)),IF(MOD(($I185-'Definições'!$B$7/24),1)&lt;'Definições'!$B$9,INT(($I185-'Definições'!$B$7/24))-1+'Definições'!$B$10,IF(MOD(($I185-'Definições'!$B$7/24),1)&gt;'Definições'!$B$10,INT(($I185-'Definições'!$B$7/24))+'Definições'!$B$10,($I185-'Definições'!$B$7/24))),""))</f>
        <v/>
      </c>
      <c r="M185" s="10" t="n"/>
      <c r="N185" s="6" t="n"/>
      <c r="O185" s="11">
        <f>IF($A185="","",IF($N185&lt;&gt;"","Fechado",IF(AND($I185&lt;&gt;"",NOW()&gt;$I185),"Registar o desfecho",IF($E185&lt;&gt;"Sim","Sem SMS: ligar ou email",IF($M185&amp;""="STOP","Saiu: sem SMS",IF($M185&amp;""="R","Remarcar",IF($M185&amp;""="C","Confirmado",IF($M185&amp;""="Outra","Ler e responder",IF($K185="","Agendado",IF(NOW()&lt;$K185,"Agendado",IF(NOW()&gt;=$K185+1,"Sem resposta: ligar uma vez","À espera de resposta")))))))))))</f>
        <v/>
      </c>
      <c r="P185" s="5" t="n"/>
      <c r="Q185" s="6" t="n"/>
    </row>
    <row r="186">
      <c r="A186" s="4" t="n"/>
      <c r="B186" s="5" t="n"/>
      <c r="C186" s="6" t="n"/>
      <c r="D186" s="5" t="n"/>
      <c r="E186" s="7" t="n"/>
      <c r="F186" s="7" t="n"/>
      <c r="G186" s="7" t="n"/>
      <c r="H186" s="8" t="n"/>
      <c r="I186" s="8" t="n"/>
      <c r="J186" s="9">
        <f>IF(OR($A186="",$H186="",$E186&lt;&gt;"Sim"),"",IF(MOD($H186,1)&lt;'Definições'!$B$9,INT($H186)+'Definições'!$B$9,IF(MOD($H186,1)&gt;'Definições'!$B$10,INT($H186)+1+'Definições'!$B$9,$H186)))</f>
        <v/>
      </c>
      <c r="K186" s="9">
        <f>IF(OR($A186="",$I186="",$E186&lt;&gt;"Sim"),"",IF(AND($H186&lt;&gt;"",$I186-$H186&lt;'Definições'!$B$6/24),"",INT($I186-'Definições'!$B$5/24)+MIN(MAX(MOD($I186-'Definições'!$B$5/24,1),'Definições'!$B$9),'Definições'!$B$10)))</f>
        <v/>
      </c>
      <c r="L186" s="9">
        <f>IF(OR($A186="",$I186="",$E186&lt;&gt;"Sim"),"",IF(OR($F186="Sim",$G186="Sim",AND($H186&lt;&gt;"",$I186-$H186&gt;='Definições'!$B$8)),IF(MOD(($I186-'Definições'!$B$7/24),1)&lt;'Definições'!$B$9,INT(($I186-'Definições'!$B$7/24))-1+'Definições'!$B$10,IF(MOD(($I186-'Definições'!$B$7/24),1)&gt;'Definições'!$B$10,INT(($I186-'Definições'!$B$7/24))+'Definições'!$B$10,($I186-'Definições'!$B$7/24))),""))</f>
        <v/>
      </c>
      <c r="M186" s="10" t="n"/>
      <c r="N186" s="6" t="n"/>
      <c r="O186" s="11">
        <f>IF($A186="","",IF($N186&lt;&gt;"","Fechado",IF(AND($I186&lt;&gt;"",NOW()&gt;$I186),"Registar o desfecho",IF($E186&lt;&gt;"Sim","Sem SMS: ligar ou email",IF($M186&amp;""="STOP","Saiu: sem SMS",IF($M186&amp;""="R","Remarcar",IF($M186&amp;""="C","Confirmado",IF($M186&amp;""="Outra","Ler e responder",IF($K186="","Agendado",IF(NOW()&lt;$K186,"Agendado",IF(NOW()&gt;=$K186+1,"Sem resposta: ligar uma vez","À espera de resposta")))))))))))</f>
        <v/>
      </c>
      <c r="P186" s="5" t="n"/>
      <c r="Q186" s="6" t="n"/>
    </row>
    <row r="187">
      <c r="A187" s="4" t="n"/>
      <c r="B187" s="5" t="n"/>
      <c r="C187" s="6" t="n"/>
      <c r="D187" s="5" t="n"/>
      <c r="E187" s="7" t="n"/>
      <c r="F187" s="7" t="n"/>
      <c r="G187" s="7" t="n"/>
      <c r="H187" s="8" t="n"/>
      <c r="I187" s="8" t="n"/>
      <c r="J187" s="9">
        <f>IF(OR($A187="",$H187="",$E187&lt;&gt;"Sim"),"",IF(MOD($H187,1)&lt;'Definições'!$B$9,INT($H187)+'Definições'!$B$9,IF(MOD($H187,1)&gt;'Definições'!$B$10,INT($H187)+1+'Definições'!$B$9,$H187)))</f>
        <v/>
      </c>
      <c r="K187" s="9">
        <f>IF(OR($A187="",$I187="",$E187&lt;&gt;"Sim"),"",IF(AND($H187&lt;&gt;"",$I187-$H187&lt;'Definições'!$B$6/24),"",INT($I187-'Definições'!$B$5/24)+MIN(MAX(MOD($I187-'Definições'!$B$5/24,1),'Definições'!$B$9),'Definições'!$B$10)))</f>
        <v/>
      </c>
      <c r="L187" s="9">
        <f>IF(OR($A187="",$I187="",$E187&lt;&gt;"Sim"),"",IF(OR($F187="Sim",$G187="Sim",AND($H187&lt;&gt;"",$I187-$H187&gt;='Definições'!$B$8)),IF(MOD(($I187-'Definições'!$B$7/24),1)&lt;'Definições'!$B$9,INT(($I187-'Definições'!$B$7/24))-1+'Definições'!$B$10,IF(MOD(($I187-'Definições'!$B$7/24),1)&gt;'Definições'!$B$10,INT(($I187-'Definições'!$B$7/24))+'Definições'!$B$10,($I187-'Definições'!$B$7/24))),""))</f>
        <v/>
      </c>
      <c r="M187" s="10" t="n"/>
      <c r="N187" s="6" t="n"/>
      <c r="O187" s="11">
        <f>IF($A187="","",IF($N187&lt;&gt;"","Fechado",IF(AND($I187&lt;&gt;"",NOW()&gt;$I187),"Registar o desfecho",IF($E187&lt;&gt;"Sim","Sem SMS: ligar ou email",IF($M187&amp;""="STOP","Saiu: sem SMS",IF($M187&amp;""="R","Remarcar",IF($M187&amp;""="C","Confirmado",IF($M187&amp;""="Outra","Ler e responder",IF($K187="","Agendado",IF(NOW()&lt;$K187,"Agendado",IF(NOW()&gt;=$K187+1,"Sem resposta: ligar uma vez","À espera de resposta")))))))))))</f>
        <v/>
      </c>
      <c r="P187" s="5" t="n"/>
      <c r="Q187" s="6" t="n"/>
    </row>
    <row r="188">
      <c r="A188" s="4" t="n"/>
      <c r="B188" s="5" t="n"/>
      <c r="C188" s="6" t="n"/>
      <c r="D188" s="5" t="n"/>
      <c r="E188" s="7" t="n"/>
      <c r="F188" s="7" t="n"/>
      <c r="G188" s="7" t="n"/>
      <c r="H188" s="8" t="n"/>
      <c r="I188" s="8" t="n"/>
      <c r="J188" s="9">
        <f>IF(OR($A188="",$H188="",$E188&lt;&gt;"Sim"),"",IF(MOD($H188,1)&lt;'Definições'!$B$9,INT($H188)+'Definições'!$B$9,IF(MOD($H188,1)&gt;'Definições'!$B$10,INT($H188)+1+'Definições'!$B$9,$H188)))</f>
        <v/>
      </c>
      <c r="K188" s="9">
        <f>IF(OR($A188="",$I188="",$E188&lt;&gt;"Sim"),"",IF(AND($H188&lt;&gt;"",$I188-$H188&lt;'Definições'!$B$6/24),"",INT($I188-'Definições'!$B$5/24)+MIN(MAX(MOD($I188-'Definições'!$B$5/24,1),'Definições'!$B$9),'Definições'!$B$10)))</f>
        <v/>
      </c>
      <c r="L188" s="9">
        <f>IF(OR($A188="",$I188="",$E188&lt;&gt;"Sim"),"",IF(OR($F188="Sim",$G188="Sim",AND($H188&lt;&gt;"",$I188-$H188&gt;='Definições'!$B$8)),IF(MOD(($I188-'Definições'!$B$7/24),1)&lt;'Definições'!$B$9,INT(($I188-'Definições'!$B$7/24))-1+'Definições'!$B$10,IF(MOD(($I188-'Definições'!$B$7/24),1)&gt;'Definições'!$B$10,INT(($I188-'Definições'!$B$7/24))+'Definições'!$B$10,($I188-'Definições'!$B$7/24))),""))</f>
        <v/>
      </c>
      <c r="M188" s="10" t="n"/>
      <c r="N188" s="6" t="n"/>
      <c r="O188" s="11">
        <f>IF($A188="","",IF($N188&lt;&gt;"","Fechado",IF(AND($I188&lt;&gt;"",NOW()&gt;$I188),"Registar o desfecho",IF($E188&lt;&gt;"Sim","Sem SMS: ligar ou email",IF($M188&amp;""="STOP","Saiu: sem SMS",IF($M188&amp;""="R","Remarcar",IF($M188&amp;""="C","Confirmado",IF($M188&amp;""="Outra","Ler e responder",IF($K188="","Agendado",IF(NOW()&lt;$K188,"Agendado",IF(NOW()&gt;=$K188+1,"Sem resposta: ligar uma vez","À espera de resposta")))))))))))</f>
        <v/>
      </c>
      <c r="P188" s="5" t="n"/>
      <c r="Q188" s="6" t="n"/>
    </row>
    <row r="189">
      <c r="A189" s="4" t="n"/>
      <c r="B189" s="5" t="n"/>
      <c r="C189" s="6" t="n"/>
      <c r="D189" s="5" t="n"/>
      <c r="E189" s="7" t="n"/>
      <c r="F189" s="7" t="n"/>
      <c r="G189" s="7" t="n"/>
      <c r="H189" s="8" t="n"/>
      <c r="I189" s="8" t="n"/>
      <c r="J189" s="9">
        <f>IF(OR($A189="",$H189="",$E189&lt;&gt;"Sim"),"",IF(MOD($H189,1)&lt;'Definições'!$B$9,INT($H189)+'Definições'!$B$9,IF(MOD($H189,1)&gt;'Definições'!$B$10,INT($H189)+1+'Definições'!$B$9,$H189)))</f>
        <v/>
      </c>
      <c r="K189" s="9">
        <f>IF(OR($A189="",$I189="",$E189&lt;&gt;"Sim"),"",IF(AND($H189&lt;&gt;"",$I189-$H189&lt;'Definições'!$B$6/24),"",INT($I189-'Definições'!$B$5/24)+MIN(MAX(MOD($I189-'Definições'!$B$5/24,1),'Definições'!$B$9),'Definições'!$B$10)))</f>
        <v/>
      </c>
      <c r="L189" s="9">
        <f>IF(OR($A189="",$I189="",$E189&lt;&gt;"Sim"),"",IF(OR($F189="Sim",$G189="Sim",AND($H189&lt;&gt;"",$I189-$H189&gt;='Definições'!$B$8)),IF(MOD(($I189-'Definições'!$B$7/24),1)&lt;'Definições'!$B$9,INT(($I189-'Definições'!$B$7/24))-1+'Definições'!$B$10,IF(MOD(($I189-'Definições'!$B$7/24),1)&gt;'Definições'!$B$10,INT(($I189-'Definições'!$B$7/24))+'Definições'!$B$10,($I189-'Definições'!$B$7/24))),""))</f>
        <v/>
      </c>
      <c r="M189" s="10" t="n"/>
      <c r="N189" s="6" t="n"/>
      <c r="O189" s="11">
        <f>IF($A189="","",IF($N189&lt;&gt;"","Fechado",IF(AND($I189&lt;&gt;"",NOW()&gt;$I189),"Registar o desfecho",IF($E189&lt;&gt;"Sim","Sem SMS: ligar ou email",IF($M189&amp;""="STOP","Saiu: sem SMS",IF($M189&amp;""="R","Remarcar",IF($M189&amp;""="C","Confirmado",IF($M189&amp;""="Outra","Ler e responder",IF($K189="","Agendado",IF(NOW()&lt;$K189,"Agendado",IF(NOW()&gt;=$K189+1,"Sem resposta: ligar uma vez","À espera de resposta")))))))))))</f>
        <v/>
      </c>
      <c r="P189" s="5" t="n"/>
      <c r="Q189" s="6" t="n"/>
    </row>
    <row r="190">
      <c r="A190" s="4" t="n"/>
      <c r="B190" s="5" t="n"/>
      <c r="C190" s="6" t="n"/>
      <c r="D190" s="5" t="n"/>
      <c r="E190" s="7" t="n"/>
      <c r="F190" s="7" t="n"/>
      <c r="G190" s="7" t="n"/>
      <c r="H190" s="8" t="n"/>
      <c r="I190" s="8" t="n"/>
      <c r="J190" s="9">
        <f>IF(OR($A190="",$H190="",$E190&lt;&gt;"Sim"),"",IF(MOD($H190,1)&lt;'Definições'!$B$9,INT($H190)+'Definições'!$B$9,IF(MOD($H190,1)&gt;'Definições'!$B$10,INT($H190)+1+'Definições'!$B$9,$H190)))</f>
        <v/>
      </c>
      <c r="K190" s="9">
        <f>IF(OR($A190="",$I190="",$E190&lt;&gt;"Sim"),"",IF(AND($H190&lt;&gt;"",$I190-$H190&lt;'Definições'!$B$6/24),"",INT($I190-'Definições'!$B$5/24)+MIN(MAX(MOD($I190-'Definições'!$B$5/24,1),'Definições'!$B$9),'Definições'!$B$10)))</f>
        <v/>
      </c>
      <c r="L190" s="9">
        <f>IF(OR($A190="",$I190="",$E190&lt;&gt;"Sim"),"",IF(OR($F190="Sim",$G190="Sim",AND($H190&lt;&gt;"",$I190-$H190&gt;='Definições'!$B$8)),IF(MOD(($I190-'Definições'!$B$7/24),1)&lt;'Definições'!$B$9,INT(($I190-'Definições'!$B$7/24))-1+'Definições'!$B$10,IF(MOD(($I190-'Definições'!$B$7/24),1)&gt;'Definições'!$B$10,INT(($I190-'Definições'!$B$7/24))+'Definições'!$B$10,($I190-'Definições'!$B$7/24))),""))</f>
        <v/>
      </c>
      <c r="M190" s="10" t="n"/>
      <c r="N190" s="6" t="n"/>
      <c r="O190" s="11">
        <f>IF($A190="","",IF($N190&lt;&gt;"","Fechado",IF(AND($I190&lt;&gt;"",NOW()&gt;$I190),"Registar o desfecho",IF($E190&lt;&gt;"Sim","Sem SMS: ligar ou email",IF($M190&amp;""="STOP","Saiu: sem SMS",IF($M190&amp;""="R","Remarcar",IF($M190&amp;""="C","Confirmado",IF($M190&amp;""="Outra","Ler e responder",IF($K190="","Agendado",IF(NOW()&lt;$K190,"Agendado",IF(NOW()&gt;=$K190+1,"Sem resposta: ligar uma vez","À espera de resposta")))))))))))</f>
        <v/>
      </c>
      <c r="P190" s="5" t="n"/>
      <c r="Q190" s="6" t="n"/>
    </row>
    <row r="191">
      <c r="A191" s="4" t="n"/>
      <c r="B191" s="5" t="n"/>
      <c r="C191" s="6" t="n"/>
      <c r="D191" s="5" t="n"/>
      <c r="E191" s="7" t="n"/>
      <c r="F191" s="7" t="n"/>
      <c r="G191" s="7" t="n"/>
      <c r="H191" s="8" t="n"/>
      <c r="I191" s="8" t="n"/>
      <c r="J191" s="9">
        <f>IF(OR($A191="",$H191="",$E191&lt;&gt;"Sim"),"",IF(MOD($H191,1)&lt;'Definições'!$B$9,INT($H191)+'Definições'!$B$9,IF(MOD($H191,1)&gt;'Definições'!$B$10,INT($H191)+1+'Definições'!$B$9,$H191)))</f>
        <v/>
      </c>
      <c r="K191" s="9">
        <f>IF(OR($A191="",$I191="",$E191&lt;&gt;"Sim"),"",IF(AND($H191&lt;&gt;"",$I191-$H191&lt;'Definições'!$B$6/24),"",INT($I191-'Definições'!$B$5/24)+MIN(MAX(MOD($I191-'Definições'!$B$5/24,1),'Definições'!$B$9),'Definições'!$B$10)))</f>
        <v/>
      </c>
      <c r="L191" s="9">
        <f>IF(OR($A191="",$I191="",$E191&lt;&gt;"Sim"),"",IF(OR($F191="Sim",$G191="Sim",AND($H191&lt;&gt;"",$I191-$H191&gt;='Definições'!$B$8)),IF(MOD(($I191-'Definições'!$B$7/24),1)&lt;'Definições'!$B$9,INT(($I191-'Definições'!$B$7/24))-1+'Definições'!$B$10,IF(MOD(($I191-'Definições'!$B$7/24),1)&gt;'Definições'!$B$10,INT(($I191-'Definições'!$B$7/24))+'Definições'!$B$10,($I191-'Definições'!$B$7/24))),""))</f>
        <v/>
      </c>
      <c r="M191" s="10" t="n"/>
      <c r="N191" s="6" t="n"/>
      <c r="O191" s="11">
        <f>IF($A191="","",IF($N191&lt;&gt;"","Fechado",IF(AND($I191&lt;&gt;"",NOW()&gt;$I191),"Registar o desfecho",IF($E191&lt;&gt;"Sim","Sem SMS: ligar ou email",IF($M191&amp;""="STOP","Saiu: sem SMS",IF($M191&amp;""="R","Remarcar",IF($M191&amp;""="C","Confirmado",IF($M191&amp;""="Outra","Ler e responder",IF($K191="","Agendado",IF(NOW()&lt;$K191,"Agendado",IF(NOW()&gt;=$K191+1,"Sem resposta: ligar uma vez","À espera de resposta")))))))))))</f>
        <v/>
      </c>
      <c r="P191" s="5" t="n"/>
      <c r="Q191" s="6" t="n"/>
    </row>
    <row r="192">
      <c r="A192" s="4" t="n"/>
      <c r="B192" s="5" t="n"/>
      <c r="C192" s="6" t="n"/>
      <c r="D192" s="5" t="n"/>
      <c r="E192" s="7" t="n"/>
      <c r="F192" s="7" t="n"/>
      <c r="G192" s="7" t="n"/>
      <c r="H192" s="8" t="n"/>
      <c r="I192" s="8" t="n"/>
      <c r="J192" s="9">
        <f>IF(OR($A192="",$H192="",$E192&lt;&gt;"Sim"),"",IF(MOD($H192,1)&lt;'Definições'!$B$9,INT($H192)+'Definições'!$B$9,IF(MOD($H192,1)&gt;'Definições'!$B$10,INT($H192)+1+'Definições'!$B$9,$H192)))</f>
        <v/>
      </c>
      <c r="K192" s="9">
        <f>IF(OR($A192="",$I192="",$E192&lt;&gt;"Sim"),"",IF(AND($H192&lt;&gt;"",$I192-$H192&lt;'Definições'!$B$6/24),"",INT($I192-'Definições'!$B$5/24)+MIN(MAX(MOD($I192-'Definições'!$B$5/24,1),'Definições'!$B$9),'Definições'!$B$10)))</f>
        <v/>
      </c>
      <c r="L192" s="9">
        <f>IF(OR($A192="",$I192="",$E192&lt;&gt;"Sim"),"",IF(OR($F192="Sim",$G192="Sim",AND($H192&lt;&gt;"",$I192-$H192&gt;='Definições'!$B$8)),IF(MOD(($I192-'Definições'!$B$7/24),1)&lt;'Definições'!$B$9,INT(($I192-'Definições'!$B$7/24))-1+'Definições'!$B$10,IF(MOD(($I192-'Definições'!$B$7/24),1)&gt;'Definições'!$B$10,INT(($I192-'Definições'!$B$7/24))+'Definições'!$B$10,($I192-'Definições'!$B$7/24))),""))</f>
        <v/>
      </c>
      <c r="M192" s="10" t="n"/>
      <c r="N192" s="6" t="n"/>
      <c r="O192" s="11">
        <f>IF($A192="","",IF($N192&lt;&gt;"","Fechado",IF(AND($I192&lt;&gt;"",NOW()&gt;$I192),"Registar o desfecho",IF($E192&lt;&gt;"Sim","Sem SMS: ligar ou email",IF($M192&amp;""="STOP","Saiu: sem SMS",IF($M192&amp;""="R","Remarcar",IF($M192&amp;""="C","Confirmado",IF($M192&amp;""="Outra","Ler e responder",IF($K192="","Agendado",IF(NOW()&lt;$K192,"Agendado",IF(NOW()&gt;=$K192+1,"Sem resposta: ligar uma vez","À espera de resposta")))))))))))</f>
        <v/>
      </c>
      <c r="P192" s="5" t="n"/>
      <c r="Q192" s="6" t="n"/>
    </row>
    <row r="193">
      <c r="A193" s="4" t="n"/>
      <c r="B193" s="5" t="n"/>
      <c r="C193" s="6" t="n"/>
      <c r="D193" s="5" t="n"/>
      <c r="E193" s="7" t="n"/>
      <c r="F193" s="7" t="n"/>
      <c r="G193" s="7" t="n"/>
      <c r="H193" s="8" t="n"/>
      <c r="I193" s="8" t="n"/>
      <c r="J193" s="9">
        <f>IF(OR($A193="",$H193="",$E193&lt;&gt;"Sim"),"",IF(MOD($H193,1)&lt;'Definições'!$B$9,INT($H193)+'Definições'!$B$9,IF(MOD($H193,1)&gt;'Definições'!$B$10,INT($H193)+1+'Definições'!$B$9,$H193)))</f>
        <v/>
      </c>
      <c r="K193" s="9">
        <f>IF(OR($A193="",$I193="",$E193&lt;&gt;"Sim"),"",IF(AND($H193&lt;&gt;"",$I193-$H193&lt;'Definições'!$B$6/24),"",INT($I193-'Definições'!$B$5/24)+MIN(MAX(MOD($I193-'Definições'!$B$5/24,1),'Definições'!$B$9),'Definições'!$B$10)))</f>
        <v/>
      </c>
      <c r="L193" s="9">
        <f>IF(OR($A193="",$I193="",$E193&lt;&gt;"Sim"),"",IF(OR($F193="Sim",$G193="Sim",AND($H193&lt;&gt;"",$I193-$H193&gt;='Definições'!$B$8)),IF(MOD(($I193-'Definições'!$B$7/24),1)&lt;'Definições'!$B$9,INT(($I193-'Definições'!$B$7/24))-1+'Definições'!$B$10,IF(MOD(($I193-'Definições'!$B$7/24),1)&gt;'Definições'!$B$10,INT(($I193-'Definições'!$B$7/24))+'Definições'!$B$10,($I193-'Definições'!$B$7/24))),""))</f>
        <v/>
      </c>
      <c r="M193" s="10" t="n"/>
      <c r="N193" s="6" t="n"/>
      <c r="O193" s="11">
        <f>IF($A193="","",IF($N193&lt;&gt;"","Fechado",IF(AND($I193&lt;&gt;"",NOW()&gt;$I193),"Registar o desfecho",IF($E193&lt;&gt;"Sim","Sem SMS: ligar ou email",IF($M193&amp;""="STOP","Saiu: sem SMS",IF($M193&amp;""="R","Remarcar",IF($M193&amp;""="C","Confirmado",IF($M193&amp;""="Outra","Ler e responder",IF($K193="","Agendado",IF(NOW()&lt;$K193,"Agendado",IF(NOW()&gt;=$K193+1,"Sem resposta: ligar uma vez","À espera de resposta")))))))))))</f>
        <v/>
      </c>
      <c r="P193" s="5" t="n"/>
      <c r="Q193" s="6" t="n"/>
    </row>
    <row r="194">
      <c r="A194" s="4" t="n"/>
      <c r="B194" s="5" t="n"/>
      <c r="C194" s="6" t="n"/>
      <c r="D194" s="5" t="n"/>
      <c r="E194" s="7" t="n"/>
      <c r="F194" s="7" t="n"/>
      <c r="G194" s="7" t="n"/>
      <c r="H194" s="8" t="n"/>
      <c r="I194" s="8" t="n"/>
      <c r="J194" s="9">
        <f>IF(OR($A194="",$H194="",$E194&lt;&gt;"Sim"),"",IF(MOD($H194,1)&lt;'Definições'!$B$9,INT($H194)+'Definições'!$B$9,IF(MOD($H194,1)&gt;'Definições'!$B$10,INT($H194)+1+'Definições'!$B$9,$H194)))</f>
        <v/>
      </c>
      <c r="K194" s="9">
        <f>IF(OR($A194="",$I194="",$E194&lt;&gt;"Sim"),"",IF(AND($H194&lt;&gt;"",$I194-$H194&lt;'Definições'!$B$6/24),"",INT($I194-'Definições'!$B$5/24)+MIN(MAX(MOD($I194-'Definições'!$B$5/24,1),'Definições'!$B$9),'Definições'!$B$10)))</f>
        <v/>
      </c>
      <c r="L194" s="9">
        <f>IF(OR($A194="",$I194="",$E194&lt;&gt;"Sim"),"",IF(OR($F194="Sim",$G194="Sim",AND($H194&lt;&gt;"",$I194-$H194&gt;='Definições'!$B$8)),IF(MOD(($I194-'Definições'!$B$7/24),1)&lt;'Definições'!$B$9,INT(($I194-'Definições'!$B$7/24))-1+'Definições'!$B$10,IF(MOD(($I194-'Definições'!$B$7/24),1)&gt;'Definições'!$B$10,INT(($I194-'Definições'!$B$7/24))+'Definições'!$B$10,($I194-'Definições'!$B$7/24))),""))</f>
        <v/>
      </c>
      <c r="M194" s="10" t="n"/>
      <c r="N194" s="6" t="n"/>
      <c r="O194" s="11">
        <f>IF($A194="","",IF($N194&lt;&gt;"","Fechado",IF(AND($I194&lt;&gt;"",NOW()&gt;$I194),"Registar o desfecho",IF($E194&lt;&gt;"Sim","Sem SMS: ligar ou email",IF($M194&amp;""="STOP","Saiu: sem SMS",IF($M194&amp;""="R","Remarcar",IF($M194&amp;""="C","Confirmado",IF($M194&amp;""="Outra","Ler e responder",IF($K194="","Agendado",IF(NOW()&lt;$K194,"Agendado",IF(NOW()&gt;=$K194+1,"Sem resposta: ligar uma vez","À espera de resposta")))))))))))</f>
        <v/>
      </c>
      <c r="P194" s="5" t="n"/>
      <c r="Q194" s="6" t="n"/>
    </row>
    <row r="195">
      <c r="A195" s="4" t="n"/>
      <c r="B195" s="5" t="n"/>
      <c r="C195" s="6" t="n"/>
      <c r="D195" s="5" t="n"/>
      <c r="E195" s="7" t="n"/>
      <c r="F195" s="7" t="n"/>
      <c r="G195" s="7" t="n"/>
      <c r="H195" s="8" t="n"/>
      <c r="I195" s="8" t="n"/>
      <c r="J195" s="9">
        <f>IF(OR($A195="",$H195="",$E195&lt;&gt;"Sim"),"",IF(MOD($H195,1)&lt;'Definições'!$B$9,INT($H195)+'Definições'!$B$9,IF(MOD($H195,1)&gt;'Definições'!$B$10,INT($H195)+1+'Definições'!$B$9,$H195)))</f>
        <v/>
      </c>
      <c r="K195" s="9">
        <f>IF(OR($A195="",$I195="",$E195&lt;&gt;"Sim"),"",IF(AND($H195&lt;&gt;"",$I195-$H195&lt;'Definições'!$B$6/24),"",INT($I195-'Definições'!$B$5/24)+MIN(MAX(MOD($I195-'Definições'!$B$5/24,1),'Definições'!$B$9),'Definições'!$B$10)))</f>
        <v/>
      </c>
      <c r="L195" s="9">
        <f>IF(OR($A195="",$I195="",$E195&lt;&gt;"Sim"),"",IF(OR($F195="Sim",$G195="Sim",AND($H195&lt;&gt;"",$I195-$H195&gt;='Definições'!$B$8)),IF(MOD(($I195-'Definições'!$B$7/24),1)&lt;'Definições'!$B$9,INT(($I195-'Definições'!$B$7/24))-1+'Definições'!$B$10,IF(MOD(($I195-'Definições'!$B$7/24),1)&gt;'Definições'!$B$10,INT(($I195-'Definições'!$B$7/24))+'Definições'!$B$10,($I195-'Definições'!$B$7/24))),""))</f>
        <v/>
      </c>
      <c r="M195" s="10" t="n"/>
      <c r="N195" s="6" t="n"/>
      <c r="O195" s="11">
        <f>IF($A195="","",IF($N195&lt;&gt;"","Fechado",IF(AND($I195&lt;&gt;"",NOW()&gt;$I195),"Registar o desfecho",IF($E195&lt;&gt;"Sim","Sem SMS: ligar ou email",IF($M195&amp;""="STOP","Saiu: sem SMS",IF($M195&amp;""="R","Remarcar",IF($M195&amp;""="C","Confirmado",IF($M195&amp;""="Outra","Ler e responder",IF($K195="","Agendado",IF(NOW()&lt;$K195,"Agendado",IF(NOW()&gt;=$K195+1,"Sem resposta: ligar uma vez","À espera de resposta")))))))))))</f>
        <v/>
      </c>
      <c r="P195" s="5" t="n"/>
      <c r="Q195" s="6" t="n"/>
    </row>
    <row r="196">
      <c r="A196" s="4" t="n"/>
      <c r="B196" s="5" t="n"/>
      <c r="C196" s="6" t="n"/>
      <c r="D196" s="5" t="n"/>
      <c r="E196" s="7" t="n"/>
      <c r="F196" s="7" t="n"/>
      <c r="G196" s="7" t="n"/>
      <c r="H196" s="8" t="n"/>
      <c r="I196" s="8" t="n"/>
      <c r="J196" s="9">
        <f>IF(OR($A196="",$H196="",$E196&lt;&gt;"Sim"),"",IF(MOD($H196,1)&lt;'Definições'!$B$9,INT($H196)+'Definições'!$B$9,IF(MOD($H196,1)&gt;'Definições'!$B$10,INT($H196)+1+'Definições'!$B$9,$H196)))</f>
        <v/>
      </c>
      <c r="K196" s="9">
        <f>IF(OR($A196="",$I196="",$E196&lt;&gt;"Sim"),"",IF(AND($H196&lt;&gt;"",$I196-$H196&lt;'Definições'!$B$6/24),"",INT($I196-'Definições'!$B$5/24)+MIN(MAX(MOD($I196-'Definições'!$B$5/24,1),'Definições'!$B$9),'Definições'!$B$10)))</f>
        <v/>
      </c>
      <c r="L196" s="9">
        <f>IF(OR($A196="",$I196="",$E196&lt;&gt;"Sim"),"",IF(OR($F196="Sim",$G196="Sim",AND($H196&lt;&gt;"",$I196-$H196&gt;='Definições'!$B$8)),IF(MOD(($I196-'Definições'!$B$7/24),1)&lt;'Definições'!$B$9,INT(($I196-'Definições'!$B$7/24))-1+'Definições'!$B$10,IF(MOD(($I196-'Definições'!$B$7/24),1)&gt;'Definições'!$B$10,INT(($I196-'Definições'!$B$7/24))+'Definições'!$B$10,($I196-'Definições'!$B$7/24))),""))</f>
        <v/>
      </c>
      <c r="M196" s="10" t="n"/>
      <c r="N196" s="6" t="n"/>
      <c r="O196" s="11">
        <f>IF($A196="","",IF($N196&lt;&gt;"","Fechado",IF(AND($I196&lt;&gt;"",NOW()&gt;$I196),"Registar o desfecho",IF($E196&lt;&gt;"Sim","Sem SMS: ligar ou email",IF($M196&amp;""="STOP","Saiu: sem SMS",IF($M196&amp;""="R","Remarcar",IF($M196&amp;""="C","Confirmado",IF($M196&amp;""="Outra","Ler e responder",IF($K196="","Agendado",IF(NOW()&lt;$K196,"Agendado",IF(NOW()&gt;=$K196+1,"Sem resposta: ligar uma vez","À espera de resposta")))))))))))</f>
        <v/>
      </c>
      <c r="P196" s="5" t="n"/>
      <c r="Q196" s="6" t="n"/>
    </row>
    <row r="197">
      <c r="A197" s="4" t="n"/>
      <c r="B197" s="5" t="n"/>
      <c r="C197" s="6" t="n"/>
      <c r="D197" s="5" t="n"/>
      <c r="E197" s="7" t="n"/>
      <c r="F197" s="7" t="n"/>
      <c r="G197" s="7" t="n"/>
      <c r="H197" s="8" t="n"/>
      <c r="I197" s="8" t="n"/>
      <c r="J197" s="9">
        <f>IF(OR($A197="",$H197="",$E197&lt;&gt;"Sim"),"",IF(MOD($H197,1)&lt;'Definições'!$B$9,INT($H197)+'Definições'!$B$9,IF(MOD($H197,1)&gt;'Definições'!$B$10,INT($H197)+1+'Definições'!$B$9,$H197)))</f>
        <v/>
      </c>
      <c r="K197" s="9">
        <f>IF(OR($A197="",$I197="",$E197&lt;&gt;"Sim"),"",IF(AND($H197&lt;&gt;"",$I197-$H197&lt;'Definições'!$B$6/24),"",INT($I197-'Definições'!$B$5/24)+MIN(MAX(MOD($I197-'Definições'!$B$5/24,1),'Definições'!$B$9),'Definições'!$B$10)))</f>
        <v/>
      </c>
      <c r="L197" s="9">
        <f>IF(OR($A197="",$I197="",$E197&lt;&gt;"Sim"),"",IF(OR($F197="Sim",$G197="Sim",AND($H197&lt;&gt;"",$I197-$H197&gt;='Definições'!$B$8)),IF(MOD(($I197-'Definições'!$B$7/24),1)&lt;'Definições'!$B$9,INT(($I197-'Definições'!$B$7/24))-1+'Definições'!$B$10,IF(MOD(($I197-'Definições'!$B$7/24),1)&gt;'Definições'!$B$10,INT(($I197-'Definições'!$B$7/24))+'Definições'!$B$10,($I197-'Definições'!$B$7/24))),""))</f>
        <v/>
      </c>
      <c r="M197" s="10" t="n"/>
      <c r="N197" s="6" t="n"/>
      <c r="O197" s="11">
        <f>IF($A197="","",IF($N197&lt;&gt;"","Fechado",IF(AND($I197&lt;&gt;"",NOW()&gt;$I197),"Registar o desfecho",IF($E197&lt;&gt;"Sim","Sem SMS: ligar ou email",IF($M197&amp;""="STOP","Saiu: sem SMS",IF($M197&amp;""="R","Remarcar",IF($M197&amp;""="C","Confirmado",IF($M197&amp;""="Outra","Ler e responder",IF($K197="","Agendado",IF(NOW()&lt;$K197,"Agendado",IF(NOW()&gt;=$K197+1,"Sem resposta: ligar uma vez","À espera de resposta")))))))))))</f>
        <v/>
      </c>
      <c r="P197" s="5" t="n"/>
      <c r="Q197" s="6" t="n"/>
    </row>
    <row r="198">
      <c r="A198" s="4" t="n"/>
      <c r="B198" s="5" t="n"/>
      <c r="C198" s="6" t="n"/>
      <c r="D198" s="5" t="n"/>
      <c r="E198" s="7" t="n"/>
      <c r="F198" s="7" t="n"/>
      <c r="G198" s="7" t="n"/>
      <c r="H198" s="8" t="n"/>
      <c r="I198" s="8" t="n"/>
      <c r="J198" s="9">
        <f>IF(OR($A198="",$H198="",$E198&lt;&gt;"Sim"),"",IF(MOD($H198,1)&lt;'Definições'!$B$9,INT($H198)+'Definições'!$B$9,IF(MOD($H198,1)&gt;'Definições'!$B$10,INT($H198)+1+'Definições'!$B$9,$H198)))</f>
        <v/>
      </c>
      <c r="K198" s="9">
        <f>IF(OR($A198="",$I198="",$E198&lt;&gt;"Sim"),"",IF(AND($H198&lt;&gt;"",$I198-$H198&lt;'Definições'!$B$6/24),"",INT($I198-'Definições'!$B$5/24)+MIN(MAX(MOD($I198-'Definições'!$B$5/24,1),'Definições'!$B$9),'Definições'!$B$10)))</f>
        <v/>
      </c>
      <c r="L198" s="9">
        <f>IF(OR($A198="",$I198="",$E198&lt;&gt;"Sim"),"",IF(OR($F198="Sim",$G198="Sim",AND($H198&lt;&gt;"",$I198-$H198&gt;='Definições'!$B$8)),IF(MOD(($I198-'Definições'!$B$7/24),1)&lt;'Definições'!$B$9,INT(($I198-'Definições'!$B$7/24))-1+'Definições'!$B$10,IF(MOD(($I198-'Definições'!$B$7/24),1)&gt;'Definições'!$B$10,INT(($I198-'Definições'!$B$7/24))+'Definições'!$B$10,($I198-'Definições'!$B$7/24))),""))</f>
        <v/>
      </c>
      <c r="M198" s="10" t="n"/>
      <c r="N198" s="6" t="n"/>
      <c r="O198" s="11">
        <f>IF($A198="","",IF($N198&lt;&gt;"","Fechado",IF(AND($I198&lt;&gt;"",NOW()&gt;$I198),"Registar o desfecho",IF($E198&lt;&gt;"Sim","Sem SMS: ligar ou email",IF($M198&amp;""="STOP","Saiu: sem SMS",IF($M198&amp;""="R","Remarcar",IF($M198&amp;""="C","Confirmado",IF($M198&amp;""="Outra","Ler e responder",IF($K198="","Agendado",IF(NOW()&lt;$K198,"Agendado",IF(NOW()&gt;=$K198+1,"Sem resposta: ligar uma vez","À espera de resposta")))))))))))</f>
        <v/>
      </c>
      <c r="P198" s="5" t="n"/>
      <c r="Q198" s="6" t="n"/>
    </row>
    <row r="199">
      <c r="A199" s="4" t="n"/>
      <c r="B199" s="5" t="n"/>
      <c r="C199" s="6" t="n"/>
      <c r="D199" s="5" t="n"/>
      <c r="E199" s="7" t="n"/>
      <c r="F199" s="7" t="n"/>
      <c r="G199" s="7" t="n"/>
      <c r="H199" s="8" t="n"/>
      <c r="I199" s="8" t="n"/>
      <c r="J199" s="9">
        <f>IF(OR($A199="",$H199="",$E199&lt;&gt;"Sim"),"",IF(MOD($H199,1)&lt;'Definições'!$B$9,INT($H199)+'Definições'!$B$9,IF(MOD($H199,1)&gt;'Definições'!$B$10,INT($H199)+1+'Definições'!$B$9,$H199)))</f>
        <v/>
      </c>
      <c r="K199" s="9">
        <f>IF(OR($A199="",$I199="",$E199&lt;&gt;"Sim"),"",IF(AND($H199&lt;&gt;"",$I199-$H199&lt;'Definições'!$B$6/24),"",INT($I199-'Definições'!$B$5/24)+MIN(MAX(MOD($I199-'Definições'!$B$5/24,1),'Definições'!$B$9),'Definições'!$B$10)))</f>
        <v/>
      </c>
      <c r="L199" s="9">
        <f>IF(OR($A199="",$I199="",$E199&lt;&gt;"Sim"),"",IF(OR($F199="Sim",$G199="Sim",AND($H199&lt;&gt;"",$I199-$H199&gt;='Definições'!$B$8)),IF(MOD(($I199-'Definições'!$B$7/24),1)&lt;'Definições'!$B$9,INT(($I199-'Definições'!$B$7/24))-1+'Definições'!$B$10,IF(MOD(($I199-'Definições'!$B$7/24),1)&gt;'Definições'!$B$10,INT(($I199-'Definições'!$B$7/24))+'Definições'!$B$10,($I199-'Definições'!$B$7/24))),""))</f>
        <v/>
      </c>
      <c r="M199" s="10" t="n"/>
      <c r="N199" s="6" t="n"/>
      <c r="O199" s="11">
        <f>IF($A199="","",IF($N199&lt;&gt;"","Fechado",IF(AND($I199&lt;&gt;"",NOW()&gt;$I199),"Registar o desfecho",IF($E199&lt;&gt;"Sim","Sem SMS: ligar ou email",IF($M199&amp;""="STOP","Saiu: sem SMS",IF($M199&amp;""="R","Remarcar",IF($M199&amp;""="C","Confirmado",IF($M199&amp;""="Outra","Ler e responder",IF($K199="","Agendado",IF(NOW()&lt;$K199,"Agendado",IF(NOW()&gt;=$K199+1,"Sem resposta: ligar uma vez","À espera de resposta")))))))))))</f>
        <v/>
      </c>
      <c r="P199" s="5" t="n"/>
      <c r="Q199" s="6" t="n"/>
    </row>
    <row r="200">
      <c r="A200" s="4" t="n"/>
      <c r="B200" s="5" t="n"/>
      <c r="C200" s="6" t="n"/>
      <c r="D200" s="5" t="n"/>
      <c r="E200" s="7" t="n"/>
      <c r="F200" s="7" t="n"/>
      <c r="G200" s="7" t="n"/>
      <c r="H200" s="8" t="n"/>
      <c r="I200" s="8" t="n"/>
      <c r="J200" s="9">
        <f>IF(OR($A200="",$H200="",$E200&lt;&gt;"Sim"),"",IF(MOD($H200,1)&lt;'Definições'!$B$9,INT($H200)+'Definições'!$B$9,IF(MOD($H200,1)&gt;'Definições'!$B$10,INT($H200)+1+'Definições'!$B$9,$H200)))</f>
        <v/>
      </c>
      <c r="K200" s="9">
        <f>IF(OR($A200="",$I200="",$E200&lt;&gt;"Sim"),"",IF(AND($H200&lt;&gt;"",$I200-$H200&lt;'Definições'!$B$6/24),"",INT($I200-'Definições'!$B$5/24)+MIN(MAX(MOD($I200-'Definições'!$B$5/24,1),'Definições'!$B$9),'Definições'!$B$10)))</f>
        <v/>
      </c>
      <c r="L200" s="9">
        <f>IF(OR($A200="",$I200="",$E200&lt;&gt;"Sim"),"",IF(OR($F200="Sim",$G200="Sim",AND($H200&lt;&gt;"",$I200-$H200&gt;='Definições'!$B$8)),IF(MOD(($I200-'Definições'!$B$7/24),1)&lt;'Definições'!$B$9,INT(($I200-'Definições'!$B$7/24))-1+'Definições'!$B$10,IF(MOD(($I200-'Definições'!$B$7/24),1)&gt;'Definições'!$B$10,INT(($I200-'Definições'!$B$7/24))+'Definições'!$B$10,($I200-'Definições'!$B$7/24))),""))</f>
        <v/>
      </c>
      <c r="M200" s="10" t="n"/>
      <c r="N200" s="6" t="n"/>
      <c r="O200" s="11">
        <f>IF($A200="","",IF($N200&lt;&gt;"","Fechado",IF(AND($I200&lt;&gt;"",NOW()&gt;$I200),"Registar o desfecho",IF($E200&lt;&gt;"Sim","Sem SMS: ligar ou email",IF($M200&amp;""="STOP","Saiu: sem SMS",IF($M200&amp;""="R","Remarcar",IF($M200&amp;""="C","Confirmado",IF($M200&amp;""="Outra","Ler e responder",IF($K200="","Agendado",IF(NOW()&lt;$K200,"Agendado",IF(NOW()&gt;=$K200+1,"Sem resposta: ligar uma vez","À espera de resposta")))))))))))</f>
        <v/>
      </c>
      <c r="P200" s="5" t="n"/>
      <c r="Q200" s="6" t="n"/>
    </row>
    <row r="201">
      <c r="A201" s="4" t="n"/>
      <c r="B201" s="5" t="n"/>
      <c r="C201" s="6" t="n"/>
      <c r="D201" s="5" t="n"/>
      <c r="E201" s="7" t="n"/>
      <c r="F201" s="7" t="n"/>
      <c r="G201" s="7" t="n"/>
      <c r="H201" s="8" t="n"/>
      <c r="I201" s="8" t="n"/>
      <c r="J201" s="9">
        <f>IF(OR($A201="",$H201="",$E201&lt;&gt;"Sim"),"",IF(MOD($H201,1)&lt;'Definições'!$B$9,INT($H201)+'Definições'!$B$9,IF(MOD($H201,1)&gt;'Definições'!$B$10,INT($H201)+1+'Definições'!$B$9,$H201)))</f>
        <v/>
      </c>
      <c r="K201" s="9">
        <f>IF(OR($A201="",$I201="",$E201&lt;&gt;"Sim"),"",IF(AND($H201&lt;&gt;"",$I201-$H201&lt;'Definições'!$B$6/24),"",INT($I201-'Definições'!$B$5/24)+MIN(MAX(MOD($I201-'Definições'!$B$5/24,1),'Definições'!$B$9),'Definições'!$B$10)))</f>
        <v/>
      </c>
      <c r="L201" s="9">
        <f>IF(OR($A201="",$I201="",$E201&lt;&gt;"Sim"),"",IF(OR($F201="Sim",$G201="Sim",AND($H201&lt;&gt;"",$I201-$H201&gt;='Definições'!$B$8)),IF(MOD(($I201-'Definições'!$B$7/24),1)&lt;'Definições'!$B$9,INT(($I201-'Definições'!$B$7/24))-1+'Definições'!$B$10,IF(MOD(($I201-'Definições'!$B$7/24),1)&gt;'Definições'!$B$10,INT(($I201-'Definições'!$B$7/24))+'Definições'!$B$10,($I201-'Definições'!$B$7/24))),""))</f>
        <v/>
      </c>
      <c r="M201" s="10" t="n"/>
      <c r="N201" s="6" t="n"/>
      <c r="O201" s="11">
        <f>IF($A201="","",IF($N201&lt;&gt;"","Fechado",IF(AND($I201&lt;&gt;"",NOW()&gt;$I201),"Registar o desfecho",IF($E201&lt;&gt;"Sim","Sem SMS: ligar ou email",IF($M201&amp;""="STOP","Saiu: sem SMS",IF($M201&amp;""="R","Remarcar",IF($M201&amp;""="C","Confirmado",IF($M201&amp;""="Outra","Ler e responder",IF($K201="","Agendado",IF(NOW()&lt;$K201,"Agendado",IF(NOW()&gt;=$K201+1,"Sem resposta: ligar uma vez","À espera de resposta")))))))))))</f>
        <v/>
      </c>
      <c r="P201" s="5" t="n"/>
      <c r="Q201" s="6" t="n"/>
    </row>
    <row r="202">
      <c r="A202" s="4" t="n"/>
      <c r="B202" s="5" t="n"/>
      <c r="C202" s="6" t="n"/>
      <c r="D202" s="5" t="n"/>
      <c r="E202" s="7" t="n"/>
      <c r="F202" s="7" t="n"/>
      <c r="G202" s="7" t="n"/>
      <c r="H202" s="8" t="n"/>
      <c r="I202" s="8" t="n"/>
      <c r="J202" s="9">
        <f>IF(OR($A202="",$H202="",$E202&lt;&gt;"Sim"),"",IF(MOD($H202,1)&lt;'Definições'!$B$9,INT($H202)+'Definições'!$B$9,IF(MOD($H202,1)&gt;'Definições'!$B$10,INT($H202)+1+'Definições'!$B$9,$H202)))</f>
        <v/>
      </c>
      <c r="K202" s="9">
        <f>IF(OR($A202="",$I202="",$E202&lt;&gt;"Sim"),"",IF(AND($H202&lt;&gt;"",$I202-$H202&lt;'Definições'!$B$6/24),"",INT($I202-'Definições'!$B$5/24)+MIN(MAX(MOD($I202-'Definições'!$B$5/24,1),'Definições'!$B$9),'Definições'!$B$10)))</f>
        <v/>
      </c>
      <c r="L202" s="9">
        <f>IF(OR($A202="",$I202="",$E202&lt;&gt;"Sim"),"",IF(OR($F202="Sim",$G202="Sim",AND($H202&lt;&gt;"",$I202-$H202&gt;='Definições'!$B$8)),IF(MOD(($I202-'Definições'!$B$7/24),1)&lt;'Definições'!$B$9,INT(($I202-'Definições'!$B$7/24))-1+'Definições'!$B$10,IF(MOD(($I202-'Definições'!$B$7/24),1)&gt;'Definições'!$B$10,INT(($I202-'Definições'!$B$7/24))+'Definições'!$B$10,($I202-'Definições'!$B$7/24))),""))</f>
        <v/>
      </c>
      <c r="M202" s="10" t="n"/>
      <c r="N202" s="6" t="n"/>
      <c r="O202" s="11">
        <f>IF($A202="","",IF($N202&lt;&gt;"","Fechado",IF(AND($I202&lt;&gt;"",NOW()&gt;$I202),"Registar o desfecho",IF($E202&lt;&gt;"Sim","Sem SMS: ligar ou email",IF($M202&amp;""="STOP","Saiu: sem SMS",IF($M202&amp;""="R","Remarcar",IF($M202&amp;""="C","Confirmado",IF($M202&amp;""="Outra","Ler e responder",IF($K202="","Agendado",IF(NOW()&lt;$K202,"Agendado",IF(NOW()&gt;=$K202+1,"Sem resposta: ligar uma vez","À espera de resposta")))))))))))</f>
        <v/>
      </c>
      <c r="P202" s="5" t="n"/>
      <c r="Q202" s="6" t="n"/>
    </row>
    <row r="203">
      <c r="A203" s="4" t="n"/>
      <c r="B203" s="5" t="n"/>
      <c r="C203" s="6" t="n"/>
      <c r="D203" s="5" t="n"/>
      <c r="E203" s="7" t="n"/>
      <c r="F203" s="7" t="n"/>
      <c r="G203" s="7" t="n"/>
      <c r="H203" s="8" t="n"/>
      <c r="I203" s="8" t="n"/>
      <c r="J203" s="9">
        <f>IF(OR($A203="",$H203="",$E203&lt;&gt;"Sim"),"",IF(MOD($H203,1)&lt;'Definições'!$B$9,INT($H203)+'Definições'!$B$9,IF(MOD($H203,1)&gt;'Definições'!$B$10,INT($H203)+1+'Definições'!$B$9,$H203)))</f>
        <v/>
      </c>
      <c r="K203" s="9">
        <f>IF(OR($A203="",$I203="",$E203&lt;&gt;"Sim"),"",IF(AND($H203&lt;&gt;"",$I203-$H203&lt;'Definições'!$B$6/24),"",INT($I203-'Definições'!$B$5/24)+MIN(MAX(MOD($I203-'Definições'!$B$5/24,1),'Definições'!$B$9),'Definições'!$B$10)))</f>
        <v/>
      </c>
      <c r="L203" s="9">
        <f>IF(OR($A203="",$I203="",$E203&lt;&gt;"Sim"),"",IF(OR($F203="Sim",$G203="Sim",AND($H203&lt;&gt;"",$I203-$H203&gt;='Definições'!$B$8)),IF(MOD(($I203-'Definições'!$B$7/24),1)&lt;'Definições'!$B$9,INT(($I203-'Definições'!$B$7/24))-1+'Definições'!$B$10,IF(MOD(($I203-'Definições'!$B$7/24),1)&gt;'Definições'!$B$10,INT(($I203-'Definições'!$B$7/24))+'Definições'!$B$10,($I203-'Definições'!$B$7/24))),""))</f>
        <v/>
      </c>
      <c r="M203" s="10" t="n"/>
      <c r="N203" s="6" t="n"/>
      <c r="O203" s="11">
        <f>IF($A203="","",IF($N203&lt;&gt;"","Fechado",IF(AND($I203&lt;&gt;"",NOW()&gt;$I203),"Registar o desfecho",IF($E203&lt;&gt;"Sim","Sem SMS: ligar ou email",IF($M203&amp;""="STOP","Saiu: sem SMS",IF($M203&amp;""="R","Remarcar",IF($M203&amp;""="C","Confirmado",IF($M203&amp;""="Outra","Ler e responder",IF($K203="","Agendado",IF(NOW()&lt;$K203,"Agendado",IF(NOW()&gt;=$K203+1,"Sem resposta: ligar uma vez","À espera de resposta")))))))))))</f>
        <v/>
      </c>
      <c r="P203" s="5" t="n"/>
      <c r="Q203" s="6" t="n"/>
    </row>
    <row r="204">
      <c r="A204" s="4" t="n"/>
      <c r="B204" s="5" t="n"/>
      <c r="C204" s="6" t="n"/>
      <c r="D204" s="5" t="n"/>
      <c r="E204" s="7" t="n"/>
      <c r="F204" s="7" t="n"/>
      <c r="G204" s="7" t="n"/>
      <c r="H204" s="8" t="n"/>
      <c r="I204" s="8" t="n"/>
      <c r="J204" s="9">
        <f>IF(OR($A204="",$H204="",$E204&lt;&gt;"Sim"),"",IF(MOD($H204,1)&lt;'Definições'!$B$9,INT($H204)+'Definições'!$B$9,IF(MOD($H204,1)&gt;'Definições'!$B$10,INT($H204)+1+'Definições'!$B$9,$H204)))</f>
        <v/>
      </c>
      <c r="K204" s="9">
        <f>IF(OR($A204="",$I204="",$E204&lt;&gt;"Sim"),"",IF(AND($H204&lt;&gt;"",$I204-$H204&lt;'Definições'!$B$6/24),"",INT($I204-'Definições'!$B$5/24)+MIN(MAX(MOD($I204-'Definições'!$B$5/24,1),'Definições'!$B$9),'Definições'!$B$10)))</f>
        <v/>
      </c>
      <c r="L204" s="9">
        <f>IF(OR($A204="",$I204="",$E204&lt;&gt;"Sim"),"",IF(OR($F204="Sim",$G204="Sim",AND($H204&lt;&gt;"",$I204-$H204&gt;='Definições'!$B$8)),IF(MOD(($I204-'Definições'!$B$7/24),1)&lt;'Definições'!$B$9,INT(($I204-'Definições'!$B$7/24))-1+'Definições'!$B$10,IF(MOD(($I204-'Definições'!$B$7/24),1)&gt;'Definições'!$B$10,INT(($I204-'Definições'!$B$7/24))+'Definições'!$B$10,($I204-'Definições'!$B$7/24))),""))</f>
        <v/>
      </c>
      <c r="M204" s="10" t="n"/>
      <c r="N204" s="6" t="n"/>
      <c r="O204" s="11">
        <f>IF($A204="","",IF($N204&lt;&gt;"","Fechado",IF(AND($I204&lt;&gt;"",NOW()&gt;$I204),"Registar o desfecho",IF($E204&lt;&gt;"Sim","Sem SMS: ligar ou email",IF($M204&amp;""="STOP","Saiu: sem SMS",IF($M204&amp;""="R","Remarcar",IF($M204&amp;""="C","Confirmado",IF($M204&amp;""="Outra","Ler e responder",IF($K204="","Agendado",IF(NOW()&lt;$K204,"Agendado",IF(NOW()&gt;=$K204+1,"Sem resposta: ligar uma vez","À espera de resposta")))))))))))</f>
        <v/>
      </c>
      <c r="P204" s="5" t="n"/>
      <c r="Q204" s="6" t="n"/>
    </row>
  </sheetData>
  <autoFilter ref="A4:Q204"/>
  <conditionalFormatting sqref="O5:O204">
    <cfRule type="expression" priority="1" dxfId="0">
      <formula>$O5="Fechado"</formula>
    </cfRule>
    <cfRule type="expression" priority="2" dxfId="0">
      <formula>$O5="Confirmado"</formula>
    </cfRule>
    <cfRule type="expression" priority="3" dxfId="1">
      <formula>$O5="Sem resposta: ligar uma vez"</formula>
    </cfRule>
    <cfRule type="expression" priority="4" dxfId="1">
      <formula>$O5="Remarcar"</formula>
    </cfRule>
    <cfRule type="expression" priority="5" dxfId="1">
      <formula>$O5="Registar o desfecho"</formula>
    </cfRule>
    <cfRule type="expression" priority="6" dxfId="2">
      <formula>$O5="À espera de resposta"</formula>
    </cfRule>
    <cfRule type="expression" priority="7" dxfId="2">
      <formula>$O5="Ler e responder"</formula>
    </cfRule>
    <cfRule type="expression" priority="8" dxfId="2">
      <formula>$O5="Sem SMS: ligar ou email"</formula>
    </cfRule>
    <cfRule type="expression" priority="9" dxfId="3">
      <formula>$O5="Agendado"</formula>
    </cfRule>
    <cfRule type="expression" priority="10" dxfId="3">
      <formula>$O5="Saiu: sem SMS"</formula>
    </cfRule>
  </conditionalFormatting>
  <conditionalFormatting sqref="N5:N204">
    <cfRule type="expression" priority="11" dxfId="0">
      <formula>$N5="Compareceu"</formula>
    </cfRule>
    <cfRule type="expression" priority="12" dxfId="1">
      <formula>$N5="Falta"</formula>
    </cfRule>
    <cfRule type="expression" priority="13" dxfId="2">
      <formula>$N5="Cancelamento tardio"</formula>
    </cfRule>
  </conditionalFormatting>
  <conditionalFormatting sqref="E5:E204">
    <cfRule type="expression" priority="14" dxfId="2">
      <formula>$E5="Não"</formula>
    </cfRule>
  </conditionalFormatting>
  <dataValidations count="6">
    <dataValidation sqref="E5:G204" showDropDown="0" showInputMessage="0" showErrorMessage="1" allowBlank="1" type="list">
      <formula1>=$T$5:$T$6</formula1>
    </dataValidation>
    <dataValidation sqref="M5:M204" showDropDown="0" showInputMessage="0" showErrorMessage="1" allowBlank="1" type="list">
      <formula1>=$U$5:$U$8</formula1>
    </dataValidation>
    <dataValidation sqref="N5:N204" showDropDown="0" showInputMessage="0" showErrorMessage="1" allowBlank="1" type="list">
      <formula1>=$V$5:$V$9</formula1>
    </dataValidation>
    <dataValidation sqref="D5:D204" showDropDown="0" showInputMessage="0" showErrorMessage="0" allowBlank="1" type="list">
      <formula1>='Definições'!$A$21:$A$32</formula1>
    </dataValidation>
    <dataValidation sqref="P5:P204" showDropDown="0" showInputMessage="0" showErrorMessage="0" allowBlank="1" type="list">
      <formula1>='Definições'!$A$21:$A$32</formula1>
    </dataValidation>
    <dataValidation sqref="C5:C204" showDropDown="0" showInputMessage="0" showErrorMessage="0" allowBlank="1" type="list">
      <formula1>='Definições'!$B$21:$B$32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3"/>
  <sheetViews>
    <sheetView rightToLeft="0" workbookViewId="0">
      <selection activeCell="A1" sqref="A1"/>
    </sheetView>
  </sheetViews>
  <sheetFormatPr baseColWidth="8" defaultRowHeight="15"/>
  <cols>
    <col width="62" customWidth="1" min="1" max="1"/>
    <col width="14" customWidth="1" min="2" max="2"/>
    <col width="12" customWidth="1" min="3" max="3"/>
    <col width="14" customWidth="1" min="4" max="4"/>
  </cols>
  <sheetData>
    <row r="1">
      <c r="A1" s="1" t="inlineStr">
        <is>
          <t>Resumo dos lembretes</t>
        </is>
      </c>
    </row>
    <row r="2">
      <c r="A2" s="2" t="inlineStr">
        <is>
          <t>Totais do Registo de lembretes. As taxas contam as marcações fechadas: as que têm desfecho.</t>
        </is>
      </c>
    </row>
    <row r="4">
      <c r="A4" s="13" t="inlineStr">
        <is>
          <t>Lembretes e respostas</t>
        </is>
      </c>
    </row>
    <row r="5" ht="24" customHeight="1">
      <c r="A5" s="3" t="inlineStr">
        <is>
          <t>Medida</t>
        </is>
      </c>
      <c r="B5" s="3" t="inlineStr">
        <is>
          <t>Total</t>
        </is>
      </c>
    </row>
    <row r="6">
      <c r="A6" s="6" t="inlineStr">
        <is>
          <t>Marcações no registo</t>
        </is>
      </c>
      <c r="B6" s="14">
        <f>COUNTA('Registo de lembretes'!$A$5:$A$204)</f>
        <v/>
      </c>
    </row>
    <row r="7">
      <c r="A7" s="6" t="inlineStr">
        <is>
          <t>Fechadas (desfecho registado)</t>
        </is>
      </c>
      <c r="B7" s="14">
        <f>COUNTIFS('Registo de lembretes'!$A$5:$A$204,"&lt;&gt;",'Registo de lembretes'!$N$5:$N$204,"&lt;&gt;")</f>
        <v/>
      </c>
    </row>
    <row r="8">
      <c r="A8" s="6" t="inlineStr">
        <is>
          <t>Lembretes em marcações fechadas</t>
        </is>
      </c>
      <c r="B8" s="14">
        <f>COUNTIFS('Registo de lembretes'!$K$5:$K$204,"&gt;0",'Registo de lembretes'!$N$5:$N$204,"&lt;&gt;")</f>
        <v/>
      </c>
    </row>
    <row r="9">
      <c r="A9" s="6" t="inlineStr">
        <is>
          <t>Respostas a esses lembretes</t>
        </is>
      </c>
      <c r="B9" s="14">
        <f>COUNTIFS('Registo de lembretes'!$K$5:$K$204,"&gt;0",'Registo de lembretes'!$N$5:$N$204,"&lt;&gt;",'Registo de lembretes'!$M$5:$M$204,"&lt;&gt;")</f>
        <v/>
      </c>
    </row>
    <row r="10">
      <c r="A10" s="6" t="inlineStr">
        <is>
          <t>Taxa de resposta</t>
        </is>
      </c>
      <c r="B10" s="15">
        <f>IF(B8=0,"",B9/B8)</f>
        <v/>
      </c>
    </row>
    <row r="11">
      <c r="A11" s="6" t="inlineStr">
        <is>
          <t>Saíram (STOP)</t>
        </is>
      </c>
      <c r="B11" s="14">
        <f>COUNTIF('Registo de lembretes'!$M$5:$M$204,"STOP")</f>
        <v/>
      </c>
    </row>
    <row r="12">
      <c r="A12" s="6" t="inlineStr">
        <is>
          <t>Sem consentimento SMS</t>
        </is>
      </c>
      <c r="B12" s="14">
        <f>COUNTIFS('Registo de lembretes'!$A$5:$A$204,"&lt;&gt;",'Registo de lembretes'!$E$5:$E$204,"&lt;&gt;Sim")</f>
        <v/>
      </c>
    </row>
    <row r="14">
      <c r="A14" s="13" t="inlineStr">
        <is>
          <t>Desfechos</t>
        </is>
      </c>
    </row>
    <row r="15" ht="24" customHeight="1">
      <c r="A15" s="3" t="inlineStr">
        <is>
          <t>Desfecho</t>
        </is>
      </c>
      <c r="B15" s="3" t="inlineStr">
        <is>
          <t>Marcações</t>
        </is>
      </c>
    </row>
    <row r="16">
      <c r="A16" s="4" t="inlineStr">
        <is>
          <t>Compareceu</t>
        </is>
      </c>
      <c r="B16" s="16">
        <f>COUNTIF('Registo de lembretes'!$N$5:$N$204,A16)</f>
        <v/>
      </c>
    </row>
    <row r="17">
      <c r="A17" s="4" t="inlineStr">
        <is>
          <t>Falta</t>
        </is>
      </c>
      <c r="B17" s="16">
        <f>COUNTIF('Registo de lembretes'!$N$5:$N$204,A17)</f>
        <v/>
      </c>
    </row>
    <row r="18">
      <c r="A18" s="4" t="inlineStr">
        <is>
          <t>Cancelamento tardio</t>
        </is>
      </c>
      <c r="B18" s="16">
        <f>COUNTIF('Registo de lembretes'!$N$5:$N$204,A18)</f>
        <v/>
      </c>
    </row>
    <row r="19">
      <c r="A19" s="4" t="inlineStr">
        <is>
          <t>Cancelado a tempo</t>
        </is>
      </c>
      <c r="B19" s="16">
        <f>COUNTIF('Registo de lembretes'!$N$5:$N$204,A19)</f>
        <v/>
      </c>
    </row>
    <row r="20">
      <c r="A20" s="4" t="inlineStr">
        <is>
          <t>Remarcado</t>
        </is>
      </c>
      <c r="B20" s="16">
        <f>COUNTIF('Registo de lembretes'!$N$5:$N$204,A20)</f>
        <v/>
      </c>
    </row>
    <row r="21">
      <c r="A21" s="4" t="inlineStr">
        <is>
          <t>Ainda sem desfecho</t>
        </is>
      </c>
      <c r="B21" s="16">
        <f>COUNTIFS('Registo de lembretes'!$A$5:$A$204,"&lt;&gt;",'Registo de lembretes'!$N$5:$N$204,"")</f>
        <v/>
      </c>
    </row>
    <row r="23">
      <c r="A23" s="13" t="inlineStr">
        <is>
          <t>Taxa de faltas</t>
        </is>
      </c>
    </row>
    <row r="24">
      <c r="A24" s="6" t="inlineStr">
        <is>
          <t>Visitas previstas (Compareceu + Falta)</t>
        </is>
      </c>
      <c r="B24" s="14">
        <f>B16+B17</f>
        <v/>
      </c>
    </row>
    <row r="25">
      <c r="A25" s="4" t="inlineStr">
        <is>
          <t>Taxa de faltas (Falta ÷ visitas previstas)</t>
        </is>
      </c>
      <c r="B25" s="17">
        <f>IF(B24=0,"",B17/B24)</f>
        <v/>
      </c>
    </row>
    <row r="26">
      <c r="A26" s="6" t="inlineStr">
        <is>
          <t>Taxa de cancelamento tardio (÷ visitas previstas + cancelamentos tardios)</t>
        </is>
      </c>
      <c r="B26" s="17">
        <f>IF(B24+B18=0,"",B18/(B24+B18))</f>
        <v/>
      </c>
    </row>
    <row r="28">
      <c r="A28" s="13" t="inlineStr">
        <is>
          <t>Taxa de faltas por resposta ao lembrete</t>
        </is>
      </c>
    </row>
    <row r="29" ht="24" customHeight="1">
      <c r="A29" s="3" t="inlineStr">
        <is>
          <t>Resposta</t>
        </is>
      </c>
      <c r="B29" s="3" t="inlineStr">
        <is>
          <t>Visitas previstas</t>
        </is>
      </c>
      <c r="C29" s="3" t="inlineStr">
        <is>
          <t>Faltas</t>
        </is>
      </c>
      <c r="D29" s="3" t="inlineStr">
        <is>
          <t>Taxa de faltas</t>
        </is>
      </c>
    </row>
    <row r="30">
      <c r="A30" s="4" t="inlineStr">
        <is>
          <t>C</t>
        </is>
      </c>
      <c r="B30" s="16">
        <f>COUNTIFS('Registo de lembretes'!$M$5:$M$204,A30,'Registo de lembretes'!$N$5:$N$204,"Compareceu")+COUNTIFS('Registo de lembretes'!$M$5:$M$204,A30,'Registo de lembretes'!$N$5:$N$204,"Falta")</f>
        <v/>
      </c>
      <c r="C30" s="16">
        <f>COUNTIFS('Registo de lembretes'!$M$5:$M$204,A30,'Registo de lembretes'!$N$5:$N$204,"Falta")</f>
        <v/>
      </c>
      <c r="D30" s="18">
        <f>IF(B30=0,"",C30/B30)</f>
        <v/>
      </c>
    </row>
    <row r="31">
      <c r="A31" s="4" t="inlineStr">
        <is>
          <t>R</t>
        </is>
      </c>
      <c r="B31" s="16">
        <f>COUNTIFS('Registo de lembretes'!$M$5:$M$204,A31,'Registo de lembretes'!$N$5:$N$204,"Compareceu")+COUNTIFS('Registo de lembretes'!$M$5:$M$204,A31,'Registo de lembretes'!$N$5:$N$204,"Falta")</f>
        <v/>
      </c>
      <c r="C31" s="16">
        <f>COUNTIFS('Registo de lembretes'!$M$5:$M$204,A31,'Registo de lembretes'!$N$5:$N$204,"Falta")</f>
        <v/>
      </c>
      <c r="D31" s="18">
        <f>IF(B31=0,"",C31/B31)</f>
        <v/>
      </c>
    </row>
    <row r="32">
      <c r="A32" s="4" t="inlineStr">
        <is>
          <t>STOP</t>
        </is>
      </c>
      <c r="B32" s="16">
        <f>COUNTIFS('Registo de lembretes'!$M$5:$M$204,A32,'Registo de lembretes'!$N$5:$N$204,"Compareceu")+COUNTIFS('Registo de lembretes'!$M$5:$M$204,A32,'Registo de lembretes'!$N$5:$N$204,"Falta")</f>
        <v/>
      </c>
      <c r="C32" s="16">
        <f>COUNTIFS('Registo de lembretes'!$M$5:$M$204,A32,'Registo de lembretes'!$N$5:$N$204,"Falta")</f>
        <v/>
      </c>
      <c r="D32" s="18">
        <f>IF(B32=0,"",C32/B32)</f>
        <v/>
      </c>
    </row>
    <row r="33">
      <c r="A33" s="4" t="inlineStr">
        <is>
          <t>Outra</t>
        </is>
      </c>
      <c r="B33" s="16">
        <f>COUNTIFS('Registo de lembretes'!$M$5:$M$204,A33,'Registo de lembretes'!$N$5:$N$204,"Compareceu")+COUNTIFS('Registo de lembretes'!$M$5:$M$204,A33,'Registo de lembretes'!$N$5:$N$204,"Falta")</f>
        <v/>
      </c>
      <c r="C33" s="16">
        <f>COUNTIFS('Registo de lembretes'!$M$5:$M$204,A33,'Registo de lembretes'!$N$5:$N$204,"Falta")</f>
        <v/>
      </c>
      <c r="D33" s="18">
        <f>IF(B33=0,"",C33/B33)</f>
        <v/>
      </c>
    </row>
    <row r="34">
      <c r="A34" s="4" t="inlineStr">
        <is>
          <t>Sem resposta</t>
        </is>
      </c>
      <c r="B34" s="16">
        <f>COUNTIFS('Registo de lembretes'!$K$5:$K$204,"&gt;0",'Registo de lembretes'!$M$5:$M$204,"",'Registo de lembretes'!$N$5:$N$204,"Compareceu")+COUNTIFS('Registo de lembretes'!$K$5:$K$204,"&gt;0",'Registo de lembretes'!$M$5:$M$204,"",'Registo de lembretes'!$N$5:$N$204,"Falta")</f>
        <v/>
      </c>
      <c r="C34" s="16">
        <f>COUNTIFS('Registo de lembretes'!$K$5:$K$204,"&gt;0",'Registo de lembretes'!$M$5:$M$204,"",'Registo de lembretes'!$N$5:$N$204,"Falta")</f>
        <v/>
      </c>
      <c r="D34" s="18">
        <f>IF(B34=0,"",C34/B34)</f>
        <v/>
      </c>
    </row>
    <row r="36">
      <c r="A36" s="13" t="inlineStr">
        <is>
          <t>Antes e depois dos lembretes</t>
        </is>
      </c>
    </row>
    <row r="37">
      <c r="A37" s="6" t="inlineStr">
        <is>
          <t>Visitas previstas nas 4 semanas antes dos lembretes (introduza)</t>
        </is>
      </c>
      <c r="B37" s="19" t="n">
        <v>48</v>
      </c>
    </row>
    <row r="38">
      <c r="A38" s="6" t="inlineStr">
        <is>
          <t>Faltas nessas 4 semanas (introduza)</t>
        </is>
      </c>
      <c r="B38" s="19" t="n">
        <v>6</v>
      </c>
    </row>
    <row r="39">
      <c r="A39" s="6" t="inlineStr">
        <is>
          <t>Taxa de faltas antes</t>
        </is>
      </c>
      <c r="B39" s="17">
        <f>IF(B37=0,"",B38/B37)</f>
        <v/>
      </c>
    </row>
    <row r="40">
      <c r="A40" s="6" t="inlineStr">
        <is>
          <t>Taxa de faltas agora</t>
        </is>
      </c>
      <c r="B40" s="17">
        <f>B25</f>
        <v/>
      </c>
    </row>
    <row r="41">
      <c r="A41" s="4" t="inlineStr">
        <is>
          <t>Variação em pontos percentuais</t>
        </is>
      </c>
      <c r="B41" s="20">
        <f>IF(OR(B39="",B40=""),"",(B40-B39)*100)</f>
        <v/>
      </c>
    </row>
    <row r="43">
      <c r="A43" s="13" t="inlineStr">
        <is>
          <t>Trabalho em aberto</t>
        </is>
      </c>
    </row>
    <row r="44" ht="24" customHeight="1">
      <c r="A44" s="3" t="inlineStr">
        <is>
          <t>Estado</t>
        </is>
      </c>
      <c r="B44" s="3" t="inlineStr">
        <is>
          <t>Marcações</t>
        </is>
      </c>
    </row>
    <row r="45">
      <c r="A45" s="4" t="inlineStr">
        <is>
          <t>Sem resposta: ligar uma vez</t>
        </is>
      </c>
      <c r="B45" s="16">
        <f>COUNTIF('Registo de lembretes'!$O$5:$O$204,A45)</f>
        <v/>
      </c>
    </row>
    <row r="46">
      <c r="A46" s="4" t="inlineStr">
        <is>
          <t>Remarcar</t>
        </is>
      </c>
      <c r="B46" s="16">
        <f>COUNTIF('Registo de lembretes'!$O$5:$O$204,A46)</f>
        <v/>
      </c>
    </row>
    <row r="47">
      <c r="A47" s="4" t="inlineStr">
        <is>
          <t>Ler e responder</t>
        </is>
      </c>
      <c r="B47" s="16">
        <f>COUNTIF('Registo de lembretes'!$O$5:$O$204,A47)</f>
        <v/>
      </c>
    </row>
    <row r="48">
      <c r="A48" s="4" t="inlineStr">
        <is>
          <t>Registar o desfecho</t>
        </is>
      </c>
      <c r="B48" s="16">
        <f>COUNTIF('Registo de lembretes'!$O$5:$O$204,A48)</f>
        <v/>
      </c>
    </row>
    <row r="49">
      <c r="A49" s="4" t="inlineStr">
        <is>
          <t>À espera de resposta</t>
        </is>
      </c>
      <c r="B49" s="16">
        <f>COUNTIF('Registo de lembretes'!$O$5:$O$204,A49)</f>
        <v/>
      </c>
    </row>
    <row r="50">
      <c r="A50" s="4" t="inlineStr">
        <is>
          <t>Agendado</t>
        </is>
      </c>
      <c r="B50" s="16">
        <f>COUNTIF('Registo de lembretes'!$O$5:$O$204,A50)</f>
        <v/>
      </c>
    </row>
    <row r="52">
      <c r="A52" s="2" t="inlineStr">
        <is>
          <t>Avalie a mudança após 4 semanas ou mais: com 10 visitas, uma falta muda a taxa em 10 pontos.</t>
        </is>
      </c>
    </row>
    <row r="53">
      <c r="A53" s="21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0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70" customWidth="1" min="2" max="2"/>
    <col width="12" customWidth="1" min="3" max="3"/>
    <col width="12" customWidth="1" min="4" max="4"/>
    <col width="11" customWidth="1" min="5" max="5"/>
    <col width="22" customWidth="1" min="6" max="6"/>
    <col hidden="1" width="13" customWidth="1" min="8" max="8"/>
  </cols>
  <sheetData>
    <row r="1">
      <c r="A1" s="1" t="inlineStr">
        <is>
          <t>Verificação de SMS: caracteres e segmentos</t>
        </is>
      </c>
      <c r="H1" t="inlineStr">
        <is>
          <t>@£$¥èéùìòÇ
ØøÅåΔ_ΦΓΛΩΠΨΣΘΞÆæßÉ !"#¤%&amp;'()*+,-./0123456789:;&lt;=&gt;?¡ABCDEFGHIJKLMNOPQRSTUVWXYZÄÖÑÜ§¿abcdefghijklmnopqrstuvwxyzäöñüà^{}\[~]|€</t>
        </is>
      </c>
    </row>
    <row r="2">
      <c r="A2" s="2" t="inlineStr">
        <is>
          <t>Cole um SMS depois de preencher os parênteses retos. Um segmento leva 160 caracteres em GSM-7 (letras latinas simples, algarismos, pontuação básica, e também é e à) ou 70 em UCS-2 (qualquer emoji, aspa curva, outro alfabeto ou letras como ã, ç, á, í, ó, ú ou ê). Os textos mais longos dividem-se em partes de 153 ou 67. Os caracteres € [ ] { } ^ ~ | \ contam a dobrar em GSM-7.</t>
        </is>
      </c>
      <c r="H2" t="inlineStr">
        <is>
          <t>^{}\[~]|€</t>
        </is>
      </c>
    </row>
    <row r="4" ht="30" customHeight="1">
      <c r="A4" s="3" t="inlineStr">
        <is>
          <t>Mensagem</t>
        </is>
      </c>
      <c r="B4" s="3" t="inlineStr">
        <is>
          <t>SMS</t>
        </is>
      </c>
      <c r="C4" s="3" t="inlineStr">
        <is>
          <t>Caracteres</t>
        </is>
      </c>
      <c r="D4" s="3" t="inlineStr">
        <is>
          <t>Codificação</t>
        </is>
      </c>
      <c r="E4" s="3" t="inlineStr">
        <is>
          <t>Segmentos</t>
        </is>
      </c>
      <c r="F4" s="3" t="inlineStr">
        <is>
          <t>Verificação</t>
        </is>
      </c>
    </row>
    <row r="5" ht="44" customHeight="1">
      <c r="A5" s="4" t="inlineStr">
        <is>
          <t>Confirmação da marcação</t>
        </is>
      </c>
      <c r="B5" s="6" t="inlineStr">
        <is>
          <t>Larchmont Physio: Tessa, tem hora marcada com o Callum para qui. 8 out. às 17:30, 240 Linden Lane. Para alterar, ligue 614-555-0136. Responda STOP para sair.</t>
        </is>
      </c>
      <c r="C5" s="22">
        <f>IF($B5="","",IF($D5="GSM-7",LEN($B5)+SUMPRODUCT(--ISNUMBER(FIND(MID($B5,ROW(INDIRECT("1:"&amp;LEN($B5))),1),$H$2))),LEN($B5)))</f>
        <v/>
      </c>
      <c r="D5" s="22">
        <f>IF($B5="","",IF(SUMPRODUCT(--ISERROR(FIND(MID($B5,ROW(INDIRECT("1:"&amp;LEN($B5))),1),$H$1)))=0,"GSM-7","UCS-2"))</f>
        <v/>
      </c>
      <c r="E5" s="22">
        <f>IF($B5="","",IF($D5="GSM-7",IF($C5&lt;='Definições'!$B$11,1,ROUNDUP($C5/'Definições'!$B$12,0)),IF($C5&lt;='Definições'!$B$13,1,ROUNDUP($C5/'Definições'!$B$14,0))))</f>
        <v/>
      </c>
      <c r="F5" s="11">
        <f>IF($B5="","",IF($E5=1,"1 segmento: OK","Encurtar para 1 segmento"))</f>
        <v/>
      </c>
    </row>
    <row r="6" ht="44" customHeight="1">
      <c r="A6" s="4" t="inlineStr">
        <is>
          <t>Lembrete de 48 horas</t>
        </is>
      </c>
      <c r="B6" s="6" t="inlineStr">
        <is>
          <t>Larchmont Physio: Tessa, lembrete: hora marcada com o Callum, qui. 8 out. às 17:30. Responda C para confirmar ou R para remarcar. Responda STOP para sair.</t>
        </is>
      </c>
      <c r="C6" s="22">
        <f>IF($B6="","",IF($D6="GSM-7",LEN($B6)+SUMPRODUCT(--ISNUMBER(FIND(MID($B6,ROW(INDIRECT("1:"&amp;LEN($B6))),1),$H$2))),LEN($B6)))</f>
        <v/>
      </c>
      <c r="D6" s="22">
        <f>IF($B6="","",IF(SUMPRODUCT(--ISERROR(FIND(MID($B6,ROW(INDIRECT("1:"&amp;LEN($B6))),1),$H$1)))=0,"GSM-7","UCS-2"))</f>
        <v/>
      </c>
      <c r="E6" s="22">
        <f>IF($B6="","",IF($D6="GSM-7",IF($C6&lt;='Definições'!$B$11,1,ROUNDUP($C6/'Definições'!$B$12,0)),IF($C6&lt;='Definições'!$B$13,1,ROUNDUP($C6/'Definições'!$B$14,0))))</f>
        <v/>
      </c>
      <c r="F6" s="11">
        <f>IF($B6="","",IF($E6=1,"1 segmento: OK","Encurtar para 1 segmento"))</f>
        <v/>
      </c>
    </row>
    <row r="7" ht="44" customHeight="1">
      <c r="A7" s="4" t="inlineStr">
        <is>
          <t>Resposta a R</t>
        </is>
      </c>
      <c r="B7" s="6" t="inlineStr">
        <is>
          <t>Obrigada por avisar cedo, Tessa. O Callum tem vaga na sex. 9 out. às 8:00 ou às 12:30. Qual prefere?</t>
        </is>
      </c>
      <c r="C7" s="22">
        <f>IF($B7="","",IF($D7="GSM-7",LEN($B7)+SUMPRODUCT(--ISNUMBER(FIND(MID($B7,ROW(INDIRECT("1:"&amp;LEN($B7))),1),$H$2))),LEN($B7)))</f>
        <v/>
      </c>
      <c r="D7" s="22">
        <f>IF($B7="","",IF(SUMPRODUCT(--ISERROR(FIND(MID($B7,ROW(INDIRECT("1:"&amp;LEN($B7))),1),$H$1)))=0,"GSM-7","UCS-2"))</f>
        <v/>
      </c>
      <c r="E7" s="22">
        <f>IF($B7="","",IF($D7="GSM-7",IF($C7&lt;='Definições'!$B$11,1,ROUNDUP($C7/'Definições'!$B$12,0)),IF($C7&lt;='Definições'!$B$13,1,ROUNDUP($C7/'Definições'!$B$14,0))))</f>
        <v/>
      </c>
      <c r="F7" s="11">
        <f>IF($B7="","",IF($E7=1,"1 segmento: OK","Encurtar para 1 segmento"))</f>
        <v/>
      </c>
    </row>
    <row r="8" ht="44" customHeight="1">
      <c r="A8" s="4" t="inlineStr">
        <is>
          <t>Nova hora confirmada</t>
        </is>
      </c>
      <c r="B8" s="6" t="inlineStr">
        <is>
          <t>Combinado: sex. 9 out. às 12:30 com o Callum. A vaga de quinta fica livre para outra pessoa. Até sexta!</t>
        </is>
      </c>
      <c r="C8" s="22">
        <f>IF($B8="","",IF($D8="GSM-7",LEN($B8)+SUMPRODUCT(--ISNUMBER(FIND(MID($B8,ROW(INDIRECT("1:"&amp;LEN($B8))),1),$H$2))),LEN($B8)))</f>
        <v/>
      </c>
      <c r="D8" s="22">
        <f>IF($B8="","",IF(SUMPRODUCT(--ISERROR(FIND(MID($B8,ROW(INDIRECT("1:"&amp;LEN($B8))),1),$H$1)))=0,"GSM-7","UCS-2"))</f>
        <v/>
      </c>
      <c r="E8" s="22">
        <f>IF($B8="","",IF($D8="GSM-7",IF($C8&lt;='Definições'!$B$11,1,ROUNDUP($C8/'Definições'!$B$12,0)),IF($C8&lt;='Definições'!$B$13,1,ROUNDUP($C8/'Definições'!$B$14,0))))</f>
        <v/>
      </c>
      <c r="F8" s="11">
        <f>IF($B8="","",IF($E8=1,"1 segmento: OK","Encurtar para 1 segmento"))</f>
        <v/>
      </c>
    </row>
    <row r="9" ht="44" customHeight="1">
      <c r="A9" s="4" t="inlineStr">
        <is>
          <t>Lembrete no próprio dia</t>
        </is>
      </c>
      <c r="B9" s="6" t="inlineStr">
        <is>
          <t>Larchmont Physio: Até logo às 12:30, Tessa. Estacionamento gratuito nas traseiras do prédio. Se se atrasar ou tiver de faltar, ligue 614-555-0136.</t>
        </is>
      </c>
      <c r="C9" s="22">
        <f>IF($B9="","",IF($D9="GSM-7",LEN($B9)+SUMPRODUCT(--ISNUMBER(FIND(MID($B9,ROW(INDIRECT("1:"&amp;LEN($B9))),1),$H$2))),LEN($B9)))</f>
        <v/>
      </c>
      <c r="D9" s="22">
        <f>IF($B9="","",IF(SUMPRODUCT(--ISERROR(FIND(MID($B9,ROW(INDIRECT("1:"&amp;LEN($B9))),1),$H$1)))=0,"GSM-7","UCS-2"))</f>
        <v/>
      </c>
      <c r="E9" s="22">
        <f>IF($B9="","",IF($D9="GSM-7",IF($C9&lt;='Definições'!$B$11,1,ROUNDUP($C9/'Definições'!$B$12,0)),IF($C9&lt;='Definições'!$B$13,1,ROUNDUP($C9/'Definições'!$B$14,0))))</f>
        <v/>
      </c>
      <c r="F9" s="11">
        <f>IF($B9="","",IF($E9=1,"1 segmento: OK","Encurtar para 1 segmento"))</f>
        <v/>
      </c>
    </row>
    <row r="10" ht="44" customHeight="1">
      <c r="A10" s="4" t="inlineStr">
        <is>
          <t>SMS após falta</t>
        </is>
      </c>
      <c r="B10" s="6" t="inlineStr">
        <is>
          <t>Larchmont Physio: Joel, tinha hora marcada hoje às 11:00 e liguei-lhe às 11:15. Espero que esteja bem. Faltas: taxa de 40 $. Remarcar: 614-555-0136, Maren.</t>
        </is>
      </c>
      <c r="C10" s="22">
        <f>IF($B10="","",IF($D10="GSM-7",LEN($B10)+SUMPRODUCT(--ISNUMBER(FIND(MID($B10,ROW(INDIRECT("1:"&amp;LEN($B10))),1),$H$2))),LEN($B10)))</f>
        <v/>
      </c>
      <c r="D10" s="22">
        <f>IF($B10="","",IF(SUMPRODUCT(--ISERROR(FIND(MID($B10,ROW(INDIRECT("1:"&amp;LEN($B10))),1),$H$1)))=0,"GSM-7","UCS-2"))</f>
        <v/>
      </c>
      <c r="E10" s="22">
        <f>IF($B10="","",IF($D10="GSM-7",IF($C10&lt;='Definições'!$B$11,1,ROUNDUP($C10/'Definições'!$B$12,0)),IF($C10&lt;='Definições'!$B$13,1,ROUNDUP($C10/'Definições'!$B$14,0))))</f>
        <v/>
      </c>
      <c r="F10" s="11">
        <f>IF($B10="","",IF($E10=1,"1 segmento: OK","Encurtar para 1 segmento"))</f>
        <v/>
      </c>
    </row>
    <row r="11" ht="44" customHeight="1">
      <c r="A11" s="4" t="inlineStr">
        <is>
          <t>Confirmação de STOP</t>
        </is>
      </c>
      <c r="B11" s="6" t="inlineStr">
        <is>
          <t>Larchmont Physio: Pedido recebido, deixa de receber os nossos SMS. Alguma pergunta? Ligue 614-555-0136.</t>
        </is>
      </c>
      <c r="C11" s="22">
        <f>IF($B11="","",IF($D11="GSM-7",LEN($B11)+SUMPRODUCT(--ISNUMBER(FIND(MID($B11,ROW(INDIRECT("1:"&amp;LEN($B11))),1),$H$2))),LEN($B11)))</f>
        <v/>
      </c>
      <c r="D11" s="22">
        <f>IF($B11="","",IF(SUMPRODUCT(--ISERROR(FIND(MID($B11,ROW(INDIRECT("1:"&amp;LEN($B11))),1),$H$1)))=0,"GSM-7","UCS-2"))</f>
        <v/>
      </c>
      <c r="E11" s="22">
        <f>IF($B11="","",IF($D11="GSM-7",IF($C11&lt;='Definições'!$B$11,1,ROUNDUP($C11/'Definições'!$B$12,0)),IF($C11&lt;='Definições'!$B$13,1,ROUNDUP($C11/'Definições'!$B$14,0))))</f>
        <v/>
      </c>
      <c r="F11" s="11">
        <f>IF($B11="","",IF($E11=1,"1 segmento: OK","Encurtar para 1 segmento"))</f>
        <v/>
      </c>
    </row>
    <row r="12">
      <c r="A12" s="4" t="n"/>
      <c r="B12" s="6" t="n"/>
      <c r="C12" s="22">
        <f>IF($B12="","",IF($D12="GSM-7",LEN($B12)+SUMPRODUCT(--ISNUMBER(FIND(MID($B12,ROW(INDIRECT("1:"&amp;LEN($B12))),1),$H$2))),LEN($B12)))</f>
        <v/>
      </c>
      <c r="D12" s="22">
        <f>IF($B12="","",IF(SUMPRODUCT(--ISERROR(FIND(MID($B12,ROW(INDIRECT("1:"&amp;LEN($B12))),1),$H$1)))=0,"GSM-7","UCS-2"))</f>
        <v/>
      </c>
      <c r="E12" s="22">
        <f>IF($B12="","",IF($D12="GSM-7",IF($C12&lt;='Definições'!$B$11,1,ROUNDUP($C12/'Definições'!$B$12,0)),IF($C12&lt;='Definições'!$B$13,1,ROUNDUP($C12/'Definições'!$B$14,0))))</f>
        <v/>
      </c>
      <c r="F12" s="11">
        <f>IF($B12="","",IF($E12=1,"1 segmento: OK","Encurtar para 1 segmento"))</f>
        <v/>
      </c>
    </row>
    <row r="13">
      <c r="A13" s="4" t="n"/>
      <c r="B13" s="6" t="n"/>
      <c r="C13" s="22">
        <f>IF($B13="","",IF($D13="GSM-7",LEN($B13)+SUMPRODUCT(--ISNUMBER(FIND(MID($B13,ROW(INDIRECT("1:"&amp;LEN($B13))),1),$H$2))),LEN($B13)))</f>
        <v/>
      </c>
      <c r="D13" s="22">
        <f>IF($B13="","",IF(SUMPRODUCT(--ISERROR(FIND(MID($B13,ROW(INDIRECT("1:"&amp;LEN($B13))),1),$H$1)))=0,"GSM-7","UCS-2"))</f>
        <v/>
      </c>
      <c r="E13" s="22">
        <f>IF($B13="","",IF($D13="GSM-7",IF($C13&lt;='Definições'!$B$11,1,ROUNDUP($C13/'Definições'!$B$12,0)),IF($C13&lt;='Definições'!$B$13,1,ROUNDUP($C13/'Definições'!$B$14,0))))</f>
        <v/>
      </c>
      <c r="F13" s="11">
        <f>IF($B13="","",IF($E13=1,"1 segmento: OK","Encurtar para 1 segmento"))</f>
        <v/>
      </c>
    </row>
    <row r="14">
      <c r="A14" s="4" t="n"/>
      <c r="B14" s="6" t="n"/>
      <c r="C14" s="22">
        <f>IF($B14="","",IF($D14="GSM-7",LEN($B14)+SUMPRODUCT(--ISNUMBER(FIND(MID($B14,ROW(INDIRECT("1:"&amp;LEN($B14))),1),$H$2))),LEN($B14)))</f>
        <v/>
      </c>
      <c r="D14" s="22">
        <f>IF($B14="","",IF(SUMPRODUCT(--ISERROR(FIND(MID($B14,ROW(INDIRECT("1:"&amp;LEN($B14))),1),$H$1)))=0,"GSM-7","UCS-2"))</f>
        <v/>
      </c>
      <c r="E14" s="22">
        <f>IF($B14="","",IF($D14="GSM-7",IF($C14&lt;='Definições'!$B$11,1,ROUNDUP($C14/'Definições'!$B$12,0)),IF($C14&lt;='Definições'!$B$13,1,ROUNDUP($C14/'Definições'!$B$14,0))))</f>
        <v/>
      </c>
      <c r="F14" s="11">
        <f>IF($B14="","",IF($E14=1,"1 segmento: OK","Encurtar para 1 segmento"))</f>
        <v/>
      </c>
    </row>
    <row r="15">
      <c r="A15" s="4" t="n"/>
      <c r="B15" s="6" t="n"/>
      <c r="C15" s="22">
        <f>IF($B15="","",IF($D15="GSM-7",LEN($B15)+SUMPRODUCT(--ISNUMBER(FIND(MID($B15,ROW(INDIRECT("1:"&amp;LEN($B15))),1),$H$2))),LEN($B15)))</f>
        <v/>
      </c>
      <c r="D15" s="22">
        <f>IF($B15="","",IF(SUMPRODUCT(--ISERROR(FIND(MID($B15,ROW(INDIRECT("1:"&amp;LEN($B15))),1),$H$1)))=0,"GSM-7","UCS-2"))</f>
        <v/>
      </c>
      <c r="E15" s="22">
        <f>IF($B15="","",IF($D15="GSM-7",IF($C15&lt;='Definições'!$B$11,1,ROUNDUP($C15/'Definições'!$B$12,0)),IF($C15&lt;='Definições'!$B$13,1,ROUNDUP($C15/'Definições'!$B$14,0))))</f>
        <v/>
      </c>
      <c r="F15" s="11">
        <f>IF($B15="","",IF($E15=1,"1 segmento: OK","Encurtar para 1 segmento"))</f>
        <v/>
      </c>
    </row>
    <row r="16">
      <c r="A16" s="4" t="n"/>
      <c r="B16" s="6" t="n"/>
      <c r="C16" s="22">
        <f>IF($B16="","",IF($D16="GSM-7",LEN($B16)+SUMPRODUCT(--ISNUMBER(FIND(MID($B16,ROW(INDIRECT("1:"&amp;LEN($B16))),1),$H$2))),LEN($B16)))</f>
        <v/>
      </c>
      <c r="D16" s="22">
        <f>IF($B16="","",IF(SUMPRODUCT(--ISERROR(FIND(MID($B16,ROW(INDIRECT("1:"&amp;LEN($B16))),1),$H$1)))=0,"GSM-7","UCS-2"))</f>
        <v/>
      </c>
      <c r="E16" s="22">
        <f>IF($B16="","",IF($D16="GSM-7",IF($C16&lt;='Definições'!$B$11,1,ROUNDUP($C16/'Definições'!$B$12,0)),IF($C16&lt;='Definições'!$B$13,1,ROUNDUP($C16/'Definições'!$B$14,0))))</f>
        <v/>
      </c>
      <c r="F16" s="11">
        <f>IF($B16="","",IF($E16=1,"1 segmento: OK","Encurtar para 1 segmento"))</f>
        <v/>
      </c>
    </row>
    <row r="17">
      <c r="A17" s="4" t="n"/>
      <c r="B17" s="6" t="n"/>
      <c r="C17" s="22">
        <f>IF($B17="","",IF($D17="GSM-7",LEN($B17)+SUMPRODUCT(--ISNUMBER(FIND(MID($B17,ROW(INDIRECT("1:"&amp;LEN($B17))),1),$H$2))),LEN($B17)))</f>
        <v/>
      </c>
      <c r="D17" s="22">
        <f>IF($B17="","",IF(SUMPRODUCT(--ISERROR(FIND(MID($B17,ROW(INDIRECT("1:"&amp;LEN($B17))),1),$H$1)))=0,"GSM-7","UCS-2"))</f>
        <v/>
      </c>
      <c r="E17" s="22">
        <f>IF($B17="","",IF($D17="GSM-7",IF($C17&lt;='Definições'!$B$11,1,ROUNDUP($C17/'Definições'!$B$12,0)),IF($C17&lt;='Definições'!$B$13,1,ROUNDUP($C17/'Definições'!$B$14,0))))</f>
        <v/>
      </c>
      <c r="F17" s="11">
        <f>IF($B17="","",IF($E17=1,"1 segmento: OK","Encurtar para 1 segmento"))</f>
        <v/>
      </c>
    </row>
    <row r="18">
      <c r="A18" s="4" t="n"/>
      <c r="B18" s="6" t="n"/>
      <c r="C18" s="22">
        <f>IF($B18="","",IF($D18="GSM-7",LEN($B18)+SUMPRODUCT(--ISNUMBER(FIND(MID($B18,ROW(INDIRECT("1:"&amp;LEN($B18))),1),$H$2))),LEN($B18)))</f>
        <v/>
      </c>
      <c r="D18" s="22">
        <f>IF($B18="","",IF(SUMPRODUCT(--ISERROR(FIND(MID($B18,ROW(INDIRECT("1:"&amp;LEN($B18))),1),$H$1)))=0,"GSM-7","UCS-2"))</f>
        <v/>
      </c>
      <c r="E18" s="22">
        <f>IF($B18="","",IF($D18="GSM-7",IF($C18&lt;='Definições'!$B$11,1,ROUNDUP($C18/'Definições'!$B$12,0)),IF($C18&lt;='Definições'!$B$13,1,ROUNDUP($C18/'Definições'!$B$14,0))))</f>
        <v/>
      </c>
      <c r="F18" s="11">
        <f>IF($B18="","",IF($E18=1,"1 segmento: OK","Encurtar para 1 segmento"))</f>
        <v/>
      </c>
    </row>
    <row r="19">
      <c r="A19" s="4" t="n"/>
      <c r="B19" s="6" t="n"/>
      <c r="C19" s="22">
        <f>IF($B19="","",IF($D19="GSM-7",LEN($B19)+SUMPRODUCT(--ISNUMBER(FIND(MID($B19,ROW(INDIRECT("1:"&amp;LEN($B19))),1),$H$2))),LEN($B19)))</f>
        <v/>
      </c>
      <c r="D19" s="22">
        <f>IF($B19="","",IF(SUMPRODUCT(--ISERROR(FIND(MID($B19,ROW(INDIRECT("1:"&amp;LEN($B19))),1),$H$1)))=0,"GSM-7","UCS-2"))</f>
        <v/>
      </c>
      <c r="E19" s="22">
        <f>IF($B19="","",IF($D19="GSM-7",IF($C19&lt;='Definições'!$B$11,1,ROUNDUP($C19/'Definições'!$B$12,0)),IF($C19&lt;='Definições'!$B$13,1,ROUNDUP($C19/'Definições'!$B$14,0))))</f>
        <v/>
      </c>
      <c r="F19" s="11">
        <f>IF($B19="","",IF($E19=1,"1 segmento: OK","Encurtar para 1 segmento"))</f>
        <v/>
      </c>
    </row>
    <row r="20">
      <c r="A20" s="4" t="n"/>
      <c r="B20" s="6" t="n"/>
      <c r="C20" s="22">
        <f>IF($B20="","",IF($D20="GSM-7",LEN($B20)+SUMPRODUCT(--ISNUMBER(FIND(MID($B20,ROW(INDIRECT("1:"&amp;LEN($B20))),1),$H$2))),LEN($B20)))</f>
        <v/>
      </c>
      <c r="D20" s="22">
        <f>IF($B20="","",IF(SUMPRODUCT(--ISERROR(FIND(MID($B20,ROW(INDIRECT("1:"&amp;LEN($B20))),1),$H$1)))=0,"GSM-7","UCS-2"))</f>
        <v/>
      </c>
      <c r="E20" s="22">
        <f>IF($B20="","",IF($D20="GSM-7",IF($C20&lt;='Definições'!$B$11,1,ROUNDUP($C20/'Definições'!$B$12,0)),IF($C20&lt;='Definições'!$B$13,1,ROUNDUP($C20/'Definições'!$B$14,0))))</f>
        <v/>
      </c>
      <c r="F20" s="11">
        <f>IF($B20="","",IF($E20=1,"1 segmento: OK","Encurtar para 1 segmento"))</f>
        <v/>
      </c>
    </row>
    <row r="21">
      <c r="A21" s="4" t="n"/>
      <c r="B21" s="6" t="n"/>
      <c r="C21" s="22">
        <f>IF($B21="","",IF($D21="GSM-7",LEN($B21)+SUMPRODUCT(--ISNUMBER(FIND(MID($B21,ROW(INDIRECT("1:"&amp;LEN($B21))),1),$H$2))),LEN($B21)))</f>
        <v/>
      </c>
      <c r="D21" s="22">
        <f>IF($B21="","",IF(SUMPRODUCT(--ISERROR(FIND(MID($B21,ROW(INDIRECT("1:"&amp;LEN($B21))),1),$H$1)))=0,"GSM-7","UCS-2"))</f>
        <v/>
      </c>
      <c r="E21" s="22">
        <f>IF($B21="","",IF($D21="GSM-7",IF($C21&lt;='Definições'!$B$11,1,ROUNDUP($C21/'Definições'!$B$12,0)),IF($C21&lt;='Definições'!$B$13,1,ROUNDUP($C21/'Definições'!$B$14,0))))</f>
        <v/>
      </c>
      <c r="F21" s="11">
        <f>IF($B21="","",IF($E21=1,"1 segmento: OK","Encurtar para 1 segmento"))</f>
        <v/>
      </c>
    </row>
    <row r="22">
      <c r="A22" s="4" t="n"/>
      <c r="B22" s="6" t="n"/>
      <c r="C22" s="22">
        <f>IF($B22="","",IF($D22="GSM-7",LEN($B22)+SUMPRODUCT(--ISNUMBER(FIND(MID($B22,ROW(INDIRECT("1:"&amp;LEN($B22))),1),$H$2))),LEN($B22)))</f>
        <v/>
      </c>
      <c r="D22" s="22">
        <f>IF($B22="","",IF(SUMPRODUCT(--ISERROR(FIND(MID($B22,ROW(INDIRECT("1:"&amp;LEN($B22))),1),$H$1)))=0,"GSM-7","UCS-2"))</f>
        <v/>
      </c>
      <c r="E22" s="22">
        <f>IF($B22="","",IF($D22="GSM-7",IF($C22&lt;='Definições'!$B$11,1,ROUNDUP($C22/'Definições'!$B$12,0)),IF($C22&lt;='Definições'!$B$13,1,ROUNDUP($C22/'Definições'!$B$14,0))))</f>
        <v/>
      </c>
      <c r="F22" s="11">
        <f>IF($B22="","",IF($E22=1,"1 segmento: OK","Encurtar para 1 segmento"))</f>
        <v/>
      </c>
    </row>
    <row r="23">
      <c r="A23" s="4" t="n"/>
      <c r="B23" s="6" t="n"/>
      <c r="C23" s="22">
        <f>IF($B23="","",IF($D23="GSM-7",LEN($B23)+SUMPRODUCT(--ISNUMBER(FIND(MID($B23,ROW(INDIRECT("1:"&amp;LEN($B23))),1),$H$2))),LEN($B23)))</f>
        <v/>
      </c>
      <c r="D23" s="22">
        <f>IF($B23="","",IF(SUMPRODUCT(--ISERROR(FIND(MID($B23,ROW(INDIRECT("1:"&amp;LEN($B23))),1),$H$1)))=0,"GSM-7","UCS-2"))</f>
        <v/>
      </c>
      <c r="E23" s="22">
        <f>IF($B23="","",IF($D23="GSM-7",IF($C23&lt;='Definições'!$B$11,1,ROUNDUP($C23/'Definições'!$B$12,0)),IF($C23&lt;='Definições'!$B$13,1,ROUNDUP($C23/'Definições'!$B$14,0))))</f>
        <v/>
      </c>
      <c r="F23" s="11">
        <f>IF($B23="","",IF($E23=1,"1 segmento: OK","Encurtar para 1 segmento"))</f>
        <v/>
      </c>
    </row>
    <row r="24">
      <c r="A24" s="4" t="n"/>
      <c r="B24" s="6" t="n"/>
      <c r="C24" s="22">
        <f>IF($B24="","",IF($D24="GSM-7",LEN($B24)+SUMPRODUCT(--ISNUMBER(FIND(MID($B24,ROW(INDIRECT("1:"&amp;LEN($B24))),1),$H$2))),LEN($B24)))</f>
        <v/>
      </c>
      <c r="D24" s="22">
        <f>IF($B24="","",IF(SUMPRODUCT(--ISERROR(FIND(MID($B24,ROW(INDIRECT("1:"&amp;LEN($B24))),1),$H$1)))=0,"GSM-7","UCS-2"))</f>
        <v/>
      </c>
      <c r="E24" s="22">
        <f>IF($B24="","",IF($D24="GSM-7",IF($C24&lt;='Definições'!$B$11,1,ROUNDUP($C24/'Definições'!$B$12,0)),IF($C24&lt;='Definições'!$B$13,1,ROUNDUP($C24/'Definições'!$B$14,0))))</f>
        <v/>
      </c>
      <c r="F24" s="11">
        <f>IF($B24="","",IF($E24=1,"1 segmento: OK","Encurtar para 1 segmento"))</f>
        <v/>
      </c>
    </row>
    <row r="25">
      <c r="A25" s="4" t="n"/>
      <c r="B25" s="6" t="n"/>
      <c r="C25" s="22">
        <f>IF($B25="","",IF($D25="GSM-7",LEN($B25)+SUMPRODUCT(--ISNUMBER(FIND(MID($B25,ROW(INDIRECT("1:"&amp;LEN($B25))),1),$H$2))),LEN($B25)))</f>
        <v/>
      </c>
      <c r="D25" s="22">
        <f>IF($B25="","",IF(SUMPRODUCT(--ISERROR(FIND(MID($B25,ROW(INDIRECT("1:"&amp;LEN($B25))),1),$H$1)))=0,"GSM-7","UCS-2"))</f>
        <v/>
      </c>
      <c r="E25" s="22">
        <f>IF($B25="","",IF($D25="GSM-7",IF($C25&lt;='Definições'!$B$11,1,ROUNDUP($C25/'Definições'!$B$12,0)),IF($C25&lt;='Definições'!$B$13,1,ROUNDUP($C25/'Definições'!$B$14,0))))</f>
        <v/>
      </c>
      <c r="F25" s="11">
        <f>IF($B25="","",IF($E25=1,"1 segmento: OK","Encurtar para 1 segmento"))</f>
        <v/>
      </c>
    </row>
    <row r="26">
      <c r="A26" s="4" t="n"/>
      <c r="B26" s="6" t="n"/>
      <c r="C26" s="22">
        <f>IF($B26="","",IF($D26="GSM-7",LEN($B26)+SUMPRODUCT(--ISNUMBER(FIND(MID($B26,ROW(INDIRECT("1:"&amp;LEN($B26))),1),$H$2))),LEN($B26)))</f>
        <v/>
      </c>
      <c r="D26" s="22">
        <f>IF($B26="","",IF(SUMPRODUCT(--ISERROR(FIND(MID($B26,ROW(INDIRECT("1:"&amp;LEN($B26))),1),$H$1)))=0,"GSM-7","UCS-2"))</f>
        <v/>
      </c>
      <c r="E26" s="22">
        <f>IF($B26="","",IF($D26="GSM-7",IF($C26&lt;='Definições'!$B$11,1,ROUNDUP($C26/'Definições'!$B$12,0)),IF($C26&lt;='Definições'!$B$13,1,ROUNDUP($C26/'Definições'!$B$14,0))))</f>
        <v/>
      </c>
      <c r="F26" s="11">
        <f>IF($B26="","",IF($E26=1,"1 segmento: OK","Encurtar para 1 segmento"))</f>
        <v/>
      </c>
    </row>
    <row r="27">
      <c r="A27" s="4" t="n"/>
      <c r="B27" s="6" t="n"/>
      <c r="C27" s="22">
        <f>IF($B27="","",IF($D27="GSM-7",LEN($B27)+SUMPRODUCT(--ISNUMBER(FIND(MID($B27,ROW(INDIRECT("1:"&amp;LEN($B27))),1),$H$2))),LEN($B27)))</f>
        <v/>
      </c>
      <c r="D27" s="22">
        <f>IF($B27="","",IF(SUMPRODUCT(--ISERROR(FIND(MID($B27,ROW(INDIRECT("1:"&amp;LEN($B27))),1),$H$1)))=0,"GSM-7","UCS-2"))</f>
        <v/>
      </c>
      <c r="E27" s="22">
        <f>IF($B27="","",IF($D27="GSM-7",IF($C27&lt;='Definições'!$B$11,1,ROUNDUP($C27/'Definições'!$B$12,0)),IF($C27&lt;='Definições'!$B$13,1,ROUNDUP($C27/'Definições'!$B$14,0))))</f>
        <v/>
      </c>
      <c r="F27" s="11">
        <f>IF($B27="","",IF($E27=1,"1 segmento: OK","Encurtar para 1 segmento"))</f>
        <v/>
      </c>
    </row>
    <row r="28">
      <c r="A28" s="4" t="n"/>
      <c r="B28" s="6" t="n"/>
      <c r="C28" s="22">
        <f>IF($B28="","",IF($D28="GSM-7",LEN($B28)+SUMPRODUCT(--ISNUMBER(FIND(MID($B28,ROW(INDIRECT("1:"&amp;LEN($B28))),1),$H$2))),LEN($B28)))</f>
        <v/>
      </c>
      <c r="D28" s="22">
        <f>IF($B28="","",IF(SUMPRODUCT(--ISERROR(FIND(MID($B28,ROW(INDIRECT("1:"&amp;LEN($B28))),1),$H$1)))=0,"GSM-7","UCS-2"))</f>
        <v/>
      </c>
      <c r="E28" s="22">
        <f>IF($B28="","",IF($D28="GSM-7",IF($C28&lt;='Definições'!$B$11,1,ROUNDUP($C28/'Definições'!$B$12,0)),IF($C28&lt;='Definições'!$B$13,1,ROUNDUP($C28/'Definições'!$B$14,0))))</f>
        <v/>
      </c>
      <c r="F28" s="11">
        <f>IF($B28="","",IF($E28=1,"1 segmento: OK","Encurtar para 1 segmento"))</f>
        <v/>
      </c>
    </row>
    <row r="29">
      <c r="A29" s="4" t="n"/>
      <c r="B29" s="6" t="n"/>
      <c r="C29" s="22">
        <f>IF($B29="","",IF($D29="GSM-7",LEN($B29)+SUMPRODUCT(--ISNUMBER(FIND(MID($B29,ROW(INDIRECT("1:"&amp;LEN($B29))),1),$H$2))),LEN($B29)))</f>
        <v/>
      </c>
      <c r="D29" s="22">
        <f>IF($B29="","",IF(SUMPRODUCT(--ISERROR(FIND(MID($B29,ROW(INDIRECT("1:"&amp;LEN($B29))),1),$H$1)))=0,"GSM-7","UCS-2"))</f>
        <v/>
      </c>
      <c r="E29" s="22">
        <f>IF($B29="","",IF($D29="GSM-7",IF($C29&lt;='Definições'!$B$11,1,ROUNDUP($C29/'Definições'!$B$12,0)),IF($C29&lt;='Definições'!$B$13,1,ROUNDUP($C29/'Definições'!$B$14,0))))</f>
        <v/>
      </c>
      <c r="F29" s="11">
        <f>IF($B29="","",IF($E29=1,"1 segmento: OK","Encurtar para 1 segmento"))</f>
        <v/>
      </c>
    </row>
    <row r="30">
      <c r="A30" s="4" t="n"/>
      <c r="B30" s="6" t="n"/>
      <c r="C30" s="22">
        <f>IF($B30="","",IF($D30="GSM-7",LEN($B30)+SUMPRODUCT(--ISNUMBER(FIND(MID($B30,ROW(INDIRECT("1:"&amp;LEN($B30))),1),$H$2))),LEN($B30)))</f>
        <v/>
      </c>
      <c r="D30" s="22">
        <f>IF($B30="","",IF(SUMPRODUCT(--ISERROR(FIND(MID($B30,ROW(INDIRECT("1:"&amp;LEN($B30))),1),$H$1)))=0,"GSM-7","UCS-2"))</f>
        <v/>
      </c>
      <c r="E30" s="22">
        <f>IF($B30="","",IF($D30="GSM-7",IF($C30&lt;='Definições'!$B$11,1,ROUNDUP($C30/'Definições'!$B$12,0)),IF($C30&lt;='Definições'!$B$13,1,ROUNDUP($C30/'Definições'!$B$14,0))))</f>
        <v/>
      </c>
      <c r="F30" s="11">
        <f>IF($B30="","",IF($E30=1,"1 segmento: OK","Encurtar para 1 segmento"))</f>
        <v/>
      </c>
    </row>
    <row r="31">
      <c r="A31" s="4" t="n"/>
      <c r="B31" s="6" t="n"/>
      <c r="C31" s="22">
        <f>IF($B31="","",IF($D31="GSM-7",LEN($B31)+SUMPRODUCT(--ISNUMBER(FIND(MID($B31,ROW(INDIRECT("1:"&amp;LEN($B31))),1),$H$2))),LEN($B31)))</f>
        <v/>
      </c>
      <c r="D31" s="22">
        <f>IF($B31="","",IF(SUMPRODUCT(--ISERROR(FIND(MID($B31,ROW(INDIRECT("1:"&amp;LEN($B31))),1),$H$1)))=0,"GSM-7","UCS-2"))</f>
        <v/>
      </c>
      <c r="E31" s="22">
        <f>IF($B31="","",IF($D31="GSM-7",IF($C31&lt;='Definições'!$B$11,1,ROUNDUP($C31/'Definições'!$B$12,0)),IF($C31&lt;='Definições'!$B$13,1,ROUNDUP($C31/'Definições'!$B$14,0))))</f>
        <v/>
      </c>
      <c r="F31" s="11">
        <f>IF($B31="","",IF($E31=1,"1 segmento: OK","Encurtar para 1 segmento"))</f>
        <v/>
      </c>
    </row>
    <row r="32">
      <c r="A32" s="4" t="n"/>
      <c r="B32" s="6" t="n"/>
      <c r="C32" s="22">
        <f>IF($B32="","",IF($D32="GSM-7",LEN($B32)+SUMPRODUCT(--ISNUMBER(FIND(MID($B32,ROW(INDIRECT("1:"&amp;LEN($B32))),1),$H$2))),LEN($B32)))</f>
        <v/>
      </c>
      <c r="D32" s="22">
        <f>IF($B32="","",IF(SUMPRODUCT(--ISERROR(FIND(MID($B32,ROW(INDIRECT("1:"&amp;LEN($B32))),1),$H$1)))=0,"GSM-7","UCS-2"))</f>
        <v/>
      </c>
      <c r="E32" s="22">
        <f>IF($B32="","",IF($D32="GSM-7",IF($C32&lt;='Definições'!$B$11,1,ROUNDUP($C32/'Definições'!$B$12,0)),IF($C32&lt;='Definições'!$B$13,1,ROUNDUP($C32/'Definições'!$B$14,0))))</f>
        <v/>
      </c>
      <c r="F32" s="11">
        <f>IF($B32="","",IF($E32=1,"1 segmento: OK","Encurtar para 1 segmento"))</f>
        <v/>
      </c>
    </row>
    <row r="33">
      <c r="A33" s="4" t="n"/>
      <c r="B33" s="6" t="n"/>
      <c r="C33" s="22">
        <f>IF($B33="","",IF($D33="GSM-7",LEN($B33)+SUMPRODUCT(--ISNUMBER(FIND(MID($B33,ROW(INDIRECT("1:"&amp;LEN($B33))),1),$H$2))),LEN($B33)))</f>
        <v/>
      </c>
      <c r="D33" s="22">
        <f>IF($B33="","",IF(SUMPRODUCT(--ISERROR(FIND(MID($B33,ROW(INDIRECT("1:"&amp;LEN($B33))),1),$H$1)))=0,"GSM-7","UCS-2"))</f>
        <v/>
      </c>
      <c r="E33" s="22">
        <f>IF($B33="","",IF($D33="GSM-7",IF($C33&lt;='Definições'!$B$11,1,ROUNDUP($C33/'Definições'!$B$12,0)),IF($C33&lt;='Definições'!$B$13,1,ROUNDUP($C33/'Definições'!$B$14,0))))</f>
        <v/>
      </c>
      <c r="F33" s="11">
        <f>IF($B33="","",IF($E33=1,"1 segmento: OK","Encurtar para 1 segmento"))</f>
        <v/>
      </c>
    </row>
    <row r="34">
      <c r="A34" s="4" t="n"/>
      <c r="B34" s="6" t="n"/>
      <c r="C34" s="22">
        <f>IF($B34="","",IF($D34="GSM-7",LEN($B34)+SUMPRODUCT(--ISNUMBER(FIND(MID($B34,ROW(INDIRECT("1:"&amp;LEN($B34))),1),$H$2))),LEN($B34)))</f>
        <v/>
      </c>
      <c r="D34" s="22">
        <f>IF($B34="","",IF(SUMPRODUCT(--ISERROR(FIND(MID($B34,ROW(INDIRECT("1:"&amp;LEN($B34))),1),$H$1)))=0,"GSM-7","UCS-2"))</f>
        <v/>
      </c>
      <c r="E34" s="22">
        <f>IF($B34="","",IF($D34="GSM-7",IF($C34&lt;='Definições'!$B$11,1,ROUNDUP($C34/'Definições'!$B$12,0)),IF($C34&lt;='Definições'!$B$13,1,ROUNDUP($C34/'Definições'!$B$14,0))))</f>
        <v/>
      </c>
      <c r="F34" s="11">
        <f>IF($B34="","",IF($E34=1,"1 segmento: OK","Encurtar para 1 segmento"))</f>
        <v/>
      </c>
    </row>
    <row r="35">
      <c r="A35" s="4" t="n"/>
      <c r="B35" s="6" t="n"/>
      <c r="C35" s="22">
        <f>IF($B35="","",IF($D35="GSM-7",LEN($B35)+SUMPRODUCT(--ISNUMBER(FIND(MID($B35,ROW(INDIRECT("1:"&amp;LEN($B35))),1),$H$2))),LEN($B35)))</f>
        <v/>
      </c>
      <c r="D35" s="22">
        <f>IF($B35="","",IF(SUMPRODUCT(--ISERROR(FIND(MID($B35,ROW(INDIRECT("1:"&amp;LEN($B35))),1),$H$1)))=0,"GSM-7","UCS-2"))</f>
        <v/>
      </c>
      <c r="E35" s="22">
        <f>IF($B35="","",IF($D35="GSM-7",IF($C35&lt;='Definições'!$B$11,1,ROUNDUP($C35/'Definições'!$B$12,0)),IF($C35&lt;='Definições'!$B$13,1,ROUNDUP($C35/'Definições'!$B$14,0))))</f>
        <v/>
      </c>
      <c r="F35" s="11">
        <f>IF($B35="","",IF($E35=1,"1 segmento: OK","Encurtar para 1 segmento"))</f>
        <v/>
      </c>
    </row>
    <row r="36">
      <c r="A36" s="4" t="n"/>
      <c r="B36" s="6" t="n"/>
      <c r="C36" s="22">
        <f>IF($B36="","",IF($D36="GSM-7",LEN($B36)+SUMPRODUCT(--ISNUMBER(FIND(MID($B36,ROW(INDIRECT("1:"&amp;LEN($B36))),1),$H$2))),LEN($B36)))</f>
        <v/>
      </c>
      <c r="D36" s="22">
        <f>IF($B36="","",IF(SUMPRODUCT(--ISERROR(FIND(MID($B36,ROW(INDIRECT("1:"&amp;LEN($B36))),1),$H$1)))=0,"GSM-7","UCS-2"))</f>
        <v/>
      </c>
      <c r="E36" s="22">
        <f>IF($B36="","",IF($D36="GSM-7",IF($C36&lt;='Definições'!$B$11,1,ROUNDUP($C36/'Definições'!$B$12,0)),IF($C36&lt;='Definições'!$B$13,1,ROUNDUP($C36/'Definições'!$B$14,0))))</f>
        <v/>
      </c>
      <c r="F36" s="11">
        <f>IF($B36="","",IF($E36=1,"1 segmento: OK","Encurtar para 1 segmento"))</f>
        <v/>
      </c>
    </row>
    <row r="37">
      <c r="A37" s="4" t="n"/>
      <c r="B37" s="6" t="n"/>
      <c r="C37" s="22">
        <f>IF($B37="","",IF($D37="GSM-7",LEN($B37)+SUMPRODUCT(--ISNUMBER(FIND(MID($B37,ROW(INDIRECT("1:"&amp;LEN($B37))),1),$H$2))),LEN($B37)))</f>
        <v/>
      </c>
      <c r="D37" s="22">
        <f>IF($B37="","",IF(SUMPRODUCT(--ISERROR(FIND(MID($B37,ROW(INDIRECT("1:"&amp;LEN($B37))),1),$H$1)))=0,"GSM-7","UCS-2"))</f>
        <v/>
      </c>
      <c r="E37" s="22">
        <f>IF($B37="","",IF($D37="GSM-7",IF($C37&lt;='Definições'!$B$11,1,ROUNDUP($C37/'Definições'!$B$12,0)),IF($C37&lt;='Definições'!$B$13,1,ROUNDUP($C37/'Definições'!$B$14,0))))</f>
        <v/>
      </c>
      <c r="F37" s="11">
        <f>IF($B37="","",IF($E37=1,"1 segmento: OK","Encurtar para 1 segmento"))</f>
        <v/>
      </c>
    </row>
    <row r="38">
      <c r="A38" s="4" t="n"/>
      <c r="B38" s="6" t="n"/>
      <c r="C38" s="22">
        <f>IF($B38="","",IF($D38="GSM-7",LEN($B38)+SUMPRODUCT(--ISNUMBER(FIND(MID($B38,ROW(INDIRECT("1:"&amp;LEN($B38))),1),$H$2))),LEN($B38)))</f>
        <v/>
      </c>
      <c r="D38" s="22">
        <f>IF($B38="","",IF(SUMPRODUCT(--ISERROR(FIND(MID($B38,ROW(INDIRECT("1:"&amp;LEN($B38))),1),$H$1)))=0,"GSM-7","UCS-2"))</f>
        <v/>
      </c>
      <c r="E38" s="22">
        <f>IF($B38="","",IF($D38="GSM-7",IF($C38&lt;='Definições'!$B$11,1,ROUNDUP($C38/'Definições'!$B$12,0)),IF($C38&lt;='Definições'!$B$13,1,ROUNDUP($C38/'Definições'!$B$14,0))))</f>
        <v/>
      </c>
      <c r="F38" s="11">
        <f>IF($B38="","",IF($E38=1,"1 segmento: OK","Encurtar para 1 segmento"))</f>
        <v/>
      </c>
    </row>
    <row r="39">
      <c r="A39" s="4" t="n"/>
      <c r="B39" s="6" t="n"/>
      <c r="C39" s="22">
        <f>IF($B39="","",IF($D39="GSM-7",LEN($B39)+SUMPRODUCT(--ISNUMBER(FIND(MID($B39,ROW(INDIRECT("1:"&amp;LEN($B39))),1),$H$2))),LEN($B39)))</f>
        <v/>
      </c>
      <c r="D39" s="22">
        <f>IF($B39="","",IF(SUMPRODUCT(--ISERROR(FIND(MID($B39,ROW(INDIRECT("1:"&amp;LEN($B39))),1),$H$1)))=0,"GSM-7","UCS-2"))</f>
        <v/>
      </c>
      <c r="E39" s="22">
        <f>IF($B39="","",IF($D39="GSM-7",IF($C39&lt;='Definições'!$B$11,1,ROUNDUP($C39/'Definições'!$B$12,0)),IF($C39&lt;='Definições'!$B$13,1,ROUNDUP($C39/'Definições'!$B$14,0))))</f>
        <v/>
      </c>
      <c r="F39" s="11">
        <f>IF($B39="","",IF($E39=1,"1 segmento: OK","Encurtar para 1 segmento"))</f>
        <v/>
      </c>
    </row>
    <row r="40">
      <c r="A40" s="4" t="n"/>
      <c r="B40" s="6" t="n"/>
      <c r="C40" s="22">
        <f>IF($B40="","",IF($D40="GSM-7",LEN($B40)+SUMPRODUCT(--ISNUMBER(FIND(MID($B40,ROW(INDIRECT("1:"&amp;LEN($B40))),1),$H$2))),LEN($B40)))</f>
        <v/>
      </c>
      <c r="D40" s="22">
        <f>IF($B40="","",IF(SUMPRODUCT(--ISERROR(FIND(MID($B40,ROW(INDIRECT("1:"&amp;LEN($B40))),1),$H$1)))=0,"GSM-7","UCS-2"))</f>
        <v/>
      </c>
      <c r="E40" s="22">
        <f>IF($B40="","",IF($D40="GSM-7",IF($C40&lt;='Definições'!$B$11,1,ROUNDUP($C40/'Definições'!$B$12,0)),IF($C40&lt;='Definições'!$B$13,1,ROUNDUP($C40/'Definições'!$B$14,0))))</f>
        <v/>
      </c>
      <c r="F40" s="11">
        <f>IF($B40="","",IF($E40=1,"1 segmento: OK","Encurtar para 1 segmento"))</f>
        <v/>
      </c>
    </row>
  </sheetData>
  <conditionalFormatting sqref="F5:F40">
    <cfRule type="expression" priority="1" dxfId="0">
      <formula>$F5="1 segmento: OK"</formula>
    </cfRule>
    <cfRule type="expression" priority="2" dxfId="1">
      <formula>$F5="Encurtar para 1 segmento"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2"/>
  <sheetViews>
    <sheetView rightToLeft="0" workbookViewId="0">
      <selection activeCell="A1" sqref="A1"/>
    </sheetView>
  </sheetViews>
  <sheetFormatPr baseColWidth="8" defaultRowHeight="15"/>
  <cols>
    <col width="64" customWidth="1" min="1" max="1"/>
    <col width="26" customWidth="1" min="2" max="2"/>
  </cols>
  <sheetData>
    <row r="1">
      <c r="A1" s="1" t="inlineStr">
        <is>
          <t>Definições</t>
        </is>
      </c>
    </row>
    <row r="2">
      <c r="A2" s="2" t="inlineStr">
        <is>
          <t>Altere os números para se adequarem ao seu negócio. Todas as horas de envio do Registo de lembretes usam estes valores.</t>
        </is>
      </c>
    </row>
    <row r="4" ht="28" customHeight="1">
      <c r="A4" s="3" t="inlineStr">
        <is>
          <t>Definição</t>
        </is>
      </c>
      <c r="B4" s="3" t="inlineStr">
        <is>
          <t>Valor</t>
        </is>
      </c>
    </row>
    <row r="5">
      <c r="A5" s="4" t="inlineStr">
        <is>
          <t>Lembrete: horas antes da visita</t>
        </is>
      </c>
      <c r="B5" s="19" t="n">
        <v>48</v>
      </c>
    </row>
    <row r="6">
      <c r="A6" s="4" t="inlineStr">
        <is>
          <t>Não enviar o lembrete se marcado com menos destas horas de antecedência</t>
        </is>
      </c>
      <c r="B6" s="19" t="n">
        <v>72</v>
      </c>
    </row>
    <row r="7">
      <c r="A7" s="4" t="inlineStr">
        <is>
          <t>Lembrete no próprio dia: horas antes da visita</t>
        </is>
      </c>
      <c r="B7" s="19" t="n">
        <v>2</v>
      </c>
    </row>
    <row r="8">
      <c r="A8" s="4" t="inlineStr">
        <is>
          <t>Lembrete no próprio dia se marcado com estes dias de antecedência ou mais</t>
        </is>
      </c>
      <c r="B8" s="19" t="n">
        <v>14</v>
      </c>
    </row>
    <row r="9">
      <c r="A9" s="4" t="inlineStr">
        <is>
          <t>Primeira hora de envio</t>
        </is>
      </c>
      <c r="B9" s="23" t="n">
        <v>0.3333333333333333</v>
      </c>
    </row>
    <row r="10">
      <c r="A10" s="4" t="inlineStr">
        <is>
          <t>Última hora de envio</t>
        </is>
      </c>
      <c r="B10" s="23" t="n">
        <v>0.8333333333333334</v>
      </c>
    </row>
    <row r="11">
      <c r="A11" s="4" t="inlineStr">
        <is>
          <t>Um segmento, GSM-7: caracteres</t>
        </is>
      </c>
      <c r="B11" s="19" t="n">
        <v>160</v>
      </c>
    </row>
    <row r="12">
      <c r="A12" s="4" t="inlineStr">
        <is>
          <t>Cada parte de um texto GSM-7 mais longo: caracteres</t>
        </is>
      </c>
      <c r="B12" s="19" t="n">
        <v>153</v>
      </c>
    </row>
    <row r="13">
      <c r="A13" s="4" t="inlineStr">
        <is>
          <t>Um segmento, UCS-2: caracteres</t>
        </is>
      </c>
      <c r="B13" s="19" t="n">
        <v>70</v>
      </c>
    </row>
    <row r="14">
      <c r="A14" s="4" t="inlineStr">
        <is>
          <t>Cada parte de um texto UCS-2 mais longo: caracteres</t>
        </is>
      </c>
      <c r="B14" s="19" t="n">
        <v>67</v>
      </c>
    </row>
    <row r="16">
      <c r="A16" s="2" t="inlineStr">
        <is>
          <t>Uma hora no próprio dia antes da primeira hora de envio passa para a última hora de envio da véspera. As outras horas de envio passam para dentro do horário de envio, no mesmo dia.</t>
        </is>
      </c>
    </row>
    <row r="19">
      <c r="A19" s="13" t="inlineStr">
        <is>
          <t>Listas pendentes</t>
        </is>
      </c>
    </row>
    <row r="20" ht="24" customHeight="1">
      <c r="A20" s="3" t="inlineStr">
        <is>
          <t>Responsáveis e profissionais</t>
        </is>
      </c>
      <c r="B20" s="3" t="inlineStr">
        <is>
          <t>Serviços</t>
        </is>
      </c>
    </row>
    <row r="21">
      <c r="A21" s="6" t="inlineStr">
        <is>
          <t>Maren</t>
        </is>
      </c>
      <c r="B21" s="6" t="inlineStr">
        <is>
          <t>Avaliação inicial</t>
        </is>
      </c>
    </row>
    <row r="22">
      <c r="A22" s="6" t="inlineStr">
        <is>
          <t>Callum</t>
        </is>
      </c>
      <c r="B22" s="6" t="inlineStr">
        <is>
          <t>Consulta de seguimento</t>
        </is>
      </c>
    </row>
    <row r="23">
      <c r="A23" s="6" t="inlineStr">
        <is>
          <t>Ingrid</t>
        </is>
      </c>
      <c r="B23" s="6" t="inlineStr">
        <is>
          <t>Seguimento por vídeo</t>
        </is>
      </c>
    </row>
    <row r="24">
      <c r="A24" s="6" t="n"/>
      <c r="B24" s="6" t="n"/>
    </row>
    <row r="25">
      <c r="A25" s="6" t="n"/>
      <c r="B25" s="6" t="n"/>
    </row>
    <row r="26">
      <c r="A26" s="6" t="n"/>
      <c r="B26" s="6" t="n"/>
    </row>
    <row r="27">
      <c r="A27" s="6" t="n"/>
      <c r="B27" s="6" t="n"/>
    </row>
    <row r="28">
      <c r="A28" s="6" t="n"/>
      <c r="B28" s="6" t="n"/>
    </row>
    <row r="29">
      <c r="A29" s="6" t="n"/>
      <c r="B29" s="6" t="n"/>
    </row>
    <row r="30">
      <c r="A30" s="6" t="n"/>
      <c r="B30" s="6" t="n"/>
    </row>
    <row r="31">
      <c r="A31" s="6" t="n"/>
      <c r="B31" s="6" t="n"/>
    </row>
    <row r="32">
      <c r="A32" s="6" t="n"/>
      <c r="B32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lembretes de marcação</dc:title>
  <dcterms:created xmlns:dcterms="http://purl.org/dc/terms/" xmlns:xsi="http://www.w3.org/2001/XMLSchema-instance" xsi:type="dcterms:W3CDTF">2026-10-12T20:20:23Z</dcterms:created>
  <dcterms:modified xmlns:dcterms="http://purl.org/dc/terms/" xmlns:xsi="http://www.w3.org/2001/XMLSchema-instance" xsi:type="dcterms:W3CDTF">2026-10-12T20:20:23Z</dcterms:modified>
</cp:coreProperties>
</file>