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follow-up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Calendário de follow-up" sheetId="3" state="visible" r:id="rId3"/>
  </sheets>
  <definedNames>
    <definedName name="_xlnm._FilterDatabase" localSheetId="0" hidden="1">'Registo de follow-up'!$A$4:$R$204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/>
    </xf>
    <xf numFmtId="164" fontId="5" fillId="0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horizontal="left" vertical="top"/>
    </xf>
  </cellXfs>
  <cellStyles count="1">
    <cellStyle name="Normal" xfId="0" builtinId="0" hidden="0"/>
  </cellStyles>
  <dxfs count="5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3" customWidth="1" min="13" max="13"/>
    <col width="16" customWidth="1" min="14" max="14"/>
    <col width="13" customWidth="1" min="15" max="15"/>
    <col width="11" customWidth="1" min="16" max="16"/>
    <col width="12" customWidth="1" min="17" max="17"/>
    <col width="40" customWidth="1" min="18" max="18"/>
  </cols>
  <sheetData>
    <row r="1">
      <c r="A1" s="1" t="inlineStr">
        <is>
          <t>Registo de follow-up</t>
        </is>
      </c>
    </row>
    <row r="2">
      <c r="A2" s="2" t="inlineStr">
        <is>
          <t>Uma linha por pessoa que deixou de responder. Escolha a situação e introduza o Dia 0, a data da primeira mensagem que ficou sem resposta: os prazos seguem o calendário de follow-up, em dias úteis.</t>
        </is>
      </c>
    </row>
    <row r="3">
      <c r="A3" s="2" t="inlineStr">
        <is>
          <t>Introduza a data em que envia cada mensagem, a data da resposta e o resultado. O próximo follow-up, o estado e os totais atualizam-se sozinhos. As datas de exemplo são relativas a hoje.</t>
        </is>
      </c>
    </row>
    <row r="4" ht="34" customHeight="1">
      <c r="A4" s="3" t="inlineStr">
        <is>
          <t>Contacto</t>
        </is>
      </c>
      <c r="B4" s="3" t="inlineStr">
        <is>
          <t>Situação</t>
        </is>
      </c>
      <c r="C4" s="3" t="inlineStr">
        <is>
          <t>Responsável</t>
        </is>
      </c>
      <c r="D4" s="3" t="inlineStr">
        <is>
          <t>Outro canal autorizado</t>
        </is>
      </c>
      <c r="E4" s="3" t="inlineStr">
        <is>
          <t>Dia 0</t>
        </is>
      </c>
      <c r="F4" s="3" t="inlineStr">
        <is>
          <t>1.º follow-up, prazo</t>
        </is>
      </c>
      <c r="G4" s="3" t="inlineStr">
        <is>
          <t>1.º follow-up, enviado</t>
        </is>
      </c>
      <c r="H4" s="3" t="inlineStr">
        <is>
          <t>2.º follow-up, prazo</t>
        </is>
      </c>
      <c r="I4" s="3" t="inlineStr">
        <is>
          <t>2.º follow-up, enviado</t>
        </is>
      </c>
      <c r="J4" s="3" t="inlineStr">
        <is>
          <t>Encerramento, prazo</t>
        </is>
      </c>
      <c r="K4" s="3" t="inlineStr">
        <is>
          <t>Encerramento, enviado</t>
        </is>
      </c>
      <c r="L4" s="3" t="inlineStr">
        <is>
          <t>Data da resposta</t>
        </is>
      </c>
      <c r="M4" s="3" t="inlineStr">
        <is>
          <t>Respondeu após</t>
        </is>
      </c>
      <c r="N4" s="3" t="inlineStr">
        <is>
          <t>Resultado</t>
        </is>
      </c>
      <c r="O4" s="3" t="inlineStr">
        <is>
          <t>Próximo follow-up</t>
        </is>
      </c>
      <c r="P4" s="3" t="inlineStr">
        <is>
          <t>Data do próximo follow-up</t>
        </is>
      </c>
      <c r="Q4" s="3" t="inlineStr">
        <is>
          <t>Estado</t>
        </is>
      </c>
      <c r="R4" s="3" t="inlineStr">
        <is>
          <t>Notas e próxima ação</t>
        </is>
      </c>
    </row>
    <row r="5">
      <c r="A5" s="4" t="inlineStr">
        <is>
          <t>Dana Whitfield</t>
        </is>
      </c>
      <c r="B5" s="5" t="inlineStr">
        <is>
          <t>Após um orçamento</t>
        </is>
      </c>
      <c r="C5" s="6" t="inlineStr">
        <is>
          <t>Nora</t>
        </is>
      </c>
      <c r="D5" s="6" t="inlineStr">
        <is>
          <t>Sim</t>
        </is>
      </c>
      <c r="E5" s="7">
        <f>WORKDAY(TODAY(),-15)</f>
        <v/>
      </c>
      <c r="F5" s="8">
        <f>IF(OR($B5="",$E5=""),"",IFERROR(WORKDAY($E5,INDEX('Calendário de follow-up'!$B$5:$B$14,MATCH($B5,'Calendário de follow-up'!$A$5:$A$14,0))),""))</f>
        <v/>
      </c>
      <c r="G5" s="7">
        <f>F5</f>
        <v/>
      </c>
      <c r="H5" s="8">
        <f>IF(OR($B5="",$E5=""),"",IFERROR(IF(N(INDEX('Calendário de follow-up'!$C$5:$C$14,MATCH($B5,'Calendário de follow-up'!$A$5:$A$14,0)))=0,"",WORKDAY($E5,INDEX('Calendário de follow-up'!$C$5:$C$14,MATCH($B5,'Calendário de follow-up'!$A$5:$A$14,0)))),""))</f>
        <v/>
      </c>
      <c r="I5" s="7">
        <f>H5</f>
        <v/>
      </c>
      <c r="J5" s="8">
        <f>IF(OR($B5="",$E5=""),"",IFERROR(WORKDAY($E5,INDEX('Calendário de follow-up'!$D$5:$D$14,MATCH($B5,'Calendário de follow-up'!$A$5:$A$14,0))),""))</f>
        <v/>
      </c>
      <c r="K5" s="7" t="n"/>
      <c r="L5" s="7">
        <f>I5</f>
        <v/>
      </c>
      <c r="M5" s="9">
        <f>IF($L5="","",IF(AND($K5&lt;&gt;"",$K5&lt;=$L5),"Encerramento",IF(AND($I5&lt;&gt;"",$I5&lt;=$L5),"2.º follow-up",IF(AND($G5&lt;&gt;"",$G5&lt;=$L5),"1.º follow-up","Primeira mensagem"))))</f>
        <v/>
      </c>
      <c r="N5" s="5" t="inlineStr">
        <is>
          <t>Avançou</t>
        </is>
      </c>
      <c r="O5" s="9">
        <f>IF(OR($A5="",$E5="",$F5="",$L5&lt;&gt;"",$N5&lt;&gt;"",$K5&lt;&gt;""),"",IF($G5="","1.º follow-up",IF(AND($H5&lt;&gt;"",$I5=""),"2.º follow-up","Encerramento")))</f>
        <v/>
      </c>
      <c r="P5" s="8">
        <f>IF($O5="","",IF($O5="1.º follow-up",$F5,IF($O5="2.º follow-up",$H5,$J5)))</f>
        <v/>
      </c>
      <c r="Q5" s="10">
        <f>IF(OR($A5="",$E5=""),"",IF($N5&lt;&gt;"","Fechado",IF($L5&lt;&gt;"","Respondeu",IF($K5&lt;&gt;"",IF(TODAY()&gt;=WORKDAY($K5,'Calendário de follow-up'!$E$16),"Fechar agora","A aguardar"),IF($P5="","",IF($P5&lt;TODAY(),"Em atraso",IF($P5=TODAY(),"Vence hoje","A aguardar")))))))</f>
        <v/>
      </c>
      <c r="R5" s="5" t="inlineStr">
        <is>
          <t>Respondeu no chat do site. Instalação marcada, sinal pago.</t>
        </is>
      </c>
    </row>
    <row r="6">
      <c r="A6" s="4" t="inlineStr">
        <is>
          <t>Owen Hartley</t>
        </is>
      </c>
      <c r="B6" s="5" t="inlineStr">
        <is>
          <t>Pedido sem resposta</t>
        </is>
      </c>
      <c r="C6" s="6" t="inlineStr">
        <is>
          <t>Nora</t>
        </is>
      </c>
      <c r="D6" s="6" t="inlineStr">
        <is>
          <t>Não</t>
        </is>
      </c>
      <c r="E6" s="7">
        <f>WORKDAY(TODAY(),-6)</f>
        <v/>
      </c>
      <c r="F6" s="8">
        <f>IF(OR($B6="",$E6=""),"",IFERROR(WORKDAY($E6,INDEX('Calendário de follow-up'!$B$5:$B$14,MATCH($B6,'Calendário de follow-up'!$A$5:$A$14,0))),""))</f>
        <v/>
      </c>
      <c r="G6" s="7">
        <f>F6</f>
        <v/>
      </c>
      <c r="H6" s="8">
        <f>IF(OR($B6="",$E6=""),"",IFERROR(IF(N(INDEX('Calendário de follow-up'!$C$5:$C$14,MATCH($B6,'Calendário de follow-up'!$A$5:$A$14,0)))=0,"",WORKDAY($E6,INDEX('Calendário de follow-up'!$C$5:$C$14,MATCH($B6,'Calendário de follow-up'!$A$5:$A$14,0)))),""))</f>
        <v/>
      </c>
      <c r="I6" s="7" t="n"/>
      <c r="J6" s="8">
        <f>IF(OR($B6="",$E6=""),"",IFERROR(WORKDAY($E6,INDEX('Calendário de follow-up'!$D$5:$D$14,MATCH($B6,'Calendário de follow-up'!$A$5:$A$14,0))),""))</f>
        <v/>
      </c>
      <c r="K6" s="7" t="n"/>
      <c r="L6" s="7" t="n"/>
      <c r="M6" s="9">
        <f>IF($L6="","",IF(AND($K6&lt;&gt;"",$K6&lt;=$L6),"Encerramento",IF(AND($I6&lt;&gt;"",$I6&lt;=$L6),"2.º follow-up",IF(AND($G6&lt;&gt;"",$G6&lt;=$L6),"1.º follow-up","Primeira mensagem"))))</f>
        <v/>
      </c>
      <c r="N6" s="5" t="n"/>
      <c r="O6" s="9">
        <f>IF(OR($A6="",$E6="",$F6="",$L6&lt;&gt;"",$N6&lt;&gt;"",$K6&lt;&gt;""),"",IF($G6="","1.º follow-up",IF(AND($H6&lt;&gt;"",$I6=""),"2.º follow-up","Encerramento")))</f>
        <v/>
      </c>
      <c r="P6" s="8">
        <f>IF($O6="","",IF($O6="1.º follow-up",$F6,IF($O6="2.º follow-up",$H6,$J6)))</f>
        <v/>
      </c>
      <c r="Q6" s="10">
        <f>IF(OR($A6="",$E6=""),"",IF($N6&lt;&gt;"","Fechado",IF($L6&lt;&gt;"","Respondeu",IF($K6&lt;&gt;"",IF(TODAY()&gt;=WORKDAY($K6,'Calendário de follow-up'!$E$16),"Fechar agora","A aguardar"),IF($P6="","",IF($P6&lt;TODAY(),"Em atraso",IF($P6=TODAY(),"Vence hoje","A aguardar")))))))</f>
        <v/>
      </c>
      <c r="R6" s="5" t="inlineStr">
        <is>
          <t>Perguntou por uma bomba de calor para um escritório na garagem.</t>
        </is>
      </c>
    </row>
    <row r="7">
      <c r="A7" s="4" t="inlineStr">
        <is>
          <t>Grace Liu, Liu Family Dental</t>
        </is>
      </c>
      <c r="B7" s="5" t="inlineStr">
        <is>
          <t>Após reunião ou chamada</t>
        </is>
      </c>
      <c r="C7" s="6" t="inlineStr">
        <is>
          <t>Ben</t>
        </is>
      </c>
      <c r="D7" s="6" t="inlineStr">
        <is>
          <t>Sim</t>
        </is>
      </c>
      <c r="E7" s="7">
        <f>WORKDAY(TODAY(),-2)</f>
        <v/>
      </c>
      <c r="F7" s="8">
        <f>IF(OR($B7="",$E7=""),"",IFERROR(WORKDAY($E7,INDEX('Calendário de follow-up'!$B$5:$B$14,MATCH($B7,'Calendário de follow-up'!$A$5:$A$14,0))),""))</f>
        <v/>
      </c>
      <c r="G7" s="7" t="n"/>
      <c r="H7" s="8">
        <f>IF(OR($B7="",$E7=""),"",IFERROR(IF(N(INDEX('Calendário de follow-up'!$C$5:$C$14,MATCH($B7,'Calendário de follow-up'!$A$5:$A$14,0)))=0,"",WORKDAY($E7,INDEX('Calendário de follow-up'!$C$5:$C$14,MATCH($B7,'Calendário de follow-up'!$A$5:$A$14,0)))),""))</f>
        <v/>
      </c>
      <c r="I7" s="7" t="n"/>
      <c r="J7" s="8">
        <f>IF(OR($B7="",$E7=""),"",IFERROR(WORKDAY($E7,INDEX('Calendário de follow-up'!$D$5:$D$14,MATCH($B7,'Calendário de follow-up'!$A$5:$A$14,0))),""))</f>
        <v/>
      </c>
      <c r="K7" s="7" t="n"/>
      <c r="L7" s="7" t="n"/>
      <c r="M7" s="9">
        <f>IF($L7="","",IF(AND($K7&lt;&gt;"",$K7&lt;=$L7),"Encerramento",IF(AND($I7&lt;&gt;"",$I7&lt;=$L7),"2.º follow-up",IF(AND($G7&lt;&gt;"",$G7&lt;=$L7),"1.º follow-up","Primeira mensagem"))))</f>
        <v/>
      </c>
      <c r="N7" s="5" t="n"/>
      <c r="O7" s="9">
        <f>IF(OR($A7="",$E7="",$F7="",$L7&lt;&gt;"",$N7&lt;&gt;"",$K7&lt;&gt;""),"",IF($G7="","1.º follow-up",IF(AND($H7&lt;&gt;"",$I7=""),"2.º follow-up","Encerramento")))</f>
        <v/>
      </c>
      <c r="P7" s="8">
        <f>IF($O7="","",IF($O7="1.º follow-up",$F7,IF($O7="2.º follow-up",$H7,$J7)))</f>
        <v/>
      </c>
      <c r="Q7" s="10">
        <f>IF(OR($A7="",$E7=""),"",IF($N7&lt;&gt;"","Fechado",IF($L7&lt;&gt;"","Respondeu",IF($K7&lt;&gt;"",IF(TODAY()&gt;=WORKDAY($K7,'Calendário de follow-up'!$E$16),"Fechar agora","A aguardar"),IF($P7="","",IF($P7&lt;TODAY(),"Em atraso",IF($P7=TODAY(),"Vence hoje","A aguardar")))))))</f>
        <v/>
      </c>
      <c r="R7" s="5" t="inlineStr">
        <is>
          <t>Precisa da planta para dimensionar duas unidades.</t>
        </is>
      </c>
    </row>
    <row r="8">
      <c r="A8" s="4" t="inlineStr">
        <is>
          <t>Raymond Ortiz</t>
        </is>
      </c>
      <c r="B8" s="5" t="inlineStr">
        <is>
          <t>Chamada não atendida</t>
        </is>
      </c>
      <c r="C8" s="6" t="inlineStr">
        <is>
          <t>Nora</t>
        </is>
      </c>
      <c r="D8" s="6" t="inlineStr">
        <is>
          <t>Sim</t>
        </is>
      </c>
      <c r="E8" s="7">
        <f>WORKDAY(TODAY(),-4)</f>
        <v/>
      </c>
      <c r="F8" s="8">
        <f>IF(OR($B8="",$E8=""),"",IFERROR(WORKDAY($E8,INDEX('Calendário de follow-up'!$B$5:$B$14,MATCH($B8,'Calendário de follow-up'!$A$5:$A$14,0))),""))</f>
        <v/>
      </c>
      <c r="G8" s="7" t="n"/>
      <c r="H8" s="8">
        <f>IF(OR($B8="",$E8=""),"",IFERROR(IF(N(INDEX('Calendário de follow-up'!$C$5:$C$14,MATCH($B8,'Calendário de follow-up'!$A$5:$A$14,0)))=0,"",WORKDAY($E8,INDEX('Calendário de follow-up'!$C$5:$C$14,MATCH($B8,'Calendário de follow-up'!$A$5:$A$14,0)))),""))</f>
        <v/>
      </c>
      <c r="I8" s="7" t="n"/>
      <c r="J8" s="8">
        <f>IF(OR($B8="",$E8=""),"",IFERROR(WORKDAY($E8,INDEX('Calendário de follow-up'!$D$5:$D$14,MATCH($B8,'Calendário de follow-up'!$A$5:$A$14,0))),""))</f>
        <v/>
      </c>
      <c r="K8" s="7" t="n"/>
      <c r="L8" s="7">
        <f>E8</f>
        <v/>
      </c>
      <c r="M8" s="9">
        <f>IF($L8="","",IF(AND($K8&lt;&gt;"",$K8&lt;=$L8),"Encerramento",IF(AND($I8&lt;&gt;"",$I8&lt;=$L8),"2.º follow-up",IF(AND($G8&lt;&gt;"",$G8&lt;=$L8),"1.º follow-up","Primeira mensagem"))))</f>
        <v/>
      </c>
      <c r="N8" s="5" t="inlineStr">
        <is>
          <t>Avançou</t>
        </is>
      </c>
      <c r="O8" s="9">
        <f>IF(OR($A8="",$E8="",$F8="",$L8&lt;&gt;"",$N8&lt;&gt;"",$K8&lt;&gt;""),"",IF($G8="","1.º follow-up",IF(AND($H8&lt;&gt;"",$I8=""),"2.º follow-up","Encerramento")))</f>
        <v/>
      </c>
      <c r="P8" s="8">
        <f>IF($O8="","",IF($O8="1.º follow-up",$F8,IF($O8="2.º follow-up",$H8,$J8)))</f>
        <v/>
      </c>
      <c r="Q8" s="10">
        <f>IF(OR($A8="",$E8=""),"",IF($N8&lt;&gt;"","Fechado",IF($L8&lt;&gt;"","Respondeu",IF($K8&lt;&gt;"",IF(TODAY()&gt;=WORKDAY($K8,'Calendário de follow-up'!$E$16),"Fechar agora","A aguardar"),IF($P8="","",IF($P8&lt;TODAY(),"Em atraso",IF($P8=TODAY(),"Vence hoje","A aguardar")))))))</f>
        <v/>
      </c>
      <c r="R8" s="5" t="inlineStr">
        <is>
          <t>Chamada devolvida em 40 minutos. Visita marcada.</t>
        </is>
      </c>
    </row>
    <row r="9">
      <c r="A9" s="4" t="inlineStr">
        <is>
          <t>Helen Brooks</t>
        </is>
      </c>
      <c r="B9" s="5" t="inlineStr">
        <is>
          <t>À espera de informação</t>
        </is>
      </c>
      <c r="C9" s="6" t="inlineStr">
        <is>
          <t>Ben</t>
        </is>
      </c>
      <c r="D9" s="6" t="inlineStr">
        <is>
          <t>Não</t>
        </is>
      </c>
      <c r="E9" s="7">
        <f>WORKDAY(TODAY(),-9)</f>
        <v/>
      </c>
      <c r="F9" s="8">
        <f>IF(OR($B9="",$E9=""),"",IFERROR(WORKDAY($E9,INDEX('Calendário de follow-up'!$B$5:$B$14,MATCH($B9,'Calendário de follow-up'!$A$5:$A$14,0))),""))</f>
        <v/>
      </c>
      <c r="G9" s="7">
        <f>F9</f>
        <v/>
      </c>
      <c r="H9" s="8">
        <f>IF(OR($B9="",$E9=""),"",IFERROR(IF(N(INDEX('Calendário de follow-up'!$C$5:$C$14,MATCH($B9,'Calendário de follow-up'!$A$5:$A$14,0)))=0,"",WORKDAY($E9,INDEX('Calendário de follow-up'!$C$5:$C$14,MATCH($B9,'Calendário de follow-up'!$A$5:$A$14,0)))),""))</f>
        <v/>
      </c>
      <c r="I9" s="7" t="n"/>
      <c r="J9" s="8">
        <f>IF(OR($B9="",$E9=""),"",IFERROR(WORKDAY($E9,INDEX('Calendário de follow-up'!$D$5:$D$14,MATCH($B9,'Calendário de follow-up'!$A$5:$A$14,0))),""))</f>
        <v/>
      </c>
      <c r="K9" s="7" t="n"/>
      <c r="L9" s="7">
        <f>G9+1</f>
        <v/>
      </c>
      <c r="M9" s="9">
        <f>IF($L9="","",IF(AND($K9&lt;&gt;"",$K9&lt;=$L9),"Encerramento",IF(AND($I9&lt;&gt;"",$I9&lt;=$L9),"2.º follow-up",IF(AND($G9&lt;&gt;"",$G9&lt;=$L9),"1.º follow-up","Primeira mensagem"))))</f>
        <v/>
      </c>
      <c r="N9" s="5" t="n"/>
      <c r="O9" s="9">
        <f>IF(OR($A9="",$E9="",$F9="",$L9&lt;&gt;"",$N9&lt;&gt;"",$K9&lt;&gt;""),"",IF($G9="","1.º follow-up",IF(AND($H9&lt;&gt;"",$I9=""),"2.º follow-up","Encerramento")))</f>
        <v/>
      </c>
      <c r="P9" s="8">
        <f>IF($O9="","",IF($O9="1.º follow-up",$F9,IF($O9="2.º follow-up",$H9,$J9)))</f>
        <v/>
      </c>
      <c r="Q9" s="10">
        <f>IF(OR($A9="",$E9=""),"",IF($N9&lt;&gt;"","Fechado",IF($L9&lt;&gt;"","Respondeu",IF($K9&lt;&gt;"",IF(TODAY()&gt;=WORKDAY($K9,'Calendário de follow-up'!$E$16),"Fechar agora","A aguardar"),IF($P9="","",IF($P9&lt;TODAY(),"Em atraso",IF($P9=TODAY(),"Vence hoje","A aguardar")))))))</f>
        <v/>
      </c>
      <c r="R9" s="5" t="inlineStr">
        <is>
          <t>Chegou a fotografia da etiqueta da caldeira. Confirmar o preço hoje.</t>
        </is>
      </c>
    </row>
    <row r="10">
      <c r="A10" s="4" t="inlineStr">
        <is>
          <t>Sofia Reyes</t>
        </is>
      </c>
      <c r="B10" s="5" t="inlineStr">
        <is>
          <t>Caso de apoio resolvido</t>
        </is>
      </c>
      <c r="C10" s="6" t="inlineStr">
        <is>
          <t>Luis</t>
        </is>
      </c>
      <c r="D10" s="6" t="inlineStr">
        <is>
          <t>Não</t>
        </is>
      </c>
      <c r="E10" s="7">
        <f>WORKDAY(TODAY(),-3)</f>
        <v/>
      </c>
      <c r="F10" s="8">
        <f>IF(OR($B10="",$E10=""),"",IFERROR(WORKDAY($E10,INDEX('Calendário de follow-up'!$B$5:$B$14,MATCH($B10,'Calendário de follow-up'!$A$5:$A$14,0))),""))</f>
        <v/>
      </c>
      <c r="G10" s="7" t="n"/>
      <c r="H10" s="8">
        <f>IF(OR($B10="",$E10=""),"",IFERROR(IF(N(INDEX('Calendário de follow-up'!$C$5:$C$14,MATCH($B10,'Calendário de follow-up'!$A$5:$A$14,0)))=0,"",WORKDAY($E10,INDEX('Calendário de follow-up'!$C$5:$C$14,MATCH($B10,'Calendário de follow-up'!$A$5:$A$14,0)))),""))</f>
        <v/>
      </c>
      <c r="I10" s="7" t="n"/>
      <c r="J10" s="8">
        <f>IF(OR($B10="",$E10=""),"",IFERROR(WORKDAY($E10,INDEX('Calendário de follow-up'!$D$5:$D$14,MATCH($B10,'Calendário de follow-up'!$A$5:$A$14,0))),""))</f>
        <v/>
      </c>
      <c r="K10" s="7" t="n"/>
      <c r="L10" s="7">
        <f>E10</f>
        <v/>
      </c>
      <c r="M10" s="9">
        <f>IF($L10="","",IF(AND($K10&lt;&gt;"",$K10&lt;=$L10),"Encerramento",IF(AND($I10&lt;&gt;"",$I10&lt;=$L10),"2.º follow-up",IF(AND($G10&lt;&gt;"",$G10&lt;=$L10),"1.º follow-up","Primeira mensagem"))))</f>
        <v/>
      </c>
      <c r="N10" s="5" t="inlineStr">
        <is>
          <t>Resolvido, confirmado</t>
        </is>
      </c>
      <c r="O10" s="9">
        <f>IF(OR($A10="",$E10="",$F10="",$L10&lt;&gt;"",$N10&lt;&gt;"",$K10&lt;&gt;""),"",IF($G10="","1.º follow-up",IF(AND($H10&lt;&gt;"",$I10=""),"2.º follow-up","Encerramento")))</f>
        <v/>
      </c>
      <c r="P10" s="8">
        <f>IF($O10="","",IF($O10="1.º follow-up",$F10,IF($O10="2.º follow-up",$H10,$J10)))</f>
        <v/>
      </c>
      <c r="Q10" s="10">
        <f>IF(OR($A10="",$E10=""),"",IF($N10&lt;&gt;"","Fechado",IF($L10&lt;&gt;"","Respondeu",IF($K10&lt;&gt;"",IF(TODAY()&gt;=WORKDAY($K10,'Calendário de follow-up'!$E$16),"Fechar agora","A aguardar"),IF($P10="","",IF($P10&lt;TODAY(),"Em atraso",IF($P10=TODAY(),"Vence hoje","A aguardar")))))))</f>
        <v/>
      </c>
      <c r="R10" s="5" t="inlineStr">
        <is>
          <t>Aceitou responder a uma pergunta sobre o serviço.</t>
        </is>
      </c>
    </row>
    <row r="11">
      <c r="A11" s="4" t="inlineStr">
        <is>
          <t>Pat Morgan</t>
        </is>
      </c>
      <c r="B11" s="5" t="inlineStr">
        <is>
          <t>Caso de apoio resolvido</t>
        </is>
      </c>
      <c r="C11" s="6" t="inlineStr">
        <is>
          <t>Luis</t>
        </is>
      </c>
      <c r="D11" s="6" t="inlineStr">
        <is>
          <t>Não</t>
        </is>
      </c>
      <c r="E11" s="7">
        <f>WORKDAY(TODAY(),-3)</f>
        <v/>
      </c>
      <c r="F11" s="8">
        <f>IF(OR($B11="",$E11=""),"",IFERROR(WORKDAY($E11,INDEX('Calendário de follow-up'!$B$5:$B$14,MATCH($B11,'Calendário de follow-up'!$A$5:$A$14,0))),""))</f>
        <v/>
      </c>
      <c r="G11" s="7">
        <f>F11</f>
        <v/>
      </c>
      <c r="H11" s="8">
        <f>IF(OR($B11="",$E11=""),"",IFERROR(IF(N(INDEX('Calendário de follow-up'!$C$5:$C$14,MATCH($B11,'Calendário de follow-up'!$A$5:$A$14,0)))=0,"",WORKDAY($E11,INDEX('Calendário de follow-up'!$C$5:$C$14,MATCH($B11,'Calendário de follow-up'!$A$5:$A$14,0)))),""))</f>
        <v/>
      </c>
      <c r="I11" s="7" t="n"/>
      <c r="J11" s="8">
        <f>IF(OR($B11="",$E11=""),"",IFERROR(WORKDAY($E11,INDEX('Calendário de follow-up'!$D$5:$D$14,MATCH($B11,'Calendário de follow-up'!$A$5:$A$14,0))),""))</f>
        <v/>
      </c>
      <c r="K11" s="7" t="n"/>
      <c r="L11" s="7" t="n"/>
      <c r="M11" s="9">
        <f>IF($L11="","",IF(AND($K11&lt;&gt;"",$K11&lt;=$L11),"Encerramento",IF(AND($I11&lt;&gt;"",$I11&lt;=$L11),"2.º follow-up",IF(AND($G11&lt;&gt;"",$G11&lt;=$L11),"1.º follow-up","Primeira mensagem"))))</f>
        <v/>
      </c>
      <c r="N11" s="5" t="n"/>
      <c r="O11" s="9">
        <f>IF(OR($A11="",$E11="",$F11="",$L11&lt;&gt;"",$N11&lt;&gt;"",$K11&lt;&gt;""),"",IF($G11="","1.º follow-up",IF(AND($H11&lt;&gt;"",$I11=""),"2.º follow-up","Encerramento")))</f>
        <v/>
      </c>
      <c r="P11" s="8">
        <f>IF($O11="","",IF($O11="1.º follow-up",$F11,IF($O11="2.º follow-up",$H11,$J11)))</f>
        <v/>
      </c>
      <c r="Q11" s="10">
        <f>IF(OR($A11="",$E11=""),"",IF($N11&lt;&gt;"","Fechado",IF($L11&lt;&gt;"","Respondeu",IF($K11&lt;&gt;"",IF(TODAY()&gt;=WORKDAY($K11,'Calendário de follow-up'!$E$16),"Fechar agora","A aguardar"),IF($P11="","",IF($P11&lt;TODAY(),"Em atraso",IF($P11=TODAY(),"Vence hoje","A aguardar")))))))</f>
        <v/>
      </c>
      <c r="R11" s="5" t="inlineStr">
        <is>
          <t>Termóstato substituído. À espera de um «resolvido».</t>
        </is>
      </c>
    </row>
    <row r="12">
      <c r="A12" s="4" t="inlineStr">
        <is>
          <t>Alan Price</t>
        </is>
      </c>
      <c r="B12" s="5" t="inlineStr">
        <is>
          <t>Falta à marcação</t>
        </is>
      </c>
      <c r="C12" s="6" t="inlineStr">
        <is>
          <t>Ben</t>
        </is>
      </c>
      <c r="D12" s="6" t="inlineStr">
        <is>
          <t>Não</t>
        </is>
      </c>
      <c r="E12" s="7">
        <f>WORKDAY(TODAY(),-12)</f>
        <v/>
      </c>
      <c r="F12" s="8">
        <f>IF(OR($B12="",$E12=""),"",IFERROR(WORKDAY($E12,INDEX('Calendário de follow-up'!$B$5:$B$14,MATCH($B12,'Calendário de follow-up'!$A$5:$A$14,0))),""))</f>
        <v/>
      </c>
      <c r="G12" s="7">
        <f>F12</f>
        <v/>
      </c>
      <c r="H12" s="8">
        <f>IF(OR($B12="",$E12=""),"",IFERROR(IF(N(INDEX('Calendário de follow-up'!$C$5:$C$14,MATCH($B12,'Calendário de follow-up'!$A$5:$A$14,0)))=0,"",WORKDAY($E12,INDEX('Calendário de follow-up'!$C$5:$C$14,MATCH($B12,'Calendário de follow-up'!$A$5:$A$14,0)))),""))</f>
        <v/>
      </c>
      <c r="I12" s="7" t="n"/>
      <c r="J12" s="8">
        <f>IF(OR($B12="",$E12=""),"",IFERROR(WORKDAY($E12,INDEX('Calendário de follow-up'!$D$5:$D$14,MATCH($B12,'Calendário de follow-up'!$A$5:$A$14,0))),""))</f>
        <v/>
      </c>
      <c r="K12" s="7">
        <f>J12</f>
        <v/>
      </c>
      <c r="L12" s="7" t="n"/>
      <c r="M12" s="9">
        <f>IF($L12="","",IF(AND($K12&lt;&gt;"",$K12&lt;=$L12),"Encerramento",IF(AND($I12&lt;&gt;"",$I12&lt;=$L12),"2.º follow-up",IF(AND($G12&lt;&gt;"",$G12&lt;=$L12),"1.º follow-up","Primeira mensagem"))))</f>
        <v/>
      </c>
      <c r="N12" s="5" t="inlineStr">
        <is>
          <t>Sem resposta, fechado</t>
        </is>
      </c>
      <c r="O12" s="9">
        <f>IF(OR($A12="",$E12="",$F12="",$L12&lt;&gt;"",$N12&lt;&gt;"",$K12&lt;&gt;""),"",IF($G12="","1.º follow-up",IF(AND($H12&lt;&gt;"",$I12=""),"2.º follow-up","Encerramento")))</f>
        <v/>
      </c>
      <c r="P12" s="8">
        <f>IF($O12="","",IF($O12="1.º follow-up",$F12,IF($O12="2.º follow-up",$H12,$J12)))</f>
        <v/>
      </c>
      <c r="Q12" s="10">
        <f>IF(OR($A12="",$E12=""),"",IF($N12&lt;&gt;"","Fechado",IF($L12&lt;&gt;"","Respondeu",IF($K12&lt;&gt;"",IF(TODAY()&gt;=WORKDAY($K12,'Calendário de follow-up'!$E$16),"Fechar agora","A aguardar"),IF($P12="","",IF($P12&lt;TODAY(),"Em atraso",IF($P12=TODAY(),"Vence hoje","A aguardar")))))))</f>
        <v/>
      </c>
      <c r="R12" s="5" t="inlineStr">
        <is>
          <t>Fechado 3 dias úteis após o último email.</t>
        </is>
      </c>
    </row>
    <row r="13">
      <c r="A13" s="4" t="inlineStr">
        <is>
          <t>Irene Walsh</t>
        </is>
      </c>
      <c r="B13" s="5" t="inlineStr">
        <is>
          <t>Após um orçamento</t>
        </is>
      </c>
      <c r="C13" s="6" t="inlineStr">
        <is>
          <t>Nora</t>
        </is>
      </c>
      <c r="D13" s="6" t="inlineStr">
        <is>
          <t>Não</t>
        </is>
      </c>
      <c r="E13" s="7">
        <f>WORKDAY(TODAY(),-15)</f>
        <v/>
      </c>
      <c r="F13" s="8">
        <f>IF(OR($B13="",$E13=""),"",IFERROR(WORKDAY($E13,INDEX('Calendário de follow-up'!$B$5:$B$14,MATCH($B13,'Calendário de follow-up'!$A$5:$A$14,0))),""))</f>
        <v/>
      </c>
      <c r="G13" s="7">
        <f>F13</f>
        <v/>
      </c>
      <c r="H13" s="8">
        <f>IF(OR($B13="",$E13=""),"",IFERROR(IF(N(INDEX('Calendário de follow-up'!$C$5:$C$14,MATCH($B13,'Calendário de follow-up'!$A$5:$A$14,0)))=0,"",WORKDAY($E13,INDEX('Calendário de follow-up'!$C$5:$C$14,MATCH($B13,'Calendário de follow-up'!$A$5:$A$14,0)))),""))</f>
        <v/>
      </c>
      <c r="I13" s="7">
        <f>H13</f>
        <v/>
      </c>
      <c r="J13" s="8">
        <f>IF(OR($B13="",$E13=""),"",IFERROR(WORKDAY($E13,INDEX('Calendário de follow-up'!$D$5:$D$14,MATCH($B13,'Calendário de follow-up'!$A$5:$A$14,0))),""))</f>
        <v/>
      </c>
      <c r="K13" s="7">
        <f>J13</f>
        <v/>
      </c>
      <c r="L13" s="7" t="n"/>
      <c r="M13" s="9">
        <f>IF($L13="","",IF(AND($K13&lt;&gt;"",$K13&lt;=$L13),"Encerramento",IF(AND($I13&lt;&gt;"",$I13&lt;=$L13),"2.º follow-up",IF(AND($G13&lt;&gt;"",$G13&lt;=$L13),"1.º follow-up","Primeira mensagem"))))</f>
        <v/>
      </c>
      <c r="N13" s="5" t="n"/>
      <c r="O13" s="9">
        <f>IF(OR($A13="",$E13="",$F13="",$L13&lt;&gt;"",$N13&lt;&gt;"",$K13&lt;&gt;""),"",IF($G13="","1.º follow-up",IF(AND($H13&lt;&gt;"",$I13=""),"2.º follow-up","Encerramento")))</f>
        <v/>
      </c>
      <c r="P13" s="8">
        <f>IF($O13="","",IF($O13="1.º follow-up",$F13,IF($O13="2.º follow-up",$H13,$J13)))</f>
        <v/>
      </c>
      <c r="Q13" s="10">
        <f>IF(OR($A13="",$E13=""),"",IF($N13&lt;&gt;"","Fechado",IF($L13&lt;&gt;"","Respondeu",IF($K13&lt;&gt;"",IF(TODAY()&gt;=WORKDAY($K13,'Calendário de follow-up'!$E$16),"Fechar agora","A aguardar"),IF($P13="","",IF($P13&lt;TODAY(),"Em atraso",IF($P13=TODAY(),"Vence hoje","A aguardar")))))))</f>
        <v/>
      </c>
      <c r="R13" s="5" t="inlineStr">
        <is>
          <t>Regra de paragem atingida: fechar a ficha hoje.</t>
        </is>
      </c>
    </row>
    <row r="14">
      <c r="A14" s="4" t="inlineStr">
        <is>
          <t>Victor Hale, Hale Auto Repair</t>
        </is>
      </c>
      <c r="B14" s="5" t="inlineStr">
        <is>
          <t>Pedido sem resposta</t>
        </is>
      </c>
      <c r="C14" s="6" t="inlineStr">
        <is>
          <t>Nora</t>
        </is>
      </c>
      <c r="D14" s="6" t="inlineStr">
        <is>
          <t>Sim</t>
        </is>
      </c>
      <c r="E14" s="7">
        <f>WORKDAY(TODAY(),-14)</f>
        <v/>
      </c>
      <c r="F14" s="8">
        <f>IF(OR($B14="",$E14=""),"",IFERROR(WORKDAY($E14,INDEX('Calendário de follow-up'!$B$5:$B$14,MATCH($B14,'Calendário de follow-up'!$A$5:$A$14,0))),""))</f>
        <v/>
      </c>
      <c r="G14" s="7">
        <f>F14</f>
        <v/>
      </c>
      <c r="H14" s="8">
        <f>IF(OR($B14="",$E14=""),"",IFERROR(IF(N(INDEX('Calendário de follow-up'!$C$5:$C$14,MATCH($B14,'Calendário de follow-up'!$A$5:$A$14,0)))=0,"",WORKDAY($E14,INDEX('Calendário de follow-up'!$C$5:$C$14,MATCH($B14,'Calendário de follow-up'!$A$5:$A$14,0)))),""))</f>
        <v/>
      </c>
      <c r="I14" s="7">
        <f>H14</f>
        <v/>
      </c>
      <c r="J14" s="8">
        <f>IF(OR($B14="",$E14=""),"",IFERROR(WORKDAY($E14,INDEX('Calendário de follow-up'!$D$5:$D$14,MATCH($B14,'Calendário de follow-up'!$A$5:$A$14,0))),""))</f>
        <v/>
      </c>
      <c r="K14" s="7">
        <f>J14</f>
        <v/>
      </c>
      <c r="L14" s="7">
        <f>K14+1</f>
        <v/>
      </c>
      <c r="M14" s="9">
        <f>IF($L14="","",IF(AND($K14&lt;&gt;"",$K14&lt;=$L14),"Encerramento",IF(AND($I14&lt;&gt;"",$I14&lt;=$L14),"2.º follow-up",IF(AND($G14&lt;&gt;"",$G14&lt;=$L14),"1.º follow-up","Primeira mensagem"))))</f>
        <v/>
      </c>
      <c r="N14" s="5" t="inlineStr">
        <is>
          <t>Agora não</t>
        </is>
      </c>
      <c r="O14" s="9">
        <f>IF(OR($A14="",$E14="",$F14="",$L14&lt;&gt;"",$N14&lt;&gt;"",$K14&lt;&gt;""),"",IF($G14="","1.º follow-up",IF(AND($H14&lt;&gt;"",$I14=""),"2.º follow-up","Encerramento")))</f>
        <v/>
      </c>
      <c r="P14" s="8">
        <f>IF($O14="","",IF($O14="1.º follow-up",$F14,IF($O14="2.º follow-up",$H14,$J14)))</f>
        <v/>
      </c>
      <c r="Q14" s="10">
        <f>IF(OR($A14="",$E14=""),"",IF($N14&lt;&gt;"","Fechado",IF($L14&lt;&gt;"","Respondeu",IF($K14&lt;&gt;"",IF(TODAY()&gt;=WORKDAY($K14,'Calendário de follow-up'!$E$16),"Fechar agora","A aguardar"),IF($P14="","",IF($P14&lt;TODAY(),"Em atraso",IF($P14=TODAY(),"Vence hoje","A aguardar")))))))</f>
        <v/>
      </c>
      <c r="R14" s="5" t="inlineStr">
        <is>
          <t>Voltar a contactar em março sobre o equipamento na cobertura da oficina.</t>
        </is>
      </c>
    </row>
    <row r="15">
      <c r="A15" s="4" t="inlineStr">
        <is>
          <t>Megan Cole</t>
        </is>
      </c>
      <c r="B15" s="5" t="inlineStr">
        <is>
          <t>Após um orçamento</t>
        </is>
      </c>
      <c r="C15" s="6" t="inlineStr">
        <is>
          <t>Nora</t>
        </is>
      </c>
      <c r="D15" s="6" t="inlineStr">
        <is>
          <t>Não</t>
        </is>
      </c>
      <c r="E15" s="7">
        <f>WORKDAY(TODAY(),-6)</f>
        <v/>
      </c>
      <c r="F15" s="8">
        <f>IF(OR($B15="",$E15=""),"",IFERROR(WORKDAY($E15,INDEX('Calendário de follow-up'!$B$5:$B$14,MATCH($B15,'Calendário de follow-up'!$A$5:$A$14,0))),""))</f>
        <v/>
      </c>
      <c r="G15" s="7">
        <f>F15</f>
        <v/>
      </c>
      <c r="H15" s="8">
        <f>IF(OR($B15="",$E15=""),"",IFERROR(IF(N(INDEX('Calendário de follow-up'!$C$5:$C$14,MATCH($B15,'Calendário de follow-up'!$A$5:$A$14,0)))=0,"",WORKDAY($E15,INDEX('Calendário de follow-up'!$C$5:$C$14,MATCH($B15,'Calendário de follow-up'!$A$5:$A$14,0)))),""))</f>
        <v/>
      </c>
      <c r="I15" s="7" t="n"/>
      <c r="J15" s="8">
        <f>IF(OR($B15="",$E15=""),"",IFERROR(WORKDAY($E15,INDEX('Calendário de follow-up'!$D$5:$D$14,MATCH($B15,'Calendário de follow-up'!$A$5:$A$14,0))),""))</f>
        <v/>
      </c>
      <c r="K15" s="7" t="n"/>
      <c r="L15" s="7">
        <f>G15+1</f>
        <v/>
      </c>
      <c r="M15" s="9">
        <f>IF($L15="","",IF(AND($K15&lt;&gt;"",$K15&lt;=$L15),"Encerramento",IF(AND($I15&lt;&gt;"",$I15&lt;=$L15),"2.º follow-up",IF(AND($G15&lt;&gt;"",$G15&lt;=$L15),"1.º follow-up","Primeira mensagem"))))</f>
        <v/>
      </c>
      <c r="N15" s="5" t="inlineStr">
        <is>
          <t>Disse que não</t>
        </is>
      </c>
      <c r="O15" s="9">
        <f>IF(OR($A15="",$E15="",$F15="",$L15&lt;&gt;"",$N15&lt;&gt;"",$K15&lt;&gt;""),"",IF($G15="","1.º follow-up",IF(AND($H15&lt;&gt;"",$I15=""),"2.º follow-up","Encerramento")))</f>
        <v/>
      </c>
      <c r="P15" s="8">
        <f>IF($O15="","",IF($O15="1.º follow-up",$F15,IF($O15="2.º follow-up",$H15,$J15)))</f>
        <v/>
      </c>
      <c r="Q15" s="10">
        <f>IF(OR($A15="",$E15=""),"",IF($N15&lt;&gt;"","Fechado",IF($L15&lt;&gt;"","Respondeu",IF($K15&lt;&gt;"",IF(TODAY()&gt;=WORKDAY($K15,'Calendário de follow-up'!$E$16),"Fechar agora","A aguardar"),IF($P15="","",IF($P15&lt;TODAY(),"Em atraso",IF($P15=TODAY(),"Vence hoje","A aguardar")))))))</f>
        <v/>
      </c>
      <c r="R15" s="5" t="inlineStr">
        <is>
          <t>Decidiu reparar a caldeira antiga.</t>
        </is>
      </c>
    </row>
    <row r="16">
      <c r="A16" s="4" t="inlineStr">
        <is>
          <t>Daniel Ford</t>
        </is>
      </c>
      <c r="B16" s="5" t="inlineStr">
        <is>
          <t>À espera de informação</t>
        </is>
      </c>
      <c r="C16" s="6" t="inlineStr">
        <is>
          <t>Ben</t>
        </is>
      </c>
      <c r="D16" s="6" t="inlineStr">
        <is>
          <t>Sim</t>
        </is>
      </c>
      <c r="E16" s="7">
        <f>WORKDAY(TODAY(),-1)</f>
        <v/>
      </c>
      <c r="F16" s="8">
        <f>IF(OR($B16="",$E16=""),"",IFERROR(WORKDAY($E16,INDEX('Calendário de follow-up'!$B$5:$B$14,MATCH($B16,'Calendário de follow-up'!$A$5:$A$14,0))),""))</f>
        <v/>
      </c>
      <c r="G16" s="7" t="n"/>
      <c r="H16" s="8">
        <f>IF(OR($B16="",$E16=""),"",IFERROR(IF(N(INDEX('Calendário de follow-up'!$C$5:$C$14,MATCH($B16,'Calendário de follow-up'!$A$5:$A$14,0)))=0,"",WORKDAY($E16,INDEX('Calendário de follow-up'!$C$5:$C$14,MATCH($B16,'Calendário de follow-up'!$A$5:$A$14,0)))),""))</f>
        <v/>
      </c>
      <c r="I16" s="7" t="n"/>
      <c r="J16" s="8">
        <f>IF(OR($B16="",$E16=""),"",IFERROR(WORKDAY($E16,INDEX('Calendário de follow-up'!$D$5:$D$14,MATCH($B16,'Calendário de follow-up'!$A$5:$A$14,0))),""))</f>
        <v/>
      </c>
      <c r="K16" s="7" t="n"/>
      <c r="L16" s="7" t="n"/>
      <c r="M16" s="9">
        <f>IF($L16="","",IF(AND($K16&lt;&gt;"",$K16&lt;=$L16),"Encerramento",IF(AND($I16&lt;&gt;"",$I16&lt;=$L16),"2.º follow-up",IF(AND($G16&lt;&gt;"",$G16&lt;=$L16),"1.º follow-up","Primeira mensagem"))))</f>
        <v/>
      </c>
      <c r="N16" s="5" t="n"/>
      <c r="O16" s="9">
        <f>IF(OR($A16="",$E16="",$F16="",$L16&lt;&gt;"",$N16&lt;&gt;"",$K16&lt;&gt;""),"",IF($G16="","1.º follow-up",IF(AND($H16&lt;&gt;"",$I16=""),"2.º follow-up","Encerramento")))</f>
        <v/>
      </c>
      <c r="P16" s="8">
        <f>IF($O16="","",IF($O16="1.º follow-up",$F16,IF($O16="2.º follow-up",$H16,$J16)))</f>
        <v/>
      </c>
      <c r="Q16" s="10">
        <f>IF(OR($A16="",$E16=""),"",IF($N16&lt;&gt;"","Fechado",IF($L16&lt;&gt;"","Respondeu",IF($K16&lt;&gt;"",IF(TODAY()&gt;=WORKDAY($K16,'Calendário de follow-up'!$E$16),"Fechar agora","A aguardar"),IF($P16="","",IF($P16&lt;TODAY(),"Em atraso",IF($P16=TODAY(),"Vence hoje","A aguardar")))))))</f>
        <v/>
      </c>
      <c r="R16" s="5" t="inlineStr">
        <is>
          <t>À espera da carta de aprovação do condomínio.</t>
        </is>
      </c>
    </row>
    <row r="17">
      <c r="A17" s="4" t="n"/>
      <c r="B17" s="5" t="n"/>
      <c r="C17" s="6" t="n"/>
      <c r="D17" s="6" t="n"/>
      <c r="E17" s="7" t="n"/>
      <c r="F17" s="8">
        <f>IF(OR($B17="",$E17=""),"",IFERROR(WORKDAY($E17,INDEX('Calendário de follow-up'!$B$5:$B$14,MATCH($B17,'Calendário de follow-up'!$A$5:$A$14,0))),""))</f>
        <v/>
      </c>
      <c r="G17" s="7" t="n"/>
      <c r="H17" s="8">
        <f>IF(OR($B17="",$E17=""),"",IFERROR(IF(N(INDEX('Calendário de follow-up'!$C$5:$C$14,MATCH($B17,'Calendário de follow-up'!$A$5:$A$14,0)))=0,"",WORKDAY($E17,INDEX('Calendário de follow-up'!$C$5:$C$14,MATCH($B17,'Calendário de follow-up'!$A$5:$A$14,0)))),""))</f>
        <v/>
      </c>
      <c r="I17" s="7" t="n"/>
      <c r="J17" s="8">
        <f>IF(OR($B17="",$E17=""),"",IFERROR(WORKDAY($E17,INDEX('Calendário de follow-up'!$D$5:$D$14,MATCH($B17,'Calendário de follow-up'!$A$5:$A$14,0))),""))</f>
        <v/>
      </c>
      <c r="K17" s="7" t="n"/>
      <c r="L17" s="7" t="n"/>
      <c r="M17" s="9">
        <f>IF($L17="","",IF(AND($K17&lt;&gt;"",$K17&lt;=$L17),"Encerramento",IF(AND($I17&lt;&gt;"",$I17&lt;=$L17),"2.º follow-up",IF(AND($G17&lt;&gt;"",$G17&lt;=$L17),"1.º follow-up","Primeira mensagem"))))</f>
        <v/>
      </c>
      <c r="N17" s="5" t="n"/>
      <c r="O17" s="9">
        <f>IF(OR($A17="",$E17="",$F17="",$L17&lt;&gt;"",$N17&lt;&gt;"",$K17&lt;&gt;""),"",IF($G17="","1.º follow-up",IF(AND($H17&lt;&gt;"",$I17=""),"2.º follow-up","Encerramento")))</f>
        <v/>
      </c>
      <c r="P17" s="8">
        <f>IF($O17="","",IF($O17="1.º follow-up",$F17,IF($O17="2.º follow-up",$H17,$J17)))</f>
        <v/>
      </c>
      <c r="Q17" s="10">
        <f>IF(OR($A17="",$E17=""),"",IF($N17&lt;&gt;"","Fechado",IF($L17&lt;&gt;"","Respondeu",IF($K17&lt;&gt;"",IF(TODAY()&gt;=WORKDAY($K17,'Calendário de follow-up'!$E$16),"Fechar agora","A aguardar"),IF($P17="","",IF($P17&lt;TODAY(),"Em atraso",IF($P17=TODAY(),"Vence hoje","A aguardar")))))))</f>
        <v/>
      </c>
      <c r="R17" s="5" t="n"/>
    </row>
    <row r="18">
      <c r="A18" s="4" t="n"/>
      <c r="B18" s="5" t="n"/>
      <c r="C18" s="6" t="n"/>
      <c r="D18" s="6" t="n"/>
      <c r="E18" s="7" t="n"/>
      <c r="F18" s="8">
        <f>IF(OR($B18="",$E18=""),"",IFERROR(WORKDAY($E18,INDEX('Calendário de follow-up'!$B$5:$B$14,MATCH($B18,'Calendário de follow-up'!$A$5:$A$14,0))),""))</f>
        <v/>
      </c>
      <c r="G18" s="7" t="n"/>
      <c r="H18" s="8">
        <f>IF(OR($B18="",$E18=""),"",IFERROR(IF(N(INDEX('Calendário de follow-up'!$C$5:$C$14,MATCH($B18,'Calendário de follow-up'!$A$5:$A$14,0)))=0,"",WORKDAY($E18,INDEX('Calendário de follow-up'!$C$5:$C$14,MATCH($B18,'Calendário de follow-up'!$A$5:$A$14,0)))),""))</f>
        <v/>
      </c>
      <c r="I18" s="7" t="n"/>
      <c r="J18" s="8">
        <f>IF(OR($B18="",$E18=""),"",IFERROR(WORKDAY($E18,INDEX('Calendário de follow-up'!$D$5:$D$14,MATCH($B18,'Calendário de follow-up'!$A$5:$A$14,0))),""))</f>
        <v/>
      </c>
      <c r="K18" s="7" t="n"/>
      <c r="L18" s="7" t="n"/>
      <c r="M18" s="9">
        <f>IF($L18="","",IF(AND($K18&lt;&gt;"",$K18&lt;=$L18),"Encerramento",IF(AND($I18&lt;&gt;"",$I18&lt;=$L18),"2.º follow-up",IF(AND($G18&lt;&gt;"",$G18&lt;=$L18),"1.º follow-up","Primeira mensagem"))))</f>
        <v/>
      </c>
      <c r="N18" s="5" t="n"/>
      <c r="O18" s="9">
        <f>IF(OR($A18="",$E18="",$F18="",$L18&lt;&gt;"",$N18&lt;&gt;"",$K18&lt;&gt;""),"",IF($G18="","1.º follow-up",IF(AND($H18&lt;&gt;"",$I18=""),"2.º follow-up","Encerramento")))</f>
        <v/>
      </c>
      <c r="P18" s="8">
        <f>IF($O18="","",IF($O18="1.º follow-up",$F18,IF($O18="2.º follow-up",$H18,$J18)))</f>
        <v/>
      </c>
      <c r="Q18" s="10">
        <f>IF(OR($A18="",$E18=""),"",IF($N18&lt;&gt;"","Fechado",IF($L18&lt;&gt;"","Respondeu",IF($K18&lt;&gt;"",IF(TODAY()&gt;=WORKDAY($K18,'Calendário de follow-up'!$E$16),"Fechar agora","A aguardar"),IF($P18="","",IF($P18&lt;TODAY(),"Em atraso",IF($P18=TODAY(),"Vence hoje","A aguardar")))))))</f>
        <v/>
      </c>
      <c r="R18" s="5" t="n"/>
    </row>
    <row r="19">
      <c r="A19" s="4" t="n"/>
      <c r="B19" s="5" t="n"/>
      <c r="C19" s="6" t="n"/>
      <c r="D19" s="6" t="n"/>
      <c r="E19" s="7" t="n"/>
      <c r="F19" s="8">
        <f>IF(OR($B19="",$E19=""),"",IFERROR(WORKDAY($E19,INDEX('Calendário de follow-up'!$B$5:$B$14,MATCH($B19,'Calendário de follow-up'!$A$5:$A$14,0))),""))</f>
        <v/>
      </c>
      <c r="G19" s="7" t="n"/>
      <c r="H19" s="8">
        <f>IF(OR($B19="",$E19=""),"",IFERROR(IF(N(INDEX('Calendário de follow-up'!$C$5:$C$14,MATCH($B19,'Calendário de follow-up'!$A$5:$A$14,0)))=0,"",WORKDAY($E19,INDEX('Calendário de follow-up'!$C$5:$C$14,MATCH($B19,'Calendário de follow-up'!$A$5:$A$14,0)))),""))</f>
        <v/>
      </c>
      <c r="I19" s="7" t="n"/>
      <c r="J19" s="8">
        <f>IF(OR($B19="",$E19=""),"",IFERROR(WORKDAY($E19,INDEX('Calendário de follow-up'!$D$5:$D$14,MATCH($B19,'Calendário de follow-up'!$A$5:$A$14,0))),""))</f>
        <v/>
      </c>
      <c r="K19" s="7" t="n"/>
      <c r="L19" s="7" t="n"/>
      <c r="M19" s="9">
        <f>IF($L19="","",IF(AND($K19&lt;&gt;"",$K19&lt;=$L19),"Encerramento",IF(AND($I19&lt;&gt;"",$I19&lt;=$L19),"2.º follow-up",IF(AND($G19&lt;&gt;"",$G19&lt;=$L19),"1.º follow-up","Primeira mensagem"))))</f>
        <v/>
      </c>
      <c r="N19" s="5" t="n"/>
      <c r="O19" s="9">
        <f>IF(OR($A19="",$E19="",$F19="",$L19&lt;&gt;"",$N19&lt;&gt;"",$K19&lt;&gt;""),"",IF($G19="","1.º follow-up",IF(AND($H19&lt;&gt;"",$I19=""),"2.º follow-up","Encerramento")))</f>
        <v/>
      </c>
      <c r="P19" s="8">
        <f>IF($O19="","",IF($O19="1.º follow-up",$F19,IF($O19="2.º follow-up",$H19,$J19)))</f>
        <v/>
      </c>
      <c r="Q19" s="10">
        <f>IF(OR($A19="",$E19=""),"",IF($N19&lt;&gt;"","Fechado",IF($L19&lt;&gt;"","Respondeu",IF($K19&lt;&gt;"",IF(TODAY()&gt;=WORKDAY($K19,'Calendário de follow-up'!$E$16),"Fechar agora","A aguardar"),IF($P19="","",IF($P19&lt;TODAY(),"Em atraso",IF($P19=TODAY(),"Vence hoje","A aguardar")))))))</f>
        <v/>
      </c>
      <c r="R19" s="5" t="n"/>
    </row>
    <row r="20">
      <c r="A20" s="4" t="n"/>
      <c r="B20" s="5" t="n"/>
      <c r="C20" s="6" t="n"/>
      <c r="D20" s="6" t="n"/>
      <c r="E20" s="7" t="n"/>
      <c r="F20" s="8">
        <f>IF(OR($B20="",$E20=""),"",IFERROR(WORKDAY($E20,INDEX('Calendário de follow-up'!$B$5:$B$14,MATCH($B20,'Calendário de follow-up'!$A$5:$A$14,0))),""))</f>
        <v/>
      </c>
      <c r="G20" s="7" t="n"/>
      <c r="H20" s="8">
        <f>IF(OR($B20="",$E20=""),"",IFERROR(IF(N(INDEX('Calendário de follow-up'!$C$5:$C$14,MATCH($B20,'Calendário de follow-up'!$A$5:$A$14,0)))=0,"",WORKDAY($E20,INDEX('Calendário de follow-up'!$C$5:$C$14,MATCH($B20,'Calendário de follow-up'!$A$5:$A$14,0)))),""))</f>
        <v/>
      </c>
      <c r="I20" s="7" t="n"/>
      <c r="J20" s="8">
        <f>IF(OR($B20="",$E20=""),"",IFERROR(WORKDAY($E20,INDEX('Calendário de follow-up'!$D$5:$D$14,MATCH($B20,'Calendário de follow-up'!$A$5:$A$14,0))),""))</f>
        <v/>
      </c>
      <c r="K20" s="7" t="n"/>
      <c r="L20" s="7" t="n"/>
      <c r="M20" s="9">
        <f>IF($L20="","",IF(AND($K20&lt;&gt;"",$K20&lt;=$L20),"Encerramento",IF(AND($I20&lt;&gt;"",$I20&lt;=$L20),"2.º follow-up",IF(AND($G20&lt;&gt;"",$G20&lt;=$L20),"1.º follow-up","Primeira mensagem"))))</f>
        <v/>
      </c>
      <c r="N20" s="5" t="n"/>
      <c r="O20" s="9">
        <f>IF(OR($A20="",$E20="",$F20="",$L20&lt;&gt;"",$N20&lt;&gt;"",$K20&lt;&gt;""),"",IF($G20="","1.º follow-up",IF(AND($H20&lt;&gt;"",$I20=""),"2.º follow-up","Encerramento")))</f>
        <v/>
      </c>
      <c r="P20" s="8">
        <f>IF($O20="","",IF($O20="1.º follow-up",$F20,IF($O20="2.º follow-up",$H20,$J20)))</f>
        <v/>
      </c>
      <c r="Q20" s="10">
        <f>IF(OR($A20="",$E20=""),"",IF($N20&lt;&gt;"","Fechado",IF($L20&lt;&gt;"","Respondeu",IF($K20&lt;&gt;"",IF(TODAY()&gt;=WORKDAY($K20,'Calendário de follow-up'!$E$16),"Fechar agora","A aguardar"),IF($P20="","",IF($P20&lt;TODAY(),"Em atraso",IF($P20=TODAY(),"Vence hoje","A aguardar")))))))</f>
        <v/>
      </c>
      <c r="R20" s="5" t="n"/>
    </row>
    <row r="21">
      <c r="A21" s="4" t="n"/>
      <c r="B21" s="5" t="n"/>
      <c r="C21" s="6" t="n"/>
      <c r="D21" s="6" t="n"/>
      <c r="E21" s="7" t="n"/>
      <c r="F21" s="8">
        <f>IF(OR($B21="",$E21=""),"",IFERROR(WORKDAY($E21,INDEX('Calendário de follow-up'!$B$5:$B$14,MATCH($B21,'Calendário de follow-up'!$A$5:$A$14,0))),""))</f>
        <v/>
      </c>
      <c r="G21" s="7" t="n"/>
      <c r="H21" s="8">
        <f>IF(OR($B21="",$E21=""),"",IFERROR(IF(N(INDEX('Calendário de follow-up'!$C$5:$C$14,MATCH($B21,'Calendário de follow-up'!$A$5:$A$14,0)))=0,"",WORKDAY($E21,INDEX('Calendário de follow-up'!$C$5:$C$14,MATCH($B21,'Calendário de follow-up'!$A$5:$A$14,0)))),""))</f>
        <v/>
      </c>
      <c r="I21" s="7" t="n"/>
      <c r="J21" s="8">
        <f>IF(OR($B21="",$E21=""),"",IFERROR(WORKDAY($E21,INDEX('Calendário de follow-up'!$D$5:$D$14,MATCH($B21,'Calendário de follow-up'!$A$5:$A$14,0))),""))</f>
        <v/>
      </c>
      <c r="K21" s="7" t="n"/>
      <c r="L21" s="7" t="n"/>
      <c r="M21" s="9">
        <f>IF($L21="","",IF(AND($K21&lt;&gt;"",$K21&lt;=$L21),"Encerramento",IF(AND($I21&lt;&gt;"",$I21&lt;=$L21),"2.º follow-up",IF(AND($G21&lt;&gt;"",$G21&lt;=$L21),"1.º follow-up","Primeira mensagem"))))</f>
        <v/>
      </c>
      <c r="N21" s="5" t="n"/>
      <c r="O21" s="9">
        <f>IF(OR($A21="",$E21="",$F21="",$L21&lt;&gt;"",$N21&lt;&gt;"",$K21&lt;&gt;""),"",IF($G21="","1.º follow-up",IF(AND($H21&lt;&gt;"",$I21=""),"2.º follow-up","Encerramento")))</f>
        <v/>
      </c>
      <c r="P21" s="8">
        <f>IF($O21="","",IF($O21="1.º follow-up",$F21,IF($O21="2.º follow-up",$H21,$J21)))</f>
        <v/>
      </c>
      <c r="Q21" s="10">
        <f>IF(OR($A21="",$E21=""),"",IF($N21&lt;&gt;"","Fechado",IF($L21&lt;&gt;"","Respondeu",IF($K21&lt;&gt;"",IF(TODAY()&gt;=WORKDAY($K21,'Calendário de follow-up'!$E$16),"Fechar agora","A aguardar"),IF($P21="","",IF($P21&lt;TODAY(),"Em atraso",IF($P21=TODAY(),"Vence hoje","A aguardar")))))))</f>
        <v/>
      </c>
      <c r="R21" s="5" t="n"/>
    </row>
    <row r="22">
      <c r="A22" s="4" t="n"/>
      <c r="B22" s="5" t="n"/>
      <c r="C22" s="6" t="n"/>
      <c r="D22" s="6" t="n"/>
      <c r="E22" s="7" t="n"/>
      <c r="F22" s="8">
        <f>IF(OR($B22="",$E22=""),"",IFERROR(WORKDAY($E22,INDEX('Calendário de follow-up'!$B$5:$B$14,MATCH($B22,'Calendário de follow-up'!$A$5:$A$14,0))),""))</f>
        <v/>
      </c>
      <c r="G22" s="7" t="n"/>
      <c r="H22" s="8">
        <f>IF(OR($B22="",$E22=""),"",IFERROR(IF(N(INDEX('Calendário de follow-up'!$C$5:$C$14,MATCH($B22,'Calendário de follow-up'!$A$5:$A$14,0)))=0,"",WORKDAY($E22,INDEX('Calendário de follow-up'!$C$5:$C$14,MATCH($B22,'Calendário de follow-up'!$A$5:$A$14,0)))),""))</f>
        <v/>
      </c>
      <c r="I22" s="7" t="n"/>
      <c r="J22" s="8">
        <f>IF(OR($B22="",$E22=""),"",IFERROR(WORKDAY($E22,INDEX('Calendário de follow-up'!$D$5:$D$14,MATCH($B22,'Calendário de follow-up'!$A$5:$A$14,0))),""))</f>
        <v/>
      </c>
      <c r="K22" s="7" t="n"/>
      <c r="L22" s="7" t="n"/>
      <c r="M22" s="9">
        <f>IF($L22="","",IF(AND($K22&lt;&gt;"",$K22&lt;=$L22),"Encerramento",IF(AND($I22&lt;&gt;"",$I22&lt;=$L22),"2.º follow-up",IF(AND($G22&lt;&gt;"",$G22&lt;=$L22),"1.º follow-up","Primeira mensagem"))))</f>
        <v/>
      </c>
      <c r="N22" s="5" t="n"/>
      <c r="O22" s="9">
        <f>IF(OR($A22="",$E22="",$F22="",$L22&lt;&gt;"",$N22&lt;&gt;"",$K22&lt;&gt;""),"",IF($G22="","1.º follow-up",IF(AND($H22&lt;&gt;"",$I22=""),"2.º follow-up","Encerramento")))</f>
        <v/>
      </c>
      <c r="P22" s="8">
        <f>IF($O22="","",IF($O22="1.º follow-up",$F22,IF($O22="2.º follow-up",$H22,$J22)))</f>
        <v/>
      </c>
      <c r="Q22" s="10">
        <f>IF(OR($A22="",$E22=""),"",IF($N22&lt;&gt;"","Fechado",IF($L22&lt;&gt;"","Respondeu",IF($K22&lt;&gt;"",IF(TODAY()&gt;=WORKDAY($K22,'Calendário de follow-up'!$E$16),"Fechar agora","A aguardar"),IF($P22="","",IF($P22&lt;TODAY(),"Em atraso",IF($P22=TODAY(),"Vence hoje","A aguardar")))))))</f>
        <v/>
      </c>
      <c r="R22" s="5" t="n"/>
    </row>
    <row r="23">
      <c r="A23" s="4" t="n"/>
      <c r="B23" s="5" t="n"/>
      <c r="C23" s="6" t="n"/>
      <c r="D23" s="6" t="n"/>
      <c r="E23" s="7" t="n"/>
      <c r="F23" s="8">
        <f>IF(OR($B23="",$E23=""),"",IFERROR(WORKDAY($E23,INDEX('Calendário de follow-up'!$B$5:$B$14,MATCH($B23,'Calendário de follow-up'!$A$5:$A$14,0))),""))</f>
        <v/>
      </c>
      <c r="G23" s="7" t="n"/>
      <c r="H23" s="8">
        <f>IF(OR($B23="",$E23=""),"",IFERROR(IF(N(INDEX('Calendário de follow-up'!$C$5:$C$14,MATCH($B23,'Calendário de follow-up'!$A$5:$A$14,0)))=0,"",WORKDAY($E23,INDEX('Calendário de follow-up'!$C$5:$C$14,MATCH($B23,'Calendário de follow-up'!$A$5:$A$14,0)))),""))</f>
        <v/>
      </c>
      <c r="I23" s="7" t="n"/>
      <c r="J23" s="8">
        <f>IF(OR($B23="",$E23=""),"",IFERROR(WORKDAY($E23,INDEX('Calendário de follow-up'!$D$5:$D$14,MATCH($B23,'Calendário de follow-up'!$A$5:$A$14,0))),""))</f>
        <v/>
      </c>
      <c r="K23" s="7" t="n"/>
      <c r="L23" s="7" t="n"/>
      <c r="M23" s="9">
        <f>IF($L23="","",IF(AND($K23&lt;&gt;"",$K23&lt;=$L23),"Encerramento",IF(AND($I23&lt;&gt;"",$I23&lt;=$L23),"2.º follow-up",IF(AND($G23&lt;&gt;"",$G23&lt;=$L23),"1.º follow-up","Primeira mensagem"))))</f>
        <v/>
      </c>
      <c r="N23" s="5" t="n"/>
      <c r="O23" s="9">
        <f>IF(OR($A23="",$E23="",$F23="",$L23&lt;&gt;"",$N23&lt;&gt;"",$K23&lt;&gt;""),"",IF($G23="","1.º follow-up",IF(AND($H23&lt;&gt;"",$I23=""),"2.º follow-up","Encerramento")))</f>
        <v/>
      </c>
      <c r="P23" s="8">
        <f>IF($O23="","",IF($O23="1.º follow-up",$F23,IF($O23="2.º follow-up",$H23,$J23)))</f>
        <v/>
      </c>
      <c r="Q23" s="10">
        <f>IF(OR($A23="",$E23=""),"",IF($N23&lt;&gt;"","Fechado",IF($L23&lt;&gt;"","Respondeu",IF($K23&lt;&gt;"",IF(TODAY()&gt;=WORKDAY($K23,'Calendário de follow-up'!$E$16),"Fechar agora","A aguardar"),IF($P23="","",IF($P23&lt;TODAY(),"Em atraso",IF($P23=TODAY(),"Vence hoje","A aguardar")))))))</f>
        <v/>
      </c>
      <c r="R23" s="5" t="n"/>
    </row>
    <row r="24">
      <c r="A24" s="4" t="n"/>
      <c r="B24" s="5" t="n"/>
      <c r="C24" s="6" t="n"/>
      <c r="D24" s="6" t="n"/>
      <c r="E24" s="7" t="n"/>
      <c r="F24" s="8">
        <f>IF(OR($B24="",$E24=""),"",IFERROR(WORKDAY($E24,INDEX('Calendário de follow-up'!$B$5:$B$14,MATCH($B24,'Calendário de follow-up'!$A$5:$A$14,0))),""))</f>
        <v/>
      </c>
      <c r="G24" s="7" t="n"/>
      <c r="H24" s="8">
        <f>IF(OR($B24="",$E24=""),"",IFERROR(IF(N(INDEX('Calendário de follow-up'!$C$5:$C$14,MATCH($B24,'Calendário de follow-up'!$A$5:$A$14,0)))=0,"",WORKDAY($E24,INDEX('Calendário de follow-up'!$C$5:$C$14,MATCH($B24,'Calendário de follow-up'!$A$5:$A$14,0)))),""))</f>
        <v/>
      </c>
      <c r="I24" s="7" t="n"/>
      <c r="J24" s="8">
        <f>IF(OR($B24="",$E24=""),"",IFERROR(WORKDAY($E24,INDEX('Calendário de follow-up'!$D$5:$D$14,MATCH($B24,'Calendário de follow-up'!$A$5:$A$14,0))),""))</f>
        <v/>
      </c>
      <c r="K24" s="7" t="n"/>
      <c r="L24" s="7" t="n"/>
      <c r="M24" s="9">
        <f>IF($L24="","",IF(AND($K24&lt;&gt;"",$K24&lt;=$L24),"Encerramento",IF(AND($I24&lt;&gt;"",$I24&lt;=$L24),"2.º follow-up",IF(AND($G24&lt;&gt;"",$G24&lt;=$L24),"1.º follow-up","Primeira mensagem"))))</f>
        <v/>
      </c>
      <c r="N24" s="5" t="n"/>
      <c r="O24" s="9">
        <f>IF(OR($A24="",$E24="",$F24="",$L24&lt;&gt;"",$N24&lt;&gt;"",$K24&lt;&gt;""),"",IF($G24="","1.º follow-up",IF(AND($H24&lt;&gt;"",$I24=""),"2.º follow-up","Encerramento")))</f>
        <v/>
      </c>
      <c r="P24" s="8">
        <f>IF($O24="","",IF($O24="1.º follow-up",$F24,IF($O24="2.º follow-up",$H24,$J24)))</f>
        <v/>
      </c>
      <c r="Q24" s="10">
        <f>IF(OR($A24="",$E24=""),"",IF($N24&lt;&gt;"","Fechado",IF($L24&lt;&gt;"","Respondeu",IF($K24&lt;&gt;"",IF(TODAY()&gt;=WORKDAY($K24,'Calendário de follow-up'!$E$16),"Fechar agora","A aguardar"),IF($P24="","",IF($P24&lt;TODAY(),"Em atraso",IF($P24=TODAY(),"Vence hoje","A aguardar")))))))</f>
        <v/>
      </c>
      <c r="R24" s="5" t="n"/>
    </row>
    <row r="25">
      <c r="A25" s="4" t="n"/>
      <c r="B25" s="5" t="n"/>
      <c r="C25" s="6" t="n"/>
      <c r="D25" s="6" t="n"/>
      <c r="E25" s="7" t="n"/>
      <c r="F25" s="8">
        <f>IF(OR($B25="",$E25=""),"",IFERROR(WORKDAY($E25,INDEX('Calendário de follow-up'!$B$5:$B$14,MATCH($B25,'Calendário de follow-up'!$A$5:$A$14,0))),""))</f>
        <v/>
      </c>
      <c r="G25" s="7" t="n"/>
      <c r="H25" s="8">
        <f>IF(OR($B25="",$E25=""),"",IFERROR(IF(N(INDEX('Calendário de follow-up'!$C$5:$C$14,MATCH($B25,'Calendário de follow-up'!$A$5:$A$14,0)))=0,"",WORKDAY($E25,INDEX('Calendário de follow-up'!$C$5:$C$14,MATCH($B25,'Calendário de follow-up'!$A$5:$A$14,0)))),""))</f>
        <v/>
      </c>
      <c r="I25" s="7" t="n"/>
      <c r="J25" s="8">
        <f>IF(OR($B25="",$E25=""),"",IFERROR(WORKDAY($E25,INDEX('Calendário de follow-up'!$D$5:$D$14,MATCH($B25,'Calendário de follow-up'!$A$5:$A$14,0))),""))</f>
        <v/>
      </c>
      <c r="K25" s="7" t="n"/>
      <c r="L25" s="7" t="n"/>
      <c r="M25" s="9">
        <f>IF($L25="","",IF(AND($K25&lt;&gt;"",$K25&lt;=$L25),"Encerramento",IF(AND($I25&lt;&gt;"",$I25&lt;=$L25),"2.º follow-up",IF(AND($G25&lt;&gt;"",$G25&lt;=$L25),"1.º follow-up","Primeira mensagem"))))</f>
        <v/>
      </c>
      <c r="N25" s="5" t="n"/>
      <c r="O25" s="9">
        <f>IF(OR($A25="",$E25="",$F25="",$L25&lt;&gt;"",$N25&lt;&gt;"",$K25&lt;&gt;""),"",IF($G25="","1.º follow-up",IF(AND($H25&lt;&gt;"",$I25=""),"2.º follow-up","Encerramento")))</f>
        <v/>
      </c>
      <c r="P25" s="8">
        <f>IF($O25="","",IF($O25="1.º follow-up",$F25,IF($O25="2.º follow-up",$H25,$J25)))</f>
        <v/>
      </c>
      <c r="Q25" s="10">
        <f>IF(OR($A25="",$E25=""),"",IF($N25&lt;&gt;"","Fechado",IF($L25&lt;&gt;"","Respondeu",IF($K25&lt;&gt;"",IF(TODAY()&gt;=WORKDAY($K25,'Calendário de follow-up'!$E$16),"Fechar agora","A aguardar"),IF($P25="","",IF($P25&lt;TODAY(),"Em atraso",IF($P25=TODAY(),"Vence hoje","A aguardar")))))))</f>
        <v/>
      </c>
      <c r="R25" s="5" t="n"/>
    </row>
    <row r="26">
      <c r="A26" s="4" t="n"/>
      <c r="B26" s="5" t="n"/>
      <c r="C26" s="6" t="n"/>
      <c r="D26" s="6" t="n"/>
      <c r="E26" s="7" t="n"/>
      <c r="F26" s="8">
        <f>IF(OR($B26="",$E26=""),"",IFERROR(WORKDAY($E26,INDEX('Calendário de follow-up'!$B$5:$B$14,MATCH($B26,'Calendário de follow-up'!$A$5:$A$14,0))),""))</f>
        <v/>
      </c>
      <c r="G26" s="7" t="n"/>
      <c r="H26" s="8">
        <f>IF(OR($B26="",$E26=""),"",IFERROR(IF(N(INDEX('Calendário de follow-up'!$C$5:$C$14,MATCH($B26,'Calendário de follow-up'!$A$5:$A$14,0)))=0,"",WORKDAY($E26,INDEX('Calendário de follow-up'!$C$5:$C$14,MATCH($B26,'Calendário de follow-up'!$A$5:$A$14,0)))),""))</f>
        <v/>
      </c>
      <c r="I26" s="7" t="n"/>
      <c r="J26" s="8">
        <f>IF(OR($B26="",$E26=""),"",IFERROR(WORKDAY($E26,INDEX('Calendário de follow-up'!$D$5:$D$14,MATCH($B26,'Calendário de follow-up'!$A$5:$A$14,0))),""))</f>
        <v/>
      </c>
      <c r="K26" s="7" t="n"/>
      <c r="L26" s="7" t="n"/>
      <c r="M26" s="9">
        <f>IF($L26="","",IF(AND($K26&lt;&gt;"",$K26&lt;=$L26),"Encerramento",IF(AND($I26&lt;&gt;"",$I26&lt;=$L26),"2.º follow-up",IF(AND($G26&lt;&gt;"",$G26&lt;=$L26),"1.º follow-up","Primeira mensagem"))))</f>
        <v/>
      </c>
      <c r="N26" s="5" t="n"/>
      <c r="O26" s="9">
        <f>IF(OR($A26="",$E26="",$F26="",$L26&lt;&gt;"",$N26&lt;&gt;"",$K26&lt;&gt;""),"",IF($G26="","1.º follow-up",IF(AND($H26&lt;&gt;"",$I26=""),"2.º follow-up","Encerramento")))</f>
        <v/>
      </c>
      <c r="P26" s="8">
        <f>IF($O26="","",IF($O26="1.º follow-up",$F26,IF($O26="2.º follow-up",$H26,$J26)))</f>
        <v/>
      </c>
      <c r="Q26" s="10">
        <f>IF(OR($A26="",$E26=""),"",IF($N26&lt;&gt;"","Fechado",IF($L26&lt;&gt;"","Respondeu",IF($K26&lt;&gt;"",IF(TODAY()&gt;=WORKDAY($K26,'Calendário de follow-up'!$E$16),"Fechar agora","A aguardar"),IF($P26="","",IF($P26&lt;TODAY(),"Em atraso",IF($P26=TODAY(),"Vence hoje","A aguardar")))))))</f>
        <v/>
      </c>
      <c r="R26" s="5" t="n"/>
    </row>
    <row r="27">
      <c r="A27" s="4" t="n"/>
      <c r="B27" s="5" t="n"/>
      <c r="C27" s="6" t="n"/>
      <c r="D27" s="6" t="n"/>
      <c r="E27" s="7" t="n"/>
      <c r="F27" s="8">
        <f>IF(OR($B27="",$E27=""),"",IFERROR(WORKDAY($E27,INDEX('Calendário de follow-up'!$B$5:$B$14,MATCH($B27,'Calendário de follow-up'!$A$5:$A$14,0))),""))</f>
        <v/>
      </c>
      <c r="G27" s="7" t="n"/>
      <c r="H27" s="8">
        <f>IF(OR($B27="",$E27=""),"",IFERROR(IF(N(INDEX('Calendário de follow-up'!$C$5:$C$14,MATCH($B27,'Calendário de follow-up'!$A$5:$A$14,0)))=0,"",WORKDAY($E27,INDEX('Calendário de follow-up'!$C$5:$C$14,MATCH($B27,'Calendário de follow-up'!$A$5:$A$14,0)))),""))</f>
        <v/>
      </c>
      <c r="I27" s="7" t="n"/>
      <c r="J27" s="8">
        <f>IF(OR($B27="",$E27=""),"",IFERROR(WORKDAY($E27,INDEX('Calendário de follow-up'!$D$5:$D$14,MATCH($B27,'Calendário de follow-up'!$A$5:$A$14,0))),""))</f>
        <v/>
      </c>
      <c r="K27" s="7" t="n"/>
      <c r="L27" s="7" t="n"/>
      <c r="M27" s="9">
        <f>IF($L27="","",IF(AND($K27&lt;&gt;"",$K27&lt;=$L27),"Encerramento",IF(AND($I27&lt;&gt;"",$I27&lt;=$L27),"2.º follow-up",IF(AND($G27&lt;&gt;"",$G27&lt;=$L27),"1.º follow-up","Primeira mensagem"))))</f>
        <v/>
      </c>
      <c r="N27" s="5" t="n"/>
      <c r="O27" s="9">
        <f>IF(OR($A27="",$E27="",$F27="",$L27&lt;&gt;"",$N27&lt;&gt;"",$K27&lt;&gt;""),"",IF($G27="","1.º follow-up",IF(AND($H27&lt;&gt;"",$I27=""),"2.º follow-up","Encerramento")))</f>
        <v/>
      </c>
      <c r="P27" s="8">
        <f>IF($O27="","",IF($O27="1.º follow-up",$F27,IF($O27="2.º follow-up",$H27,$J27)))</f>
        <v/>
      </c>
      <c r="Q27" s="10">
        <f>IF(OR($A27="",$E27=""),"",IF($N27&lt;&gt;"","Fechado",IF($L27&lt;&gt;"","Respondeu",IF($K27&lt;&gt;"",IF(TODAY()&gt;=WORKDAY($K27,'Calendário de follow-up'!$E$16),"Fechar agora","A aguardar"),IF($P27="","",IF($P27&lt;TODAY(),"Em atraso",IF($P27=TODAY(),"Vence hoje","A aguardar")))))))</f>
        <v/>
      </c>
      <c r="R27" s="5" t="n"/>
    </row>
    <row r="28">
      <c r="A28" s="4" t="n"/>
      <c r="B28" s="5" t="n"/>
      <c r="C28" s="6" t="n"/>
      <c r="D28" s="6" t="n"/>
      <c r="E28" s="7" t="n"/>
      <c r="F28" s="8">
        <f>IF(OR($B28="",$E28=""),"",IFERROR(WORKDAY($E28,INDEX('Calendário de follow-up'!$B$5:$B$14,MATCH($B28,'Calendário de follow-up'!$A$5:$A$14,0))),""))</f>
        <v/>
      </c>
      <c r="G28" s="7" t="n"/>
      <c r="H28" s="8">
        <f>IF(OR($B28="",$E28=""),"",IFERROR(IF(N(INDEX('Calendário de follow-up'!$C$5:$C$14,MATCH($B28,'Calendário de follow-up'!$A$5:$A$14,0)))=0,"",WORKDAY($E28,INDEX('Calendário de follow-up'!$C$5:$C$14,MATCH($B28,'Calendário de follow-up'!$A$5:$A$14,0)))),""))</f>
        <v/>
      </c>
      <c r="I28" s="7" t="n"/>
      <c r="J28" s="8">
        <f>IF(OR($B28="",$E28=""),"",IFERROR(WORKDAY($E28,INDEX('Calendário de follow-up'!$D$5:$D$14,MATCH($B28,'Calendário de follow-up'!$A$5:$A$14,0))),""))</f>
        <v/>
      </c>
      <c r="K28" s="7" t="n"/>
      <c r="L28" s="7" t="n"/>
      <c r="M28" s="9">
        <f>IF($L28="","",IF(AND($K28&lt;&gt;"",$K28&lt;=$L28),"Encerramento",IF(AND($I28&lt;&gt;"",$I28&lt;=$L28),"2.º follow-up",IF(AND($G28&lt;&gt;"",$G28&lt;=$L28),"1.º follow-up","Primeira mensagem"))))</f>
        <v/>
      </c>
      <c r="N28" s="5" t="n"/>
      <c r="O28" s="9">
        <f>IF(OR($A28="",$E28="",$F28="",$L28&lt;&gt;"",$N28&lt;&gt;"",$K28&lt;&gt;""),"",IF($G28="","1.º follow-up",IF(AND($H28&lt;&gt;"",$I28=""),"2.º follow-up","Encerramento")))</f>
        <v/>
      </c>
      <c r="P28" s="8">
        <f>IF($O28="","",IF($O28="1.º follow-up",$F28,IF($O28="2.º follow-up",$H28,$J28)))</f>
        <v/>
      </c>
      <c r="Q28" s="10">
        <f>IF(OR($A28="",$E28=""),"",IF($N28&lt;&gt;"","Fechado",IF($L28&lt;&gt;"","Respondeu",IF($K28&lt;&gt;"",IF(TODAY()&gt;=WORKDAY($K28,'Calendário de follow-up'!$E$16),"Fechar agora","A aguardar"),IF($P28="","",IF($P28&lt;TODAY(),"Em atraso",IF($P28=TODAY(),"Vence hoje","A aguardar")))))))</f>
        <v/>
      </c>
      <c r="R28" s="5" t="n"/>
    </row>
    <row r="29">
      <c r="A29" s="4" t="n"/>
      <c r="B29" s="5" t="n"/>
      <c r="C29" s="6" t="n"/>
      <c r="D29" s="6" t="n"/>
      <c r="E29" s="7" t="n"/>
      <c r="F29" s="8">
        <f>IF(OR($B29="",$E29=""),"",IFERROR(WORKDAY($E29,INDEX('Calendário de follow-up'!$B$5:$B$14,MATCH($B29,'Calendário de follow-up'!$A$5:$A$14,0))),""))</f>
        <v/>
      </c>
      <c r="G29" s="7" t="n"/>
      <c r="H29" s="8">
        <f>IF(OR($B29="",$E29=""),"",IFERROR(IF(N(INDEX('Calendário de follow-up'!$C$5:$C$14,MATCH($B29,'Calendário de follow-up'!$A$5:$A$14,0)))=0,"",WORKDAY($E29,INDEX('Calendário de follow-up'!$C$5:$C$14,MATCH($B29,'Calendário de follow-up'!$A$5:$A$14,0)))),""))</f>
        <v/>
      </c>
      <c r="I29" s="7" t="n"/>
      <c r="J29" s="8">
        <f>IF(OR($B29="",$E29=""),"",IFERROR(WORKDAY($E29,INDEX('Calendário de follow-up'!$D$5:$D$14,MATCH($B29,'Calendário de follow-up'!$A$5:$A$14,0))),""))</f>
        <v/>
      </c>
      <c r="K29" s="7" t="n"/>
      <c r="L29" s="7" t="n"/>
      <c r="M29" s="9">
        <f>IF($L29="","",IF(AND($K29&lt;&gt;"",$K29&lt;=$L29),"Encerramento",IF(AND($I29&lt;&gt;"",$I29&lt;=$L29),"2.º follow-up",IF(AND($G29&lt;&gt;"",$G29&lt;=$L29),"1.º follow-up","Primeira mensagem"))))</f>
        <v/>
      </c>
      <c r="N29" s="5" t="n"/>
      <c r="O29" s="9">
        <f>IF(OR($A29="",$E29="",$F29="",$L29&lt;&gt;"",$N29&lt;&gt;"",$K29&lt;&gt;""),"",IF($G29="","1.º follow-up",IF(AND($H29&lt;&gt;"",$I29=""),"2.º follow-up","Encerramento")))</f>
        <v/>
      </c>
      <c r="P29" s="8">
        <f>IF($O29="","",IF($O29="1.º follow-up",$F29,IF($O29="2.º follow-up",$H29,$J29)))</f>
        <v/>
      </c>
      <c r="Q29" s="10">
        <f>IF(OR($A29="",$E29=""),"",IF($N29&lt;&gt;"","Fechado",IF($L29&lt;&gt;"","Respondeu",IF($K29&lt;&gt;"",IF(TODAY()&gt;=WORKDAY($K29,'Calendário de follow-up'!$E$16),"Fechar agora","A aguardar"),IF($P29="","",IF($P29&lt;TODAY(),"Em atraso",IF($P29=TODAY(),"Vence hoje","A aguardar")))))))</f>
        <v/>
      </c>
      <c r="R29" s="5" t="n"/>
    </row>
    <row r="30">
      <c r="A30" s="4" t="n"/>
      <c r="B30" s="5" t="n"/>
      <c r="C30" s="6" t="n"/>
      <c r="D30" s="6" t="n"/>
      <c r="E30" s="7" t="n"/>
      <c r="F30" s="8">
        <f>IF(OR($B30="",$E30=""),"",IFERROR(WORKDAY($E30,INDEX('Calendário de follow-up'!$B$5:$B$14,MATCH($B30,'Calendário de follow-up'!$A$5:$A$14,0))),""))</f>
        <v/>
      </c>
      <c r="G30" s="7" t="n"/>
      <c r="H30" s="8">
        <f>IF(OR($B30="",$E30=""),"",IFERROR(IF(N(INDEX('Calendário de follow-up'!$C$5:$C$14,MATCH($B30,'Calendário de follow-up'!$A$5:$A$14,0)))=0,"",WORKDAY($E30,INDEX('Calendário de follow-up'!$C$5:$C$14,MATCH($B30,'Calendário de follow-up'!$A$5:$A$14,0)))),""))</f>
        <v/>
      </c>
      <c r="I30" s="7" t="n"/>
      <c r="J30" s="8">
        <f>IF(OR($B30="",$E30=""),"",IFERROR(WORKDAY($E30,INDEX('Calendário de follow-up'!$D$5:$D$14,MATCH($B30,'Calendário de follow-up'!$A$5:$A$14,0))),""))</f>
        <v/>
      </c>
      <c r="K30" s="7" t="n"/>
      <c r="L30" s="7" t="n"/>
      <c r="M30" s="9">
        <f>IF($L30="","",IF(AND($K30&lt;&gt;"",$K30&lt;=$L30),"Encerramento",IF(AND($I30&lt;&gt;"",$I30&lt;=$L30),"2.º follow-up",IF(AND($G30&lt;&gt;"",$G30&lt;=$L30),"1.º follow-up","Primeira mensagem"))))</f>
        <v/>
      </c>
      <c r="N30" s="5" t="n"/>
      <c r="O30" s="9">
        <f>IF(OR($A30="",$E30="",$F30="",$L30&lt;&gt;"",$N30&lt;&gt;"",$K30&lt;&gt;""),"",IF($G30="","1.º follow-up",IF(AND($H30&lt;&gt;"",$I30=""),"2.º follow-up","Encerramento")))</f>
        <v/>
      </c>
      <c r="P30" s="8">
        <f>IF($O30="","",IF($O30="1.º follow-up",$F30,IF($O30="2.º follow-up",$H30,$J30)))</f>
        <v/>
      </c>
      <c r="Q30" s="10">
        <f>IF(OR($A30="",$E30=""),"",IF($N30&lt;&gt;"","Fechado",IF($L30&lt;&gt;"","Respondeu",IF($K30&lt;&gt;"",IF(TODAY()&gt;=WORKDAY($K30,'Calendário de follow-up'!$E$16),"Fechar agora","A aguardar"),IF($P30="","",IF($P30&lt;TODAY(),"Em atraso",IF($P30=TODAY(),"Vence hoje","A aguardar")))))))</f>
        <v/>
      </c>
      <c r="R30" s="5" t="n"/>
    </row>
    <row r="31">
      <c r="A31" s="4" t="n"/>
      <c r="B31" s="5" t="n"/>
      <c r="C31" s="6" t="n"/>
      <c r="D31" s="6" t="n"/>
      <c r="E31" s="7" t="n"/>
      <c r="F31" s="8">
        <f>IF(OR($B31="",$E31=""),"",IFERROR(WORKDAY($E31,INDEX('Calendário de follow-up'!$B$5:$B$14,MATCH($B31,'Calendário de follow-up'!$A$5:$A$14,0))),""))</f>
        <v/>
      </c>
      <c r="G31" s="7" t="n"/>
      <c r="H31" s="8">
        <f>IF(OR($B31="",$E31=""),"",IFERROR(IF(N(INDEX('Calendário de follow-up'!$C$5:$C$14,MATCH($B31,'Calendário de follow-up'!$A$5:$A$14,0)))=0,"",WORKDAY($E31,INDEX('Calendário de follow-up'!$C$5:$C$14,MATCH($B31,'Calendário de follow-up'!$A$5:$A$14,0)))),""))</f>
        <v/>
      </c>
      <c r="I31" s="7" t="n"/>
      <c r="J31" s="8">
        <f>IF(OR($B31="",$E31=""),"",IFERROR(WORKDAY($E31,INDEX('Calendário de follow-up'!$D$5:$D$14,MATCH($B31,'Calendário de follow-up'!$A$5:$A$14,0))),""))</f>
        <v/>
      </c>
      <c r="K31" s="7" t="n"/>
      <c r="L31" s="7" t="n"/>
      <c r="M31" s="9">
        <f>IF($L31="","",IF(AND($K31&lt;&gt;"",$K31&lt;=$L31),"Encerramento",IF(AND($I31&lt;&gt;"",$I31&lt;=$L31),"2.º follow-up",IF(AND($G31&lt;&gt;"",$G31&lt;=$L31),"1.º follow-up","Primeira mensagem"))))</f>
        <v/>
      </c>
      <c r="N31" s="5" t="n"/>
      <c r="O31" s="9">
        <f>IF(OR($A31="",$E31="",$F31="",$L31&lt;&gt;"",$N31&lt;&gt;"",$K31&lt;&gt;""),"",IF($G31="","1.º follow-up",IF(AND($H31&lt;&gt;"",$I31=""),"2.º follow-up","Encerramento")))</f>
        <v/>
      </c>
      <c r="P31" s="8">
        <f>IF($O31="","",IF($O31="1.º follow-up",$F31,IF($O31="2.º follow-up",$H31,$J31)))</f>
        <v/>
      </c>
      <c r="Q31" s="10">
        <f>IF(OR($A31="",$E31=""),"",IF($N31&lt;&gt;"","Fechado",IF($L31&lt;&gt;"","Respondeu",IF($K31&lt;&gt;"",IF(TODAY()&gt;=WORKDAY($K31,'Calendário de follow-up'!$E$16),"Fechar agora","A aguardar"),IF($P31="","",IF($P31&lt;TODAY(),"Em atraso",IF($P31=TODAY(),"Vence hoje","A aguardar")))))))</f>
        <v/>
      </c>
      <c r="R31" s="5" t="n"/>
    </row>
    <row r="32">
      <c r="A32" s="4" t="n"/>
      <c r="B32" s="5" t="n"/>
      <c r="C32" s="6" t="n"/>
      <c r="D32" s="6" t="n"/>
      <c r="E32" s="7" t="n"/>
      <c r="F32" s="8">
        <f>IF(OR($B32="",$E32=""),"",IFERROR(WORKDAY($E32,INDEX('Calendário de follow-up'!$B$5:$B$14,MATCH($B32,'Calendário de follow-up'!$A$5:$A$14,0))),""))</f>
        <v/>
      </c>
      <c r="G32" s="7" t="n"/>
      <c r="H32" s="8">
        <f>IF(OR($B32="",$E32=""),"",IFERROR(IF(N(INDEX('Calendário de follow-up'!$C$5:$C$14,MATCH($B32,'Calendário de follow-up'!$A$5:$A$14,0)))=0,"",WORKDAY($E32,INDEX('Calendário de follow-up'!$C$5:$C$14,MATCH($B32,'Calendário de follow-up'!$A$5:$A$14,0)))),""))</f>
        <v/>
      </c>
      <c r="I32" s="7" t="n"/>
      <c r="J32" s="8">
        <f>IF(OR($B32="",$E32=""),"",IFERROR(WORKDAY($E32,INDEX('Calendário de follow-up'!$D$5:$D$14,MATCH($B32,'Calendário de follow-up'!$A$5:$A$14,0))),""))</f>
        <v/>
      </c>
      <c r="K32" s="7" t="n"/>
      <c r="L32" s="7" t="n"/>
      <c r="M32" s="9">
        <f>IF($L32="","",IF(AND($K32&lt;&gt;"",$K32&lt;=$L32),"Encerramento",IF(AND($I32&lt;&gt;"",$I32&lt;=$L32),"2.º follow-up",IF(AND($G32&lt;&gt;"",$G32&lt;=$L32),"1.º follow-up","Primeira mensagem"))))</f>
        <v/>
      </c>
      <c r="N32" s="5" t="n"/>
      <c r="O32" s="9">
        <f>IF(OR($A32="",$E32="",$F32="",$L32&lt;&gt;"",$N32&lt;&gt;"",$K32&lt;&gt;""),"",IF($G32="","1.º follow-up",IF(AND($H32&lt;&gt;"",$I32=""),"2.º follow-up","Encerramento")))</f>
        <v/>
      </c>
      <c r="P32" s="8">
        <f>IF($O32="","",IF($O32="1.º follow-up",$F32,IF($O32="2.º follow-up",$H32,$J32)))</f>
        <v/>
      </c>
      <c r="Q32" s="10">
        <f>IF(OR($A32="",$E32=""),"",IF($N32&lt;&gt;"","Fechado",IF($L32&lt;&gt;"","Respondeu",IF($K32&lt;&gt;"",IF(TODAY()&gt;=WORKDAY($K32,'Calendário de follow-up'!$E$16),"Fechar agora","A aguardar"),IF($P32="","",IF($P32&lt;TODAY(),"Em atraso",IF($P32=TODAY(),"Vence hoje","A aguardar")))))))</f>
        <v/>
      </c>
      <c r="R32" s="5" t="n"/>
    </row>
    <row r="33">
      <c r="A33" s="4" t="n"/>
      <c r="B33" s="5" t="n"/>
      <c r="C33" s="6" t="n"/>
      <c r="D33" s="6" t="n"/>
      <c r="E33" s="7" t="n"/>
      <c r="F33" s="8">
        <f>IF(OR($B33="",$E33=""),"",IFERROR(WORKDAY($E33,INDEX('Calendário de follow-up'!$B$5:$B$14,MATCH($B33,'Calendário de follow-up'!$A$5:$A$14,0))),""))</f>
        <v/>
      </c>
      <c r="G33" s="7" t="n"/>
      <c r="H33" s="8">
        <f>IF(OR($B33="",$E33=""),"",IFERROR(IF(N(INDEX('Calendário de follow-up'!$C$5:$C$14,MATCH($B33,'Calendário de follow-up'!$A$5:$A$14,0)))=0,"",WORKDAY($E33,INDEX('Calendário de follow-up'!$C$5:$C$14,MATCH($B33,'Calendário de follow-up'!$A$5:$A$14,0)))),""))</f>
        <v/>
      </c>
      <c r="I33" s="7" t="n"/>
      <c r="J33" s="8">
        <f>IF(OR($B33="",$E33=""),"",IFERROR(WORKDAY($E33,INDEX('Calendário de follow-up'!$D$5:$D$14,MATCH($B33,'Calendário de follow-up'!$A$5:$A$14,0))),""))</f>
        <v/>
      </c>
      <c r="K33" s="7" t="n"/>
      <c r="L33" s="7" t="n"/>
      <c r="M33" s="9">
        <f>IF($L33="","",IF(AND($K33&lt;&gt;"",$K33&lt;=$L33),"Encerramento",IF(AND($I33&lt;&gt;"",$I33&lt;=$L33),"2.º follow-up",IF(AND($G33&lt;&gt;"",$G33&lt;=$L33),"1.º follow-up","Primeira mensagem"))))</f>
        <v/>
      </c>
      <c r="N33" s="5" t="n"/>
      <c r="O33" s="9">
        <f>IF(OR($A33="",$E33="",$F33="",$L33&lt;&gt;"",$N33&lt;&gt;"",$K33&lt;&gt;""),"",IF($G33="","1.º follow-up",IF(AND($H33&lt;&gt;"",$I33=""),"2.º follow-up","Encerramento")))</f>
        <v/>
      </c>
      <c r="P33" s="8">
        <f>IF($O33="","",IF($O33="1.º follow-up",$F33,IF($O33="2.º follow-up",$H33,$J33)))</f>
        <v/>
      </c>
      <c r="Q33" s="10">
        <f>IF(OR($A33="",$E33=""),"",IF($N33&lt;&gt;"","Fechado",IF($L33&lt;&gt;"","Respondeu",IF($K33&lt;&gt;"",IF(TODAY()&gt;=WORKDAY($K33,'Calendário de follow-up'!$E$16),"Fechar agora","A aguardar"),IF($P33="","",IF($P33&lt;TODAY(),"Em atraso",IF($P33=TODAY(),"Vence hoje","A aguardar")))))))</f>
        <v/>
      </c>
      <c r="R33" s="5" t="n"/>
    </row>
    <row r="34">
      <c r="A34" s="4" t="n"/>
      <c r="B34" s="5" t="n"/>
      <c r="C34" s="6" t="n"/>
      <c r="D34" s="6" t="n"/>
      <c r="E34" s="7" t="n"/>
      <c r="F34" s="8">
        <f>IF(OR($B34="",$E34=""),"",IFERROR(WORKDAY($E34,INDEX('Calendário de follow-up'!$B$5:$B$14,MATCH($B34,'Calendário de follow-up'!$A$5:$A$14,0))),""))</f>
        <v/>
      </c>
      <c r="G34" s="7" t="n"/>
      <c r="H34" s="8">
        <f>IF(OR($B34="",$E34=""),"",IFERROR(IF(N(INDEX('Calendário de follow-up'!$C$5:$C$14,MATCH($B34,'Calendário de follow-up'!$A$5:$A$14,0)))=0,"",WORKDAY($E34,INDEX('Calendário de follow-up'!$C$5:$C$14,MATCH($B34,'Calendário de follow-up'!$A$5:$A$14,0)))),""))</f>
        <v/>
      </c>
      <c r="I34" s="7" t="n"/>
      <c r="J34" s="8">
        <f>IF(OR($B34="",$E34=""),"",IFERROR(WORKDAY($E34,INDEX('Calendário de follow-up'!$D$5:$D$14,MATCH($B34,'Calendário de follow-up'!$A$5:$A$14,0))),""))</f>
        <v/>
      </c>
      <c r="K34" s="7" t="n"/>
      <c r="L34" s="7" t="n"/>
      <c r="M34" s="9">
        <f>IF($L34="","",IF(AND($K34&lt;&gt;"",$K34&lt;=$L34),"Encerramento",IF(AND($I34&lt;&gt;"",$I34&lt;=$L34),"2.º follow-up",IF(AND($G34&lt;&gt;"",$G34&lt;=$L34),"1.º follow-up","Primeira mensagem"))))</f>
        <v/>
      </c>
      <c r="N34" s="5" t="n"/>
      <c r="O34" s="9">
        <f>IF(OR($A34="",$E34="",$F34="",$L34&lt;&gt;"",$N34&lt;&gt;"",$K34&lt;&gt;""),"",IF($G34="","1.º follow-up",IF(AND($H34&lt;&gt;"",$I34=""),"2.º follow-up","Encerramento")))</f>
        <v/>
      </c>
      <c r="P34" s="8">
        <f>IF($O34="","",IF($O34="1.º follow-up",$F34,IF($O34="2.º follow-up",$H34,$J34)))</f>
        <v/>
      </c>
      <c r="Q34" s="10">
        <f>IF(OR($A34="",$E34=""),"",IF($N34&lt;&gt;"","Fechado",IF($L34&lt;&gt;"","Respondeu",IF($K34&lt;&gt;"",IF(TODAY()&gt;=WORKDAY($K34,'Calendário de follow-up'!$E$16),"Fechar agora","A aguardar"),IF($P34="","",IF($P34&lt;TODAY(),"Em atraso",IF($P34=TODAY(),"Vence hoje","A aguardar")))))))</f>
        <v/>
      </c>
      <c r="R34" s="5" t="n"/>
    </row>
    <row r="35">
      <c r="A35" s="4" t="n"/>
      <c r="B35" s="5" t="n"/>
      <c r="C35" s="6" t="n"/>
      <c r="D35" s="6" t="n"/>
      <c r="E35" s="7" t="n"/>
      <c r="F35" s="8">
        <f>IF(OR($B35="",$E35=""),"",IFERROR(WORKDAY($E35,INDEX('Calendário de follow-up'!$B$5:$B$14,MATCH($B35,'Calendário de follow-up'!$A$5:$A$14,0))),""))</f>
        <v/>
      </c>
      <c r="G35" s="7" t="n"/>
      <c r="H35" s="8">
        <f>IF(OR($B35="",$E35=""),"",IFERROR(IF(N(INDEX('Calendário de follow-up'!$C$5:$C$14,MATCH($B35,'Calendário de follow-up'!$A$5:$A$14,0)))=0,"",WORKDAY($E35,INDEX('Calendário de follow-up'!$C$5:$C$14,MATCH($B35,'Calendário de follow-up'!$A$5:$A$14,0)))),""))</f>
        <v/>
      </c>
      <c r="I35" s="7" t="n"/>
      <c r="J35" s="8">
        <f>IF(OR($B35="",$E35=""),"",IFERROR(WORKDAY($E35,INDEX('Calendário de follow-up'!$D$5:$D$14,MATCH($B35,'Calendário de follow-up'!$A$5:$A$14,0))),""))</f>
        <v/>
      </c>
      <c r="K35" s="7" t="n"/>
      <c r="L35" s="7" t="n"/>
      <c r="M35" s="9">
        <f>IF($L35="","",IF(AND($K35&lt;&gt;"",$K35&lt;=$L35),"Encerramento",IF(AND($I35&lt;&gt;"",$I35&lt;=$L35),"2.º follow-up",IF(AND($G35&lt;&gt;"",$G35&lt;=$L35),"1.º follow-up","Primeira mensagem"))))</f>
        <v/>
      </c>
      <c r="N35" s="5" t="n"/>
      <c r="O35" s="9">
        <f>IF(OR($A35="",$E35="",$F35="",$L35&lt;&gt;"",$N35&lt;&gt;"",$K35&lt;&gt;""),"",IF($G35="","1.º follow-up",IF(AND($H35&lt;&gt;"",$I35=""),"2.º follow-up","Encerramento")))</f>
        <v/>
      </c>
      <c r="P35" s="8">
        <f>IF($O35="","",IF($O35="1.º follow-up",$F35,IF($O35="2.º follow-up",$H35,$J35)))</f>
        <v/>
      </c>
      <c r="Q35" s="10">
        <f>IF(OR($A35="",$E35=""),"",IF($N35&lt;&gt;"","Fechado",IF($L35&lt;&gt;"","Respondeu",IF($K35&lt;&gt;"",IF(TODAY()&gt;=WORKDAY($K35,'Calendário de follow-up'!$E$16),"Fechar agora","A aguardar"),IF($P35="","",IF($P35&lt;TODAY(),"Em atraso",IF($P35=TODAY(),"Vence hoje","A aguardar")))))))</f>
        <v/>
      </c>
      <c r="R35" s="5" t="n"/>
    </row>
    <row r="36">
      <c r="A36" s="4" t="n"/>
      <c r="B36" s="5" t="n"/>
      <c r="C36" s="6" t="n"/>
      <c r="D36" s="6" t="n"/>
      <c r="E36" s="7" t="n"/>
      <c r="F36" s="8">
        <f>IF(OR($B36="",$E36=""),"",IFERROR(WORKDAY($E36,INDEX('Calendário de follow-up'!$B$5:$B$14,MATCH($B36,'Calendário de follow-up'!$A$5:$A$14,0))),""))</f>
        <v/>
      </c>
      <c r="G36" s="7" t="n"/>
      <c r="H36" s="8">
        <f>IF(OR($B36="",$E36=""),"",IFERROR(IF(N(INDEX('Calendário de follow-up'!$C$5:$C$14,MATCH($B36,'Calendário de follow-up'!$A$5:$A$14,0)))=0,"",WORKDAY($E36,INDEX('Calendário de follow-up'!$C$5:$C$14,MATCH($B36,'Calendário de follow-up'!$A$5:$A$14,0)))),""))</f>
        <v/>
      </c>
      <c r="I36" s="7" t="n"/>
      <c r="J36" s="8">
        <f>IF(OR($B36="",$E36=""),"",IFERROR(WORKDAY($E36,INDEX('Calendário de follow-up'!$D$5:$D$14,MATCH($B36,'Calendário de follow-up'!$A$5:$A$14,0))),""))</f>
        <v/>
      </c>
      <c r="K36" s="7" t="n"/>
      <c r="L36" s="7" t="n"/>
      <c r="M36" s="9">
        <f>IF($L36="","",IF(AND($K36&lt;&gt;"",$K36&lt;=$L36),"Encerramento",IF(AND($I36&lt;&gt;"",$I36&lt;=$L36),"2.º follow-up",IF(AND($G36&lt;&gt;"",$G36&lt;=$L36),"1.º follow-up","Primeira mensagem"))))</f>
        <v/>
      </c>
      <c r="N36" s="5" t="n"/>
      <c r="O36" s="9">
        <f>IF(OR($A36="",$E36="",$F36="",$L36&lt;&gt;"",$N36&lt;&gt;"",$K36&lt;&gt;""),"",IF($G36="","1.º follow-up",IF(AND($H36&lt;&gt;"",$I36=""),"2.º follow-up","Encerramento")))</f>
        <v/>
      </c>
      <c r="P36" s="8">
        <f>IF($O36="","",IF($O36="1.º follow-up",$F36,IF($O36="2.º follow-up",$H36,$J36)))</f>
        <v/>
      </c>
      <c r="Q36" s="10">
        <f>IF(OR($A36="",$E36=""),"",IF($N36&lt;&gt;"","Fechado",IF($L36&lt;&gt;"","Respondeu",IF($K36&lt;&gt;"",IF(TODAY()&gt;=WORKDAY($K36,'Calendário de follow-up'!$E$16),"Fechar agora","A aguardar"),IF($P36="","",IF($P36&lt;TODAY(),"Em atraso",IF($P36=TODAY(),"Vence hoje","A aguardar")))))))</f>
        <v/>
      </c>
      <c r="R36" s="5" t="n"/>
    </row>
    <row r="37">
      <c r="A37" s="4" t="n"/>
      <c r="B37" s="5" t="n"/>
      <c r="C37" s="6" t="n"/>
      <c r="D37" s="6" t="n"/>
      <c r="E37" s="7" t="n"/>
      <c r="F37" s="8">
        <f>IF(OR($B37="",$E37=""),"",IFERROR(WORKDAY($E37,INDEX('Calendário de follow-up'!$B$5:$B$14,MATCH($B37,'Calendário de follow-up'!$A$5:$A$14,0))),""))</f>
        <v/>
      </c>
      <c r="G37" s="7" t="n"/>
      <c r="H37" s="8">
        <f>IF(OR($B37="",$E37=""),"",IFERROR(IF(N(INDEX('Calendário de follow-up'!$C$5:$C$14,MATCH($B37,'Calendário de follow-up'!$A$5:$A$14,0)))=0,"",WORKDAY($E37,INDEX('Calendário de follow-up'!$C$5:$C$14,MATCH($B37,'Calendário de follow-up'!$A$5:$A$14,0)))),""))</f>
        <v/>
      </c>
      <c r="I37" s="7" t="n"/>
      <c r="J37" s="8">
        <f>IF(OR($B37="",$E37=""),"",IFERROR(WORKDAY($E37,INDEX('Calendário de follow-up'!$D$5:$D$14,MATCH($B37,'Calendário de follow-up'!$A$5:$A$14,0))),""))</f>
        <v/>
      </c>
      <c r="K37" s="7" t="n"/>
      <c r="L37" s="7" t="n"/>
      <c r="M37" s="9">
        <f>IF($L37="","",IF(AND($K37&lt;&gt;"",$K37&lt;=$L37),"Encerramento",IF(AND($I37&lt;&gt;"",$I37&lt;=$L37),"2.º follow-up",IF(AND($G37&lt;&gt;"",$G37&lt;=$L37),"1.º follow-up","Primeira mensagem"))))</f>
        <v/>
      </c>
      <c r="N37" s="5" t="n"/>
      <c r="O37" s="9">
        <f>IF(OR($A37="",$E37="",$F37="",$L37&lt;&gt;"",$N37&lt;&gt;"",$K37&lt;&gt;""),"",IF($G37="","1.º follow-up",IF(AND($H37&lt;&gt;"",$I37=""),"2.º follow-up","Encerramento")))</f>
        <v/>
      </c>
      <c r="P37" s="8">
        <f>IF($O37="","",IF($O37="1.º follow-up",$F37,IF($O37="2.º follow-up",$H37,$J37)))</f>
        <v/>
      </c>
      <c r="Q37" s="10">
        <f>IF(OR($A37="",$E37=""),"",IF($N37&lt;&gt;"","Fechado",IF($L37&lt;&gt;"","Respondeu",IF($K37&lt;&gt;"",IF(TODAY()&gt;=WORKDAY($K37,'Calendário de follow-up'!$E$16),"Fechar agora","A aguardar"),IF($P37="","",IF($P37&lt;TODAY(),"Em atraso",IF($P37=TODAY(),"Vence hoje","A aguardar")))))))</f>
        <v/>
      </c>
      <c r="R37" s="5" t="n"/>
    </row>
    <row r="38">
      <c r="A38" s="4" t="n"/>
      <c r="B38" s="5" t="n"/>
      <c r="C38" s="6" t="n"/>
      <c r="D38" s="6" t="n"/>
      <c r="E38" s="7" t="n"/>
      <c r="F38" s="8">
        <f>IF(OR($B38="",$E38=""),"",IFERROR(WORKDAY($E38,INDEX('Calendário de follow-up'!$B$5:$B$14,MATCH($B38,'Calendário de follow-up'!$A$5:$A$14,0))),""))</f>
        <v/>
      </c>
      <c r="G38" s="7" t="n"/>
      <c r="H38" s="8">
        <f>IF(OR($B38="",$E38=""),"",IFERROR(IF(N(INDEX('Calendário de follow-up'!$C$5:$C$14,MATCH($B38,'Calendário de follow-up'!$A$5:$A$14,0)))=0,"",WORKDAY($E38,INDEX('Calendário de follow-up'!$C$5:$C$14,MATCH($B38,'Calendário de follow-up'!$A$5:$A$14,0)))),""))</f>
        <v/>
      </c>
      <c r="I38" s="7" t="n"/>
      <c r="J38" s="8">
        <f>IF(OR($B38="",$E38=""),"",IFERROR(WORKDAY($E38,INDEX('Calendário de follow-up'!$D$5:$D$14,MATCH($B38,'Calendário de follow-up'!$A$5:$A$14,0))),""))</f>
        <v/>
      </c>
      <c r="K38" s="7" t="n"/>
      <c r="L38" s="7" t="n"/>
      <c r="M38" s="9">
        <f>IF($L38="","",IF(AND($K38&lt;&gt;"",$K38&lt;=$L38),"Encerramento",IF(AND($I38&lt;&gt;"",$I38&lt;=$L38),"2.º follow-up",IF(AND($G38&lt;&gt;"",$G38&lt;=$L38),"1.º follow-up","Primeira mensagem"))))</f>
        <v/>
      </c>
      <c r="N38" s="5" t="n"/>
      <c r="O38" s="9">
        <f>IF(OR($A38="",$E38="",$F38="",$L38&lt;&gt;"",$N38&lt;&gt;"",$K38&lt;&gt;""),"",IF($G38="","1.º follow-up",IF(AND($H38&lt;&gt;"",$I38=""),"2.º follow-up","Encerramento")))</f>
        <v/>
      </c>
      <c r="P38" s="8">
        <f>IF($O38="","",IF($O38="1.º follow-up",$F38,IF($O38="2.º follow-up",$H38,$J38)))</f>
        <v/>
      </c>
      <c r="Q38" s="10">
        <f>IF(OR($A38="",$E38=""),"",IF($N38&lt;&gt;"","Fechado",IF($L38&lt;&gt;"","Respondeu",IF($K38&lt;&gt;"",IF(TODAY()&gt;=WORKDAY($K38,'Calendário de follow-up'!$E$16),"Fechar agora","A aguardar"),IF($P38="","",IF($P38&lt;TODAY(),"Em atraso",IF($P38=TODAY(),"Vence hoje","A aguardar")))))))</f>
        <v/>
      </c>
      <c r="R38" s="5" t="n"/>
    </row>
    <row r="39">
      <c r="A39" s="4" t="n"/>
      <c r="B39" s="5" t="n"/>
      <c r="C39" s="6" t="n"/>
      <c r="D39" s="6" t="n"/>
      <c r="E39" s="7" t="n"/>
      <c r="F39" s="8">
        <f>IF(OR($B39="",$E39=""),"",IFERROR(WORKDAY($E39,INDEX('Calendário de follow-up'!$B$5:$B$14,MATCH($B39,'Calendário de follow-up'!$A$5:$A$14,0))),""))</f>
        <v/>
      </c>
      <c r="G39" s="7" t="n"/>
      <c r="H39" s="8">
        <f>IF(OR($B39="",$E39=""),"",IFERROR(IF(N(INDEX('Calendário de follow-up'!$C$5:$C$14,MATCH($B39,'Calendário de follow-up'!$A$5:$A$14,0)))=0,"",WORKDAY($E39,INDEX('Calendário de follow-up'!$C$5:$C$14,MATCH($B39,'Calendário de follow-up'!$A$5:$A$14,0)))),""))</f>
        <v/>
      </c>
      <c r="I39" s="7" t="n"/>
      <c r="J39" s="8">
        <f>IF(OR($B39="",$E39=""),"",IFERROR(WORKDAY($E39,INDEX('Calendário de follow-up'!$D$5:$D$14,MATCH($B39,'Calendário de follow-up'!$A$5:$A$14,0))),""))</f>
        <v/>
      </c>
      <c r="K39" s="7" t="n"/>
      <c r="L39" s="7" t="n"/>
      <c r="M39" s="9">
        <f>IF($L39="","",IF(AND($K39&lt;&gt;"",$K39&lt;=$L39),"Encerramento",IF(AND($I39&lt;&gt;"",$I39&lt;=$L39),"2.º follow-up",IF(AND($G39&lt;&gt;"",$G39&lt;=$L39),"1.º follow-up","Primeira mensagem"))))</f>
        <v/>
      </c>
      <c r="N39" s="5" t="n"/>
      <c r="O39" s="9">
        <f>IF(OR($A39="",$E39="",$F39="",$L39&lt;&gt;"",$N39&lt;&gt;"",$K39&lt;&gt;""),"",IF($G39="","1.º follow-up",IF(AND($H39&lt;&gt;"",$I39=""),"2.º follow-up","Encerramento")))</f>
        <v/>
      </c>
      <c r="P39" s="8">
        <f>IF($O39="","",IF($O39="1.º follow-up",$F39,IF($O39="2.º follow-up",$H39,$J39)))</f>
        <v/>
      </c>
      <c r="Q39" s="10">
        <f>IF(OR($A39="",$E39=""),"",IF($N39&lt;&gt;"","Fechado",IF($L39&lt;&gt;"","Respondeu",IF($K39&lt;&gt;"",IF(TODAY()&gt;=WORKDAY($K39,'Calendário de follow-up'!$E$16),"Fechar agora","A aguardar"),IF($P39="","",IF($P39&lt;TODAY(),"Em atraso",IF($P39=TODAY(),"Vence hoje","A aguardar")))))))</f>
        <v/>
      </c>
      <c r="R39" s="5" t="n"/>
    </row>
    <row r="40">
      <c r="A40" s="4" t="n"/>
      <c r="B40" s="5" t="n"/>
      <c r="C40" s="6" t="n"/>
      <c r="D40" s="6" t="n"/>
      <c r="E40" s="7" t="n"/>
      <c r="F40" s="8">
        <f>IF(OR($B40="",$E40=""),"",IFERROR(WORKDAY($E40,INDEX('Calendário de follow-up'!$B$5:$B$14,MATCH($B40,'Calendário de follow-up'!$A$5:$A$14,0))),""))</f>
        <v/>
      </c>
      <c r="G40" s="7" t="n"/>
      <c r="H40" s="8">
        <f>IF(OR($B40="",$E40=""),"",IFERROR(IF(N(INDEX('Calendário de follow-up'!$C$5:$C$14,MATCH($B40,'Calendário de follow-up'!$A$5:$A$14,0)))=0,"",WORKDAY($E40,INDEX('Calendário de follow-up'!$C$5:$C$14,MATCH($B40,'Calendário de follow-up'!$A$5:$A$14,0)))),""))</f>
        <v/>
      </c>
      <c r="I40" s="7" t="n"/>
      <c r="J40" s="8">
        <f>IF(OR($B40="",$E40=""),"",IFERROR(WORKDAY($E40,INDEX('Calendário de follow-up'!$D$5:$D$14,MATCH($B40,'Calendário de follow-up'!$A$5:$A$14,0))),""))</f>
        <v/>
      </c>
      <c r="K40" s="7" t="n"/>
      <c r="L40" s="7" t="n"/>
      <c r="M40" s="9">
        <f>IF($L40="","",IF(AND($K40&lt;&gt;"",$K40&lt;=$L40),"Encerramento",IF(AND($I40&lt;&gt;"",$I40&lt;=$L40),"2.º follow-up",IF(AND($G40&lt;&gt;"",$G40&lt;=$L40),"1.º follow-up","Primeira mensagem"))))</f>
        <v/>
      </c>
      <c r="N40" s="5" t="n"/>
      <c r="O40" s="9">
        <f>IF(OR($A40="",$E40="",$F40="",$L40&lt;&gt;"",$N40&lt;&gt;"",$K40&lt;&gt;""),"",IF($G40="","1.º follow-up",IF(AND($H40&lt;&gt;"",$I40=""),"2.º follow-up","Encerramento")))</f>
        <v/>
      </c>
      <c r="P40" s="8">
        <f>IF($O40="","",IF($O40="1.º follow-up",$F40,IF($O40="2.º follow-up",$H40,$J40)))</f>
        <v/>
      </c>
      <c r="Q40" s="10">
        <f>IF(OR($A40="",$E40=""),"",IF($N40&lt;&gt;"","Fechado",IF($L40&lt;&gt;"","Respondeu",IF($K40&lt;&gt;"",IF(TODAY()&gt;=WORKDAY($K40,'Calendário de follow-up'!$E$16),"Fechar agora","A aguardar"),IF($P40="","",IF($P40&lt;TODAY(),"Em atraso",IF($P40=TODAY(),"Vence hoje","A aguardar")))))))</f>
        <v/>
      </c>
      <c r="R40" s="5" t="n"/>
    </row>
    <row r="41">
      <c r="A41" s="4" t="n"/>
      <c r="B41" s="5" t="n"/>
      <c r="C41" s="6" t="n"/>
      <c r="D41" s="6" t="n"/>
      <c r="E41" s="7" t="n"/>
      <c r="F41" s="8">
        <f>IF(OR($B41="",$E41=""),"",IFERROR(WORKDAY($E41,INDEX('Calendário de follow-up'!$B$5:$B$14,MATCH($B41,'Calendário de follow-up'!$A$5:$A$14,0))),""))</f>
        <v/>
      </c>
      <c r="G41" s="7" t="n"/>
      <c r="H41" s="8">
        <f>IF(OR($B41="",$E41=""),"",IFERROR(IF(N(INDEX('Calendário de follow-up'!$C$5:$C$14,MATCH($B41,'Calendário de follow-up'!$A$5:$A$14,0)))=0,"",WORKDAY($E41,INDEX('Calendário de follow-up'!$C$5:$C$14,MATCH($B41,'Calendário de follow-up'!$A$5:$A$14,0)))),""))</f>
        <v/>
      </c>
      <c r="I41" s="7" t="n"/>
      <c r="J41" s="8">
        <f>IF(OR($B41="",$E41=""),"",IFERROR(WORKDAY($E41,INDEX('Calendário de follow-up'!$D$5:$D$14,MATCH($B41,'Calendário de follow-up'!$A$5:$A$14,0))),""))</f>
        <v/>
      </c>
      <c r="K41" s="7" t="n"/>
      <c r="L41" s="7" t="n"/>
      <c r="M41" s="9">
        <f>IF($L41="","",IF(AND($K41&lt;&gt;"",$K41&lt;=$L41),"Encerramento",IF(AND($I41&lt;&gt;"",$I41&lt;=$L41),"2.º follow-up",IF(AND($G41&lt;&gt;"",$G41&lt;=$L41),"1.º follow-up","Primeira mensagem"))))</f>
        <v/>
      </c>
      <c r="N41" s="5" t="n"/>
      <c r="O41" s="9">
        <f>IF(OR($A41="",$E41="",$F41="",$L41&lt;&gt;"",$N41&lt;&gt;"",$K41&lt;&gt;""),"",IF($G41="","1.º follow-up",IF(AND($H41&lt;&gt;"",$I41=""),"2.º follow-up","Encerramento")))</f>
        <v/>
      </c>
      <c r="P41" s="8">
        <f>IF($O41="","",IF($O41="1.º follow-up",$F41,IF($O41="2.º follow-up",$H41,$J41)))</f>
        <v/>
      </c>
      <c r="Q41" s="10">
        <f>IF(OR($A41="",$E41=""),"",IF($N41&lt;&gt;"","Fechado",IF($L41&lt;&gt;"","Respondeu",IF($K41&lt;&gt;"",IF(TODAY()&gt;=WORKDAY($K41,'Calendário de follow-up'!$E$16),"Fechar agora","A aguardar"),IF($P41="","",IF($P41&lt;TODAY(),"Em atraso",IF($P41=TODAY(),"Vence hoje","A aguardar")))))))</f>
        <v/>
      </c>
      <c r="R41" s="5" t="n"/>
    </row>
    <row r="42">
      <c r="A42" s="4" t="n"/>
      <c r="B42" s="5" t="n"/>
      <c r="C42" s="6" t="n"/>
      <c r="D42" s="6" t="n"/>
      <c r="E42" s="7" t="n"/>
      <c r="F42" s="8">
        <f>IF(OR($B42="",$E42=""),"",IFERROR(WORKDAY($E42,INDEX('Calendário de follow-up'!$B$5:$B$14,MATCH($B42,'Calendário de follow-up'!$A$5:$A$14,0))),""))</f>
        <v/>
      </c>
      <c r="G42" s="7" t="n"/>
      <c r="H42" s="8">
        <f>IF(OR($B42="",$E42=""),"",IFERROR(IF(N(INDEX('Calendário de follow-up'!$C$5:$C$14,MATCH($B42,'Calendário de follow-up'!$A$5:$A$14,0)))=0,"",WORKDAY($E42,INDEX('Calendário de follow-up'!$C$5:$C$14,MATCH($B42,'Calendário de follow-up'!$A$5:$A$14,0)))),""))</f>
        <v/>
      </c>
      <c r="I42" s="7" t="n"/>
      <c r="J42" s="8">
        <f>IF(OR($B42="",$E42=""),"",IFERROR(WORKDAY($E42,INDEX('Calendário de follow-up'!$D$5:$D$14,MATCH($B42,'Calendário de follow-up'!$A$5:$A$14,0))),""))</f>
        <v/>
      </c>
      <c r="K42" s="7" t="n"/>
      <c r="L42" s="7" t="n"/>
      <c r="M42" s="9">
        <f>IF($L42="","",IF(AND($K42&lt;&gt;"",$K42&lt;=$L42),"Encerramento",IF(AND($I42&lt;&gt;"",$I42&lt;=$L42),"2.º follow-up",IF(AND($G42&lt;&gt;"",$G42&lt;=$L42),"1.º follow-up","Primeira mensagem"))))</f>
        <v/>
      </c>
      <c r="N42" s="5" t="n"/>
      <c r="O42" s="9">
        <f>IF(OR($A42="",$E42="",$F42="",$L42&lt;&gt;"",$N42&lt;&gt;"",$K42&lt;&gt;""),"",IF($G42="","1.º follow-up",IF(AND($H42&lt;&gt;"",$I42=""),"2.º follow-up","Encerramento")))</f>
        <v/>
      </c>
      <c r="P42" s="8">
        <f>IF($O42="","",IF($O42="1.º follow-up",$F42,IF($O42="2.º follow-up",$H42,$J42)))</f>
        <v/>
      </c>
      <c r="Q42" s="10">
        <f>IF(OR($A42="",$E42=""),"",IF($N42&lt;&gt;"","Fechado",IF($L42&lt;&gt;"","Respondeu",IF($K42&lt;&gt;"",IF(TODAY()&gt;=WORKDAY($K42,'Calendário de follow-up'!$E$16),"Fechar agora","A aguardar"),IF($P42="","",IF($P42&lt;TODAY(),"Em atraso",IF($P42=TODAY(),"Vence hoje","A aguardar")))))))</f>
        <v/>
      </c>
      <c r="R42" s="5" t="n"/>
    </row>
    <row r="43">
      <c r="A43" s="4" t="n"/>
      <c r="B43" s="5" t="n"/>
      <c r="C43" s="6" t="n"/>
      <c r="D43" s="6" t="n"/>
      <c r="E43" s="7" t="n"/>
      <c r="F43" s="8">
        <f>IF(OR($B43="",$E43=""),"",IFERROR(WORKDAY($E43,INDEX('Calendário de follow-up'!$B$5:$B$14,MATCH($B43,'Calendário de follow-up'!$A$5:$A$14,0))),""))</f>
        <v/>
      </c>
      <c r="G43" s="7" t="n"/>
      <c r="H43" s="8">
        <f>IF(OR($B43="",$E43=""),"",IFERROR(IF(N(INDEX('Calendário de follow-up'!$C$5:$C$14,MATCH($B43,'Calendário de follow-up'!$A$5:$A$14,0)))=0,"",WORKDAY($E43,INDEX('Calendário de follow-up'!$C$5:$C$14,MATCH($B43,'Calendário de follow-up'!$A$5:$A$14,0)))),""))</f>
        <v/>
      </c>
      <c r="I43" s="7" t="n"/>
      <c r="J43" s="8">
        <f>IF(OR($B43="",$E43=""),"",IFERROR(WORKDAY($E43,INDEX('Calendário de follow-up'!$D$5:$D$14,MATCH($B43,'Calendário de follow-up'!$A$5:$A$14,0))),""))</f>
        <v/>
      </c>
      <c r="K43" s="7" t="n"/>
      <c r="L43" s="7" t="n"/>
      <c r="M43" s="9">
        <f>IF($L43="","",IF(AND($K43&lt;&gt;"",$K43&lt;=$L43),"Encerramento",IF(AND($I43&lt;&gt;"",$I43&lt;=$L43),"2.º follow-up",IF(AND($G43&lt;&gt;"",$G43&lt;=$L43),"1.º follow-up","Primeira mensagem"))))</f>
        <v/>
      </c>
      <c r="N43" s="5" t="n"/>
      <c r="O43" s="9">
        <f>IF(OR($A43="",$E43="",$F43="",$L43&lt;&gt;"",$N43&lt;&gt;"",$K43&lt;&gt;""),"",IF($G43="","1.º follow-up",IF(AND($H43&lt;&gt;"",$I43=""),"2.º follow-up","Encerramento")))</f>
        <v/>
      </c>
      <c r="P43" s="8">
        <f>IF($O43="","",IF($O43="1.º follow-up",$F43,IF($O43="2.º follow-up",$H43,$J43)))</f>
        <v/>
      </c>
      <c r="Q43" s="10">
        <f>IF(OR($A43="",$E43=""),"",IF($N43&lt;&gt;"","Fechado",IF($L43&lt;&gt;"","Respondeu",IF($K43&lt;&gt;"",IF(TODAY()&gt;=WORKDAY($K43,'Calendário de follow-up'!$E$16),"Fechar agora","A aguardar"),IF($P43="","",IF($P43&lt;TODAY(),"Em atraso",IF($P43=TODAY(),"Vence hoje","A aguardar")))))))</f>
        <v/>
      </c>
      <c r="R43" s="5" t="n"/>
    </row>
    <row r="44">
      <c r="A44" s="4" t="n"/>
      <c r="B44" s="5" t="n"/>
      <c r="C44" s="6" t="n"/>
      <c r="D44" s="6" t="n"/>
      <c r="E44" s="7" t="n"/>
      <c r="F44" s="8">
        <f>IF(OR($B44="",$E44=""),"",IFERROR(WORKDAY($E44,INDEX('Calendário de follow-up'!$B$5:$B$14,MATCH($B44,'Calendário de follow-up'!$A$5:$A$14,0))),""))</f>
        <v/>
      </c>
      <c r="G44" s="7" t="n"/>
      <c r="H44" s="8">
        <f>IF(OR($B44="",$E44=""),"",IFERROR(IF(N(INDEX('Calendário de follow-up'!$C$5:$C$14,MATCH($B44,'Calendário de follow-up'!$A$5:$A$14,0)))=0,"",WORKDAY($E44,INDEX('Calendário de follow-up'!$C$5:$C$14,MATCH($B44,'Calendário de follow-up'!$A$5:$A$14,0)))),""))</f>
        <v/>
      </c>
      <c r="I44" s="7" t="n"/>
      <c r="J44" s="8">
        <f>IF(OR($B44="",$E44=""),"",IFERROR(WORKDAY($E44,INDEX('Calendário de follow-up'!$D$5:$D$14,MATCH($B44,'Calendário de follow-up'!$A$5:$A$14,0))),""))</f>
        <v/>
      </c>
      <c r="K44" s="7" t="n"/>
      <c r="L44" s="7" t="n"/>
      <c r="M44" s="9">
        <f>IF($L44="","",IF(AND($K44&lt;&gt;"",$K44&lt;=$L44),"Encerramento",IF(AND($I44&lt;&gt;"",$I44&lt;=$L44),"2.º follow-up",IF(AND($G44&lt;&gt;"",$G44&lt;=$L44),"1.º follow-up","Primeira mensagem"))))</f>
        <v/>
      </c>
      <c r="N44" s="5" t="n"/>
      <c r="O44" s="9">
        <f>IF(OR($A44="",$E44="",$F44="",$L44&lt;&gt;"",$N44&lt;&gt;"",$K44&lt;&gt;""),"",IF($G44="","1.º follow-up",IF(AND($H44&lt;&gt;"",$I44=""),"2.º follow-up","Encerramento")))</f>
        <v/>
      </c>
      <c r="P44" s="8">
        <f>IF($O44="","",IF($O44="1.º follow-up",$F44,IF($O44="2.º follow-up",$H44,$J44)))</f>
        <v/>
      </c>
      <c r="Q44" s="10">
        <f>IF(OR($A44="",$E44=""),"",IF($N44&lt;&gt;"","Fechado",IF($L44&lt;&gt;"","Respondeu",IF($K44&lt;&gt;"",IF(TODAY()&gt;=WORKDAY($K44,'Calendário de follow-up'!$E$16),"Fechar agora","A aguardar"),IF($P44="","",IF($P44&lt;TODAY(),"Em atraso",IF($P44=TODAY(),"Vence hoje","A aguardar")))))))</f>
        <v/>
      </c>
      <c r="R44" s="5" t="n"/>
    </row>
    <row r="45">
      <c r="A45" s="4" t="n"/>
      <c r="B45" s="5" t="n"/>
      <c r="C45" s="6" t="n"/>
      <c r="D45" s="6" t="n"/>
      <c r="E45" s="7" t="n"/>
      <c r="F45" s="8">
        <f>IF(OR($B45="",$E45=""),"",IFERROR(WORKDAY($E45,INDEX('Calendário de follow-up'!$B$5:$B$14,MATCH($B45,'Calendário de follow-up'!$A$5:$A$14,0))),""))</f>
        <v/>
      </c>
      <c r="G45" s="7" t="n"/>
      <c r="H45" s="8">
        <f>IF(OR($B45="",$E45=""),"",IFERROR(IF(N(INDEX('Calendário de follow-up'!$C$5:$C$14,MATCH($B45,'Calendário de follow-up'!$A$5:$A$14,0)))=0,"",WORKDAY($E45,INDEX('Calendário de follow-up'!$C$5:$C$14,MATCH($B45,'Calendário de follow-up'!$A$5:$A$14,0)))),""))</f>
        <v/>
      </c>
      <c r="I45" s="7" t="n"/>
      <c r="J45" s="8">
        <f>IF(OR($B45="",$E45=""),"",IFERROR(WORKDAY($E45,INDEX('Calendário de follow-up'!$D$5:$D$14,MATCH($B45,'Calendário de follow-up'!$A$5:$A$14,0))),""))</f>
        <v/>
      </c>
      <c r="K45" s="7" t="n"/>
      <c r="L45" s="7" t="n"/>
      <c r="M45" s="9">
        <f>IF($L45="","",IF(AND($K45&lt;&gt;"",$K45&lt;=$L45),"Encerramento",IF(AND($I45&lt;&gt;"",$I45&lt;=$L45),"2.º follow-up",IF(AND($G45&lt;&gt;"",$G45&lt;=$L45),"1.º follow-up","Primeira mensagem"))))</f>
        <v/>
      </c>
      <c r="N45" s="5" t="n"/>
      <c r="O45" s="9">
        <f>IF(OR($A45="",$E45="",$F45="",$L45&lt;&gt;"",$N45&lt;&gt;"",$K45&lt;&gt;""),"",IF($G45="","1.º follow-up",IF(AND($H45&lt;&gt;"",$I45=""),"2.º follow-up","Encerramento")))</f>
        <v/>
      </c>
      <c r="P45" s="8">
        <f>IF($O45="","",IF($O45="1.º follow-up",$F45,IF($O45="2.º follow-up",$H45,$J45)))</f>
        <v/>
      </c>
      <c r="Q45" s="10">
        <f>IF(OR($A45="",$E45=""),"",IF($N45&lt;&gt;"","Fechado",IF($L45&lt;&gt;"","Respondeu",IF($K45&lt;&gt;"",IF(TODAY()&gt;=WORKDAY($K45,'Calendário de follow-up'!$E$16),"Fechar agora","A aguardar"),IF($P45="","",IF($P45&lt;TODAY(),"Em atraso",IF($P45=TODAY(),"Vence hoje","A aguardar")))))))</f>
        <v/>
      </c>
      <c r="R45" s="5" t="n"/>
    </row>
    <row r="46">
      <c r="A46" s="4" t="n"/>
      <c r="B46" s="5" t="n"/>
      <c r="C46" s="6" t="n"/>
      <c r="D46" s="6" t="n"/>
      <c r="E46" s="7" t="n"/>
      <c r="F46" s="8">
        <f>IF(OR($B46="",$E46=""),"",IFERROR(WORKDAY($E46,INDEX('Calendário de follow-up'!$B$5:$B$14,MATCH($B46,'Calendário de follow-up'!$A$5:$A$14,0))),""))</f>
        <v/>
      </c>
      <c r="G46" s="7" t="n"/>
      <c r="H46" s="8">
        <f>IF(OR($B46="",$E46=""),"",IFERROR(IF(N(INDEX('Calendário de follow-up'!$C$5:$C$14,MATCH($B46,'Calendário de follow-up'!$A$5:$A$14,0)))=0,"",WORKDAY($E46,INDEX('Calendário de follow-up'!$C$5:$C$14,MATCH($B46,'Calendário de follow-up'!$A$5:$A$14,0)))),""))</f>
        <v/>
      </c>
      <c r="I46" s="7" t="n"/>
      <c r="J46" s="8">
        <f>IF(OR($B46="",$E46=""),"",IFERROR(WORKDAY($E46,INDEX('Calendário de follow-up'!$D$5:$D$14,MATCH($B46,'Calendário de follow-up'!$A$5:$A$14,0))),""))</f>
        <v/>
      </c>
      <c r="K46" s="7" t="n"/>
      <c r="L46" s="7" t="n"/>
      <c r="M46" s="9">
        <f>IF($L46="","",IF(AND($K46&lt;&gt;"",$K46&lt;=$L46),"Encerramento",IF(AND($I46&lt;&gt;"",$I46&lt;=$L46),"2.º follow-up",IF(AND($G46&lt;&gt;"",$G46&lt;=$L46),"1.º follow-up","Primeira mensagem"))))</f>
        <v/>
      </c>
      <c r="N46" s="5" t="n"/>
      <c r="O46" s="9">
        <f>IF(OR($A46="",$E46="",$F46="",$L46&lt;&gt;"",$N46&lt;&gt;"",$K46&lt;&gt;""),"",IF($G46="","1.º follow-up",IF(AND($H46&lt;&gt;"",$I46=""),"2.º follow-up","Encerramento")))</f>
        <v/>
      </c>
      <c r="P46" s="8">
        <f>IF($O46="","",IF($O46="1.º follow-up",$F46,IF($O46="2.º follow-up",$H46,$J46)))</f>
        <v/>
      </c>
      <c r="Q46" s="10">
        <f>IF(OR($A46="",$E46=""),"",IF($N46&lt;&gt;"","Fechado",IF($L46&lt;&gt;"","Respondeu",IF($K46&lt;&gt;"",IF(TODAY()&gt;=WORKDAY($K46,'Calendário de follow-up'!$E$16),"Fechar agora","A aguardar"),IF($P46="","",IF($P46&lt;TODAY(),"Em atraso",IF($P46=TODAY(),"Vence hoje","A aguardar")))))))</f>
        <v/>
      </c>
      <c r="R46" s="5" t="n"/>
    </row>
    <row r="47">
      <c r="A47" s="4" t="n"/>
      <c r="B47" s="5" t="n"/>
      <c r="C47" s="6" t="n"/>
      <c r="D47" s="6" t="n"/>
      <c r="E47" s="7" t="n"/>
      <c r="F47" s="8">
        <f>IF(OR($B47="",$E47=""),"",IFERROR(WORKDAY($E47,INDEX('Calendário de follow-up'!$B$5:$B$14,MATCH($B47,'Calendário de follow-up'!$A$5:$A$14,0))),""))</f>
        <v/>
      </c>
      <c r="G47" s="7" t="n"/>
      <c r="H47" s="8">
        <f>IF(OR($B47="",$E47=""),"",IFERROR(IF(N(INDEX('Calendário de follow-up'!$C$5:$C$14,MATCH($B47,'Calendário de follow-up'!$A$5:$A$14,0)))=0,"",WORKDAY($E47,INDEX('Calendário de follow-up'!$C$5:$C$14,MATCH($B47,'Calendário de follow-up'!$A$5:$A$14,0)))),""))</f>
        <v/>
      </c>
      <c r="I47" s="7" t="n"/>
      <c r="J47" s="8">
        <f>IF(OR($B47="",$E47=""),"",IFERROR(WORKDAY($E47,INDEX('Calendário de follow-up'!$D$5:$D$14,MATCH($B47,'Calendário de follow-up'!$A$5:$A$14,0))),""))</f>
        <v/>
      </c>
      <c r="K47" s="7" t="n"/>
      <c r="L47" s="7" t="n"/>
      <c r="M47" s="9">
        <f>IF($L47="","",IF(AND($K47&lt;&gt;"",$K47&lt;=$L47),"Encerramento",IF(AND($I47&lt;&gt;"",$I47&lt;=$L47),"2.º follow-up",IF(AND($G47&lt;&gt;"",$G47&lt;=$L47),"1.º follow-up","Primeira mensagem"))))</f>
        <v/>
      </c>
      <c r="N47" s="5" t="n"/>
      <c r="O47" s="9">
        <f>IF(OR($A47="",$E47="",$F47="",$L47&lt;&gt;"",$N47&lt;&gt;"",$K47&lt;&gt;""),"",IF($G47="","1.º follow-up",IF(AND($H47&lt;&gt;"",$I47=""),"2.º follow-up","Encerramento")))</f>
        <v/>
      </c>
      <c r="P47" s="8">
        <f>IF($O47="","",IF($O47="1.º follow-up",$F47,IF($O47="2.º follow-up",$H47,$J47)))</f>
        <v/>
      </c>
      <c r="Q47" s="10">
        <f>IF(OR($A47="",$E47=""),"",IF($N47&lt;&gt;"","Fechado",IF($L47&lt;&gt;"","Respondeu",IF($K47&lt;&gt;"",IF(TODAY()&gt;=WORKDAY($K47,'Calendário de follow-up'!$E$16),"Fechar agora","A aguardar"),IF($P47="","",IF($P47&lt;TODAY(),"Em atraso",IF($P47=TODAY(),"Vence hoje","A aguardar")))))))</f>
        <v/>
      </c>
      <c r="R47" s="5" t="n"/>
    </row>
    <row r="48">
      <c r="A48" s="4" t="n"/>
      <c r="B48" s="5" t="n"/>
      <c r="C48" s="6" t="n"/>
      <c r="D48" s="6" t="n"/>
      <c r="E48" s="7" t="n"/>
      <c r="F48" s="8">
        <f>IF(OR($B48="",$E48=""),"",IFERROR(WORKDAY($E48,INDEX('Calendário de follow-up'!$B$5:$B$14,MATCH($B48,'Calendário de follow-up'!$A$5:$A$14,0))),""))</f>
        <v/>
      </c>
      <c r="G48" s="7" t="n"/>
      <c r="H48" s="8">
        <f>IF(OR($B48="",$E48=""),"",IFERROR(IF(N(INDEX('Calendário de follow-up'!$C$5:$C$14,MATCH($B48,'Calendário de follow-up'!$A$5:$A$14,0)))=0,"",WORKDAY($E48,INDEX('Calendário de follow-up'!$C$5:$C$14,MATCH($B48,'Calendário de follow-up'!$A$5:$A$14,0)))),""))</f>
        <v/>
      </c>
      <c r="I48" s="7" t="n"/>
      <c r="J48" s="8">
        <f>IF(OR($B48="",$E48=""),"",IFERROR(WORKDAY($E48,INDEX('Calendário de follow-up'!$D$5:$D$14,MATCH($B48,'Calendário de follow-up'!$A$5:$A$14,0))),""))</f>
        <v/>
      </c>
      <c r="K48" s="7" t="n"/>
      <c r="L48" s="7" t="n"/>
      <c r="M48" s="9">
        <f>IF($L48="","",IF(AND($K48&lt;&gt;"",$K48&lt;=$L48),"Encerramento",IF(AND($I48&lt;&gt;"",$I48&lt;=$L48),"2.º follow-up",IF(AND($G48&lt;&gt;"",$G48&lt;=$L48),"1.º follow-up","Primeira mensagem"))))</f>
        <v/>
      </c>
      <c r="N48" s="5" t="n"/>
      <c r="O48" s="9">
        <f>IF(OR($A48="",$E48="",$F48="",$L48&lt;&gt;"",$N48&lt;&gt;"",$K48&lt;&gt;""),"",IF($G48="","1.º follow-up",IF(AND($H48&lt;&gt;"",$I48=""),"2.º follow-up","Encerramento")))</f>
        <v/>
      </c>
      <c r="P48" s="8">
        <f>IF($O48="","",IF($O48="1.º follow-up",$F48,IF($O48="2.º follow-up",$H48,$J48)))</f>
        <v/>
      </c>
      <c r="Q48" s="10">
        <f>IF(OR($A48="",$E48=""),"",IF($N48&lt;&gt;"","Fechado",IF($L48&lt;&gt;"","Respondeu",IF($K48&lt;&gt;"",IF(TODAY()&gt;=WORKDAY($K48,'Calendário de follow-up'!$E$16),"Fechar agora","A aguardar"),IF($P48="","",IF($P48&lt;TODAY(),"Em atraso",IF($P48=TODAY(),"Vence hoje","A aguardar")))))))</f>
        <v/>
      </c>
      <c r="R48" s="5" t="n"/>
    </row>
    <row r="49">
      <c r="A49" s="4" t="n"/>
      <c r="B49" s="5" t="n"/>
      <c r="C49" s="6" t="n"/>
      <c r="D49" s="6" t="n"/>
      <c r="E49" s="7" t="n"/>
      <c r="F49" s="8">
        <f>IF(OR($B49="",$E49=""),"",IFERROR(WORKDAY($E49,INDEX('Calendário de follow-up'!$B$5:$B$14,MATCH($B49,'Calendário de follow-up'!$A$5:$A$14,0))),""))</f>
        <v/>
      </c>
      <c r="G49" s="7" t="n"/>
      <c r="H49" s="8">
        <f>IF(OR($B49="",$E49=""),"",IFERROR(IF(N(INDEX('Calendário de follow-up'!$C$5:$C$14,MATCH($B49,'Calendário de follow-up'!$A$5:$A$14,0)))=0,"",WORKDAY($E49,INDEX('Calendário de follow-up'!$C$5:$C$14,MATCH($B49,'Calendário de follow-up'!$A$5:$A$14,0)))),""))</f>
        <v/>
      </c>
      <c r="I49" s="7" t="n"/>
      <c r="J49" s="8">
        <f>IF(OR($B49="",$E49=""),"",IFERROR(WORKDAY($E49,INDEX('Calendário de follow-up'!$D$5:$D$14,MATCH($B49,'Calendário de follow-up'!$A$5:$A$14,0))),""))</f>
        <v/>
      </c>
      <c r="K49" s="7" t="n"/>
      <c r="L49" s="7" t="n"/>
      <c r="M49" s="9">
        <f>IF($L49="","",IF(AND($K49&lt;&gt;"",$K49&lt;=$L49),"Encerramento",IF(AND($I49&lt;&gt;"",$I49&lt;=$L49),"2.º follow-up",IF(AND($G49&lt;&gt;"",$G49&lt;=$L49),"1.º follow-up","Primeira mensagem"))))</f>
        <v/>
      </c>
      <c r="N49" s="5" t="n"/>
      <c r="O49" s="9">
        <f>IF(OR($A49="",$E49="",$F49="",$L49&lt;&gt;"",$N49&lt;&gt;"",$K49&lt;&gt;""),"",IF($G49="","1.º follow-up",IF(AND($H49&lt;&gt;"",$I49=""),"2.º follow-up","Encerramento")))</f>
        <v/>
      </c>
      <c r="P49" s="8">
        <f>IF($O49="","",IF($O49="1.º follow-up",$F49,IF($O49="2.º follow-up",$H49,$J49)))</f>
        <v/>
      </c>
      <c r="Q49" s="10">
        <f>IF(OR($A49="",$E49=""),"",IF($N49&lt;&gt;"","Fechado",IF($L49&lt;&gt;"","Respondeu",IF($K49&lt;&gt;"",IF(TODAY()&gt;=WORKDAY($K49,'Calendário de follow-up'!$E$16),"Fechar agora","A aguardar"),IF($P49="","",IF($P49&lt;TODAY(),"Em atraso",IF($P49=TODAY(),"Vence hoje","A aguardar")))))))</f>
        <v/>
      </c>
      <c r="R49" s="5" t="n"/>
    </row>
    <row r="50">
      <c r="A50" s="4" t="n"/>
      <c r="B50" s="5" t="n"/>
      <c r="C50" s="6" t="n"/>
      <c r="D50" s="6" t="n"/>
      <c r="E50" s="7" t="n"/>
      <c r="F50" s="8">
        <f>IF(OR($B50="",$E50=""),"",IFERROR(WORKDAY($E50,INDEX('Calendário de follow-up'!$B$5:$B$14,MATCH($B50,'Calendário de follow-up'!$A$5:$A$14,0))),""))</f>
        <v/>
      </c>
      <c r="G50" s="7" t="n"/>
      <c r="H50" s="8">
        <f>IF(OR($B50="",$E50=""),"",IFERROR(IF(N(INDEX('Calendário de follow-up'!$C$5:$C$14,MATCH($B50,'Calendário de follow-up'!$A$5:$A$14,0)))=0,"",WORKDAY($E50,INDEX('Calendário de follow-up'!$C$5:$C$14,MATCH($B50,'Calendário de follow-up'!$A$5:$A$14,0)))),""))</f>
        <v/>
      </c>
      <c r="I50" s="7" t="n"/>
      <c r="J50" s="8">
        <f>IF(OR($B50="",$E50=""),"",IFERROR(WORKDAY($E50,INDEX('Calendário de follow-up'!$D$5:$D$14,MATCH($B50,'Calendário de follow-up'!$A$5:$A$14,0))),""))</f>
        <v/>
      </c>
      <c r="K50" s="7" t="n"/>
      <c r="L50" s="7" t="n"/>
      <c r="M50" s="9">
        <f>IF($L50="","",IF(AND($K50&lt;&gt;"",$K50&lt;=$L50),"Encerramento",IF(AND($I50&lt;&gt;"",$I50&lt;=$L50),"2.º follow-up",IF(AND($G50&lt;&gt;"",$G50&lt;=$L50),"1.º follow-up","Primeira mensagem"))))</f>
        <v/>
      </c>
      <c r="N50" s="5" t="n"/>
      <c r="O50" s="9">
        <f>IF(OR($A50="",$E50="",$F50="",$L50&lt;&gt;"",$N50&lt;&gt;"",$K50&lt;&gt;""),"",IF($G50="","1.º follow-up",IF(AND($H50&lt;&gt;"",$I50=""),"2.º follow-up","Encerramento")))</f>
        <v/>
      </c>
      <c r="P50" s="8">
        <f>IF($O50="","",IF($O50="1.º follow-up",$F50,IF($O50="2.º follow-up",$H50,$J50)))</f>
        <v/>
      </c>
      <c r="Q50" s="10">
        <f>IF(OR($A50="",$E50=""),"",IF($N50&lt;&gt;"","Fechado",IF($L50&lt;&gt;"","Respondeu",IF($K50&lt;&gt;"",IF(TODAY()&gt;=WORKDAY($K50,'Calendário de follow-up'!$E$16),"Fechar agora","A aguardar"),IF($P50="","",IF($P50&lt;TODAY(),"Em atraso",IF($P50=TODAY(),"Vence hoje","A aguardar")))))))</f>
        <v/>
      </c>
      <c r="R50" s="5" t="n"/>
    </row>
    <row r="51">
      <c r="A51" s="4" t="n"/>
      <c r="B51" s="5" t="n"/>
      <c r="C51" s="6" t="n"/>
      <c r="D51" s="6" t="n"/>
      <c r="E51" s="7" t="n"/>
      <c r="F51" s="8">
        <f>IF(OR($B51="",$E51=""),"",IFERROR(WORKDAY($E51,INDEX('Calendário de follow-up'!$B$5:$B$14,MATCH($B51,'Calendário de follow-up'!$A$5:$A$14,0))),""))</f>
        <v/>
      </c>
      <c r="G51" s="7" t="n"/>
      <c r="H51" s="8">
        <f>IF(OR($B51="",$E51=""),"",IFERROR(IF(N(INDEX('Calendário de follow-up'!$C$5:$C$14,MATCH($B51,'Calendário de follow-up'!$A$5:$A$14,0)))=0,"",WORKDAY($E51,INDEX('Calendário de follow-up'!$C$5:$C$14,MATCH($B51,'Calendário de follow-up'!$A$5:$A$14,0)))),""))</f>
        <v/>
      </c>
      <c r="I51" s="7" t="n"/>
      <c r="J51" s="8">
        <f>IF(OR($B51="",$E51=""),"",IFERROR(WORKDAY($E51,INDEX('Calendário de follow-up'!$D$5:$D$14,MATCH($B51,'Calendário de follow-up'!$A$5:$A$14,0))),""))</f>
        <v/>
      </c>
      <c r="K51" s="7" t="n"/>
      <c r="L51" s="7" t="n"/>
      <c r="M51" s="9">
        <f>IF($L51="","",IF(AND($K51&lt;&gt;"",$K51&lt;=$L51),"Encerramento",IF(AND($I51&lt;&gt;"",$I51&lt;=$L51),"2.º follow-up",IF(AND($G51&lt;&gt;"",$G51&lt;=$L51),"1.º follow-up","Primeira mensagem"))))</f>
        <v/>
      </c>
      <c r="N51" s="5" t="n"/>
      <c r="O51" s="9">
        <f>IF(OR($A51="",$E51="",$F51="",$L51&lt;&gt;"",$N51&lt;&gt;"",$K51&lt;&gt;""),"",IF($G51="","1.º follow-up",IF(AND($H51&lt;&gt;"",$I51=""),"2.º follow-up","Encerramento")))</f>
        <v/>
      </c>
      <c r="P51" s="8">
        <f>IF($O51="","",IF($O51="1.º follow-up",$F51,IF($O51="2.º follow-up",$H51,$J51)))</f>
        <v/>
      </c>
      <c r="Q51" s="10">
        <f>IF(OR($A51="",$E51=""),"",IF($N51&lt;&gt;"","Fechado",IF($L51&lt;&gt;"","Respondeu",IF($K51&lt;&gt;"",IF(TODAY()&gt;=WORKDAY($K51,'Calendário de follow-up'!$E$16),"Fechar agora","A aguardar"),IF($P51="","",IF($P51&lt;TODAY(),"Em atraso",IF($P51=TODAY(),"Vence hoje","A aguardar")))))))</f>
        <v/>
      </c>
      <c r="R51" s="5" t="n"/>
    </row>
    <row r="52">
      <c r="A52" s="4" t="n"/>
      <c r="B52" s="5" t="n"/>
      <c r="C52" s="6" t="n"/>
      <c r="D52" s="6" t="n"/>
      <c r="E52" s="7" t="n"/>
      <c r="F52" s="8">
        <f>IF(OR($B52="",$E52=""),"",IFERROR(WORKDAY($E52,INDEX('Calendário de follow-up'!$B$5:$B$14,MATCH($B52,'Calendário de follow-up'!$A$5:$A$14,0))),""))</f>
        <v/>
      </c>
      <c r="G52" s="7" t="n"/>
      <c r="H52" s="8">
        <f>IF(OR($B52="",$E52=""),"",IFERROR(IF(N(INDEX('Calendário de follow-up'!$C$5:$C$14,MATCH($B52,'Calendário de follow-up'!$A$5:$A$14,0)))=0,"",WORKDAY($E52,INDEX('Calendário de follow-up'!$C$5:$C$14,MATCH($B52,'Calendário de follow-up'!$A$5:$A$14,0)))),""))</f>
        <v/>
      </c>
      <c r="I52" s="7" t="n"/>
      <c r="J52" s="8">
        <f>IF(OR($B52="",$E52=""),"",IFERROR(WORKDAY($E52,INDEX('Calendário de follow-up'!$D$5:$D$14,MATCH($B52,'Calendário de follow-up'!$A$5:$A$14,0))),""))</f>
        <v/>
      </c>
      <c r="K52" s="7" t="n"/>
      <c r="L52" s="7" t="n"/>
      <c r="M52" s="9">
        <f>IF($L52="","",IF(AND($K52&lt;&gt;"",$K52&lt;=$L52),"Encerramento",IF(AND($I52&lt;&gt;"",$I52&lt;=$L52),"2.º follow-up",IF(AND($G52&lt;&gt;"",$G52&lt;=$L52),"1.º follow-up","Primeira mensagem"))))</f>
        <v/>
      </c>
      <c r="N52" s="5" t="n"/>
      <c r="O52" s="9">
        <f>IF(OR($A52="",$E52="",$F52="",$L52&lt;&gt;"",$N52&lt;&gt;"",$K52&lt;&gt;""),"",IF($G52="","1.º follow-up",IF(AND($H52&lt;&gt;"",$I52=""),"2.º follow-up","Encerramento")))</f>
        <v/>
      </c>
      <c r="P52" s="8">
        <f>IF($O52="","",IF($O52="1.º follow-up",$F52,IF($O52="2.º follow-up",$H52,$J52)))</f>
        <v/>
      </c>
      <c r="Q52" s="10">
        <f>IF(OR($A52="",$E52=""),"",IF($N52&lt;&gt;"","Fechado",IF($L52&lt;&gt;"","Respondeu",IF($K52&lt;&gt;"",IF(TODAY()&gt;=WORKDAY($K52,'Calendário de follow-up'!$E$16),"Fechar agora","A aguardar"),IF($P52="","",IF($P52&lt;TODAY(),"Em atraso",IF($P52=TODAY(),"Vence hoje","A aguardar")))))))</f>
        <v/>
      </c>
      <c r="R52" s="5" t="n"/>
    </row>
    <row r="53">
      <c r="A53" s="4" t="n"/>
      <c r="B53" s="5" t="n"/>
      <c r="C53" s="6" t="n"/>
      <c r="D53" s="6" t="n"/>
      <c r="E53" s="7" t="n"/>
      <c r="F53" s="8">
        <f>IF(OR($B53="",$E53=""),"",IFERROR(WORKDAY($E53,INDEX('Calendário de follow-up'!$B$5:$B$14,MATCH($B53,'Calendário de follow-up'!$A$5:$A$14,0))),""))</f>
        <v/>
      </c>
      <c r="G53" s="7" t="n"/>
      <c r="H53" s="8">
        <f>IF(OR($B53="",$E53=""),"",IFERROR(IF(N(INDEX('Calendário de follow-up'!$C$5:$C$14,MATCH($B53,'Calendário de follow-up'!$A$5:$A$14,0)))=0,"",WORKDAY($E53,INDEX('Calendário de follow-up'!$C$5:$C$14,MATCH($B53,'Calendário de follow-up'!$A$5:$A$14,0)))),""))</f>
        <v/>
      </c>
      <c r="I53" s="7" t="n"/>
      <c r="J53" s="8">
        <f>IF(OR($B53="",$E53=""),"",IFERROR(WORKDAY($E53,INDEX('Calendário de follow-up'!$D$5:$D$14,MATCH($B53,'Calendário de follow-up'!$A$5:$A$14,0))),""))</f>
        <v/>
      </c>
      <c r="K53" s="7" t="n"/>
      <c r="L53" s="7" t="n"/>
      <c r="M53" s="9">
        <f>IF($L53="","",IF(AND($K53&lt;&gt;"",$K53&lt;=$L53),"Encerramento",IF(AND($I53&lt;&gt;"",$I53&lt;=$L53),"2.º follow-up",IF(AND($G53&lt;&gt;"",$G53&lt;=$L53),"1.º follow-up","Primeira mensagem"))))</f>
        <v/>
      </c>
      <c r="N53" s="5" t="n"/>
      <c r="O53" s="9">
        <f>IF(OR($A53="",$E53="",$F53="",$L53&lt;&gt;"",$N53&lt;&gt;"",$K53&lt;&gt;""),"",IF($G53="","1.º follow-up",IF(AND($H53&lt;&gt;"",$I53=""),"2.º follow-up","Encerramento")))</f>
        <v/>
      </c>
      <c r="P53" s="8">
        <f>IF($O53="","",IF($O53="1.º follow-up",$F53,IF($O53="2.º follow-up",$H53,$J53)))</f>
        <v/>
      </c>
      <c r="Q53" s="10">
        <f>IF(OR($A53="",$E53=""),"",IF($N53&lt;&gt;"","Fechado",IF($L53&lt;&gt;"","Respondeu",IF($K53&lt;&gt;"",IF(TODAY()&gt;=WORKDAY($K53,'Calendário de follow-up'!$E$16),"Fechar agora","A aguardar"),IF($P53="","",IF($P53&lt;TODAY(),"Em atraso",IF($P53=TODAY(),"Vence hoje","A aguardar")))))))</f>
        <v/>
      </c>
      <c r="R53" s="5" t="n"/>
    </row>
    <row r="54">
      <c r="A54" s="4" t="n"/>
      <c r="B54" s="5" t="n"/>
      <c r="C54" s="6" t="n"/>
      <c r="D54" s="6" t="n"/>
      <c r="E54" s="7" t="n"/>
      <c r="F54" s="8">
        <f>IF(OR($B54="",$E54=""),"",IFERROR(WORKDAY($E54,INDEX('Calendário de follow-up'!$B$5:$B$14,MATCH($B54,'Calendário de follow-up'!$A$5:$A$14,0))),""))</f>
        <v/>
      </c>
      <c r="G54" s="7" t="n"/>
      <c r="H54" s="8">
        <f>IF(OR($B54="",$E54=""),"",IFERROR(IF(N(INDEX('Calendário de follow-up'!$C$5:$C$14,MATCH($B54,'Calendário de follow-up'!$A$5:$A$14,0)))=0,"",WORKDAY($E54,INDEX('Calendário de follow-up'!$C$5:$C$14,MATCH($B54,'Calendário de follow-up'!$A$5:$A$14,0)))),""))</f>
        <v/>
      </c>
      <c r="I54" s="7" t="n"/>
      <c r="J54" s="8">
        <f>IF(OR($B54="",$E54=""),"",IFERROR(WORKDAY($E54,INDEX('Calendário de follow-up'!$D$5:$D$14,MATCH($B54,'Calendário de follow-up'!$A$5:$A$14,0))),""))</f>
        <v/>
      </c>
      <c r="K54" s="7" t="n"/>
      <c r="L54" s="7" t="n"/>
      <c r="M54" s="9">
        <f>IF($L54="","",IF(AND($K54&lt;&gt;"",$K54&lt;=$L54),"Encerramento",IF(AND($I54&lt;&gt;"",$I54&lt;=$L54),"2.º follow-up",IF(AND($G54&lt;&gt;"",$G54&lt;=$L54),"1.º follow-up","Primeira mensagem"))))</f>
        <v/>
      </c>
      <c r="N54" s="5" t="n"/>
      <c r="O54" s="9">
        <f>IF(OR($A54="",$E54="",$F54="",$L54&lt;&gt;"",$N54&lt;&gt;"",$K54&lt;&gt;""),"",IF($G54="","1.º follow-up",IF(AND($H54&lt;&gt;"",$I54=""),"2.º follow-up","Encerramento")))</f>
        <v/>
      </c>
      <c r="P54" s="8">
        <f>IF($O54="","",IF($O54="1.º follow-up",$F54,IF($O54="2.º follow-up",$H54,$J54)))</f>
        <v/>
      </c>
      <c r="Q54" s="10">
        <f>IF(OR($A54="",$E54=""),"",IF($N54&lt;&gt;"","Fechado",IF($L54&lt;&gt;"","Respondeu",IF($K54&lt;&gt;"",IF(TODAY()&gt;=WORKDAY($K54,'Calendário de follow-up'!$E$16),"Fechar agora","A aguardar"),IF($P54="","",IF($P54&lt;TODAY(),"Em atraso",IF($P54=TODAY(),"Vence hoje","A aguardar")))))))</f>
        <v/>
      </c>
      <c r="R54" s="5" t="n"/>
    </row>
    <row r="55">
      <c r="A55" s="4" t="n"/>
      <c r="B55" s="5" t="n"/>
      <c r="C55" s="6" t="n"/>
      <c r="D55" s="6" t="n"/>
      <c r="E55" s="7" t="n"/>
      <c r="F55" s="8">
        <f>IF(OR($B55="",$E55=""),"",IFERROR(WORKDAY($E55,INDEX('Calendário de follow-up'!$B$5:$B$14,MATCH($B55,'Calendário de follow-up'!$A$5:$A$14,0))),""))</f>
        <v/>
      </c>
      <c r="G55" s="7" t="n"/>
      <c r="H55" s="8">
        <f>IF(OR($B55="",$E55=""),"",IFERROR(IF(N(INDEX('Calendário de follow-up'!$C$5:$C$14,MATCH($B55,'Calendário de follow-up'!$A$5:$A$14,0)))=0,"",WORKDAY($E55,INDEX('Calendário de follow-up'!$C$5:$C$14,MATCH($B55,'Calendário de follow-up'!$A$5:$A$14,0)))),""))</f>
        <v/>
      </c>
      <c r="I55" s="7" t="n"/>
      <c r="J55" s="8">
        <f>IF(OR($B55="",$E55=""),"",IFERROR(WORKDAY($E55,INDEX('Calendário de follow-up'!$D$5:$D$14,MATCH($B55,'Calendário de follow-up'!$A$5:$A$14,0))),""))</f>
        <v/>
      </c>
      <c r="K55" s="7" t="n"/>
      <c r="L55" s="7" t="n"/>
      <c r="M55" s="9">
        <f>IF($L55="","",IF(AND($K55&lt;&gt;"",$K55&lt;=$L55),"Encerramento",IF(AND($I55&lt;&gt;"",$I55&lt;=$L55),"2.º follow-up",IF(AND($G55&lt;&gt;"",$G55&lt;=$L55),"1.º follow-up","Primeira mensagem"))))</f>
        <v/>
      </c>
      <c r="N55" s="5" t="n"/>
      <c r="O55" s="9">
        <f>IF(OR($A55="",$E55="",$F55="",$L55&lt;&gt;"",$N55&lt;&gt;"",$K55&lt;&gt;""),"",IF($G55="","1.º follow-up",IF(AND($H55&lt;&gt;"",$I55=""),"2.º follow-up","Encerramento")))</f>
        <v/>
      </c>
      <c r="P55" s="8">
        <f>IF($O55="","",IF($O55="1.º follow-up",$F55,IF($O55="2.º follow-up",$H55,$J55)))</f>
        <v/>
      </c>
      <c r="Q55" s="10">
        <f>IF(OR($A55="",$E55=""),"",IF($N55&lt;&gt;"","Fechado",IF($L55&lt;&gt;"","Respondeu",IF($K55&lt;&gt;"",IF(TODAY()&gt;=WORKDAY($K55,'Calendário de follow-up'!$E$16),"Fechar agora","A aguardar"),IF($P55="","",IF($P55&lt;TODAY(),"Em atraso",IF($P55=TODAY(),"Vence hoje","A aguardar")))))))</f>
        <v/>
      </c>
      <c r="R55" s="5" t="n"/>
    </row>
    <row r="56">
      <c r="A56" s="4" t="n"/>
      <c r="B56" s="5" t="n"/>
      <c r="C56" s="6" t="n"/>
      <c r="D56" s="6" t="n"/>
      <c r="E56" s="7" t="n"/>
      <c r="F56" s="8">
        <f>IF(OR($B56="",$E56=""),"",IFERROR(WORKDAY($E56,INDEX('Calendário de follow-up'!$B$5:$B$14,MATCH($B56,'Calendário de follow-up'!$A$5:$A$14,0))),""))</f>
        <v/>
      </c>
      <c r="G56" s="7" t="n"/>
      <c r="H56" s="8">
        <f>IF(OR($B56="",$E56=""),"",IFERROR(IF(N(INDEX('Calendário de follow-up'!$C$5:$C$14,MATCH($B56,'Calendário de follow-up'!$A$5:$A$14,0)))=0,"",WORKDAY($E56,INDEX('Calendário de follow-up'!$C$5:$C$14,MATCH($B56,'Calendário de follow-up'!$A$5:$A$14,0)))),""))</f>
        <v/>
      </c>
      <c r="I56" s="7" t="n"/>
      <c r="J56" s="8">
        <f>IF(OR($B56="",$E56=""),"",IFERROR(WORKDAY($E56,INDEX('Calendário de follow-up'!$D$5:$D$14,MATCH($B56,'Calendário de follow-up'!$A$5:$A$14,0))),""))</f>
        <v/>
      </c>
      <c r="K56" s="7" t="n"/>
      <c r="L56" s="7" t="n"/>
      <c r="M56" s="9">
        <f>IF($L56="","",IF(AND($K56&lt;&gt;"",$K56&lt;=$L56),"Encerramento",IF(AND($I56&lt;&gt;"",$I56&lt;=$L56),"2.º follow-up",IF(AND($G56&lt;&gt;"",$G56&lt;=$L56),"1.º follow-up","Primeira mensagem"))))</f>
        <v/>
      </c>
      <c r="N56" s="5" t="n"/>
      <c r="O56" s="9">
        <f>IF(OR($A56="",$E56="",$F56="",$L56&lt;&gt;"",$N56&lt;&gt;"",$K56&lt;&gt;""),"",IF($G56="","1.º follow-up",IF(AND($H56&lt;&gt;"",$I56=""),"2.º follow-up","Encerramento")))</f>
        <v/>
      </c>
      <c r="P56" s="8">
        <f>IF($O56="","",IF($O56="1.º follow-up",$F56,IF($O56="2.º follow-up",$H56,$J56)))</f>
        <v/>
      </c>
      <c r="Q56" s="10">
        <f>IF(OR($A56="",$E56=""),"",IF($N56&lt;&gt;"","Fechado",IF($L56&lt;&gt;"","Respondeu",IF($K56&lt;&gt;"",IF(TODAY()&gt;=WORKDAY($K56,'Calendário de follow-up'!$E$16),"Fechar agora","A aguardar"),IF($P56="","",IF($P56&lt;TODAY(),"Em atraso",IF($P56=TODAY(),"Vence hoje","A aguardar")))))))</f>
        <v/>
      </c>
      <c r="R56" s="5" t="n"/>
    </row>
    <row r="57">
      <c r="A57" s="4" t="n"/>
      <c r="B57" s="5" t="n"/>
      <c r="C57" s="6" t="n"/>
      <c r="D57" s="6" t="n"/>
      <c r="E57" s="7" t="n"/>
      <c r="F57" s="8">
        <f>IF(OR($B57="",$E57=""),"",IFERROR(WORKDAY($E57,INDEX('Calendário de follow-up'!$B$5:$B$14,MATCH($B57,'Calendário de follow-up'!$A$5:$A$14,0))),""))</f>
        <v/>
      </c>
      <c r="G57" s="7" t="n"/>
      <c r="H57" s="8">
        <f>IF(OR($B57="",$E57=""),"",IFERROR(IF(N(INDEX('Calendário de follow-up'!$C$5:$C$14,MATCH($B57,'Calendário de follow-up'!$A$5:$A$14,0)))=0,"",WORKDAY($E57,INDEX('Calendário de follow-up'!$C$5:$C$14,MATCH($B57,'Calendário de follow-up'!$A$5:$A$14,0)))),""))</f>
        <v/>
      </c>
      <c r="I57" s="7" t="n"/>
      <c r="J57" s="8">
        <f>IF(OR($B57="",$E57=""),"",IFERROR(WORKDAY($E57,INDEX('Calendário de follow-up'!$D$5:$D$14,MATCH($B57,'Calendário de follow-up'!$A$5:$A$14,0))),""))</f>
        <v/>
      </c>
      <c r="K57" s="7" t="n"/>
      <c r="L57" s="7" t="n"/>
      <c r="M57" s="9">
        <f>IF($L57="","",IF(AND($K57&lt;&gt;"",$K57&lt;=$L57),"Encerramento",IF(AND($I57&lt;&gt;"",$I57&lt;=$L57),"2.º follow-up",IF(AND($G57&lt;&gt;"",$G57&lt;=$L57),"1.º follow-up","Primeira mensagem"))))</f>
        <v/>
      </c>
      <c r="N57" s="5" t="n"/>
      <c r="O57" s="9">
        <f>IF(OR($A57="",$E57="",$F57="",$L57&lt;&gt;"",$N57&lt;&gt;"",$K57&lt;&gt;""),"",IF($G57="","1.º follow-up",IF(AND($H57&lt;&gt;"",$I57=""),"2.º follow-up","Encerramento")))</f>
        <v/>
      </c>
      <c r="P57" s="8">
        <f>IF($O57="","",IF($O57="1.º follow-up",$F57,IF($O57="2.º follow-up",$H57,$J57)))</f>
        <v/>
      </c>
      <c r="Q57" s="10">
        <f>IF(OR($A57="",$E57=""),"",IF($N57&lt;&gt;"","Fechado",IF($L57&lt;&gt;"","Respondeu",IF($K57&lt;&gt;"",IF(TODAY()&gt;=WORKDAY($K57,'Calendário de follow-up'!$E$16),"Fechar agora","A aguardar"),IF($P57="","",IF($P57&lt;TODAY(),"Em atraso",IF($P57=TODAY(),"Vence hoje","A aguardar")))))))</f>
        <v/>
      </c>
      <c r="R57" s="5" t="n"/>
    </row>
    <row r="58">
      <c r="A58" s="4" t="n"/>
      <c r="B58" s="5" t="n"/>
      <c r="C58" s="6" t="n"/>
      <c r="D58" s="6" t="n"/>
      <c r="E58" s="7" t="n"/>
      <c r="F58" s="8">
        <f>IF(OR($B58="",$E58=""),"",IFERROR(WORKDAY($E58,INDEX('Calendário de follow-up'!$B$5:$B$14,MATCH($B58,'Calendário de follow-up'!$A$5:$A$14,0))),""))</f>
        <v/>
      </c>
      <c r="G58" s="7" t="n"/>
      <c r="H58" s="8">
        <f>IF(OR($B58="",$E58=""),"",IFERROR(IF(N(INDEX('Calendário de follow-up'!$C$5:$C$14,MATCH($B58,'Calendário de follow-up'!$A$5:$A$14,0)))=0,"",WORKDAY($E58,INDEX('Calendário de follow-up'!$C$5:$C$14,MATCH($B58,'Calendário de follow-up'!$A$5:$A$14,0)))),""))</f>
        <v/>
      </c>
      <c r="I58" s="7" t="n"/>
      <c r="J58" s="8">
        <f>IF(OR($B58="",$E58=""),"",IFERROR(WORKDAY($E58,INDEX('Calendário de follow-up'!$D$5:$D$14,MATCH($B58,'Calendário de follow-up'!$A$5:$A$14,0))),""))</f>
        <v/>
      </c>
      <c r="K58" s="7" t="n"/>
      <c r="L58" s="7" t="n"/>
      <c r="M58" s="9">
        <f>IF($L58="","",IF(AND($K58&lt;&gt;"",$K58&lt;=$L58),"Encerramento",IF(AND($I58&lt;&gt;"",$I58&lt;=$L58),"2.º follow-up",IF(AND($G58&lt;&gt;"",$G58&lt;=$L58),"1.º follow-up","Primeira mensagem"))))</f>
        <v/>
      </c>
      <c r="N58" s="5" t="n"/>
      <c r="O58" s="9">
        <f>IF(OR($A58="",$E58="",$F58="",$L58&lt;&gt;"",$N58&lt;&gt;"",$K58&lt;&gt;""),"",IF($G58="","1.º follow-up",IF(AND($H58&lt;&gt;"",$I58=""),"2.º follow-up","Encerramento")))</f>
        <v/>
      </c>
      <c r="P58" s="8">
        <f>IF($O58="","",IF($O58="1.º follow-up",$F58,IF($O58="2.º follow-up",$H58,$J58)))</f>
        <v/>
      </c>
      <c r="Q58" s="10">
        <f>IF(OR($A58="",$E58=""),"",IF($N58&lt;&gt;"","Fechado",IF($L58&lt;&gt;"","Respondeu",IF($K58&lt;&gt;"",IF(TODAY()&gt;=WORKDAY($K58,'Calendário de follow-up'!$E$16),"Fechar agora","A aguardar"),IF($P58="","",IF($P58&lt;TODAY(),"Em atraso",IF($P58=TODAY(),"Vence hoje","A aguardar")))))))</f>
        <v/>
      </c>
      <c r="R58" s="5" t="n"/>
    </row>
    <row r="59">
      <c r="A59" s="4" t="n"/>
      <c r="B59" s="5" t="n"/>
      <c r="C59" s="6" t="n"/>
      <c r="D59" s="6" t="n"/>
      <c r="E59" s="7" t="n"/>
      <c r="F59" s="8">
        <f>IF(OR($B59="",$E59=""),"",IFERROR(WORKDAY($E59,INDEX('Calendário de follow-up'!$B$5:$B$14,MATCH($B59,'Calendário de follow-up'!$A$5:$A$14,0))),""))</f>
        <v/>
      </c>
      <c r="G59" s="7" t="n"/>
      <c r="H59" s="8">
        <f>IF(OR($B59="",$E59=""),"",IFERROR(IF(N(INDEX('Calendário de follow-up'!$C$5:$C$14,MATCH($B59,'Calendário de follow-up'!$A$5:$A$14,0)))=0,"",WORKDAY($E59,INDEX('Calendário de follow-up'!$C$5:$C$14,MATCH($B59,'Calendário de follow-up'!$A$5:$A$14,0)))),""))</f>
        <v/>
      </c>
      <c r="I59" s="7" t="n"/>
      <c r="J59" s="8">
        <f>IF(OR($B59="",$E59=""),"",IFERROR(WORKDAY($E59,INDEX('Calendário de follow-up'!$D$5:$D$14,MATCH($B59,'Calendário de follow-up'!$A$5:$A$14,0))),""))</f>
        <v/>
      </c>
      <c r="K59" s="7" t="n"/>
      <c r="L59" s="7" t="n"/>
      <c r="M59" s="9">
        <f>IF($L59="","",IF(AND($K59&lt;&gt;"",$K59&lt;=$L59),"Encerramento",IF(AND($I59&lt;&gt;"",$I59&lt;=$L59),"2.º follow-up",IF(AND($G59&lt;&gt;"",$G59&lt;=$L59),"1.º follow-up","Primeira mensagem"))))</f>
        <v/>
      </c>
      <c r="N59" s="5" t="n"/>
      <c r="O59" s="9">
        <f>IF(OR($A59="",$E59="",$F59="",$L59&lt;&gt;"",$N59&lt;&gt;"",$K59&lt;&gt;""),"",IF($G59="","1.º follow-up",IF(AND($H59&lt;&gt;"",$I59=""),"2.º follow-up","Encerramento")))</f>
        <v/>
      </c>
      <c r="P59" s="8">
        <f>IF($O59="","",IF($O59="1.º follow-up",$F59,IF($O59="2.º follow-up",$H59,$J59)))</f>
        <v/>
      </c>
      <c r="Q59" s="10">
        <f>IF(OR($A59="",$E59=""),"",IF($N59&lt;&gt;"","Fechado",IF($L59&lt;&gt;"","Respondeu",IF($K59&lt;&gt;"",IF(TODAY()&gt;=WORKDAY($K59,'Calendário de follow-up'!$E$16),"Fechar agora","A aguardar"),IF($P59="","",IF($P59&lt;TODAY(),"Em atraso",IF($P59=TODAY(),"Vence hoje","A aguardar")))))))</f>
        <v/>
      </c>
      <c r="R59" s="5" t="n"/>
    </row>
    <row r="60">
      <c r="A60" s="4" t="n"/>
      <c r="B60" s="5" t="n"/>
      <c r="C60" s="6" t="n"/>
      <c r="D60" s="6" t="n"/>
      <c r="E60" s="7" t="n"/>
      <c r="F60" s="8">
        <f>IF(OR($B60="",$E60=""),"",IFERROR(WORKDAY($E60,INDEX('Calendário de follow-up'!$B$5:$B$14,MATCH($B60,'Calendário de follow-up'!$A$5:$A$14,0))),""))</f>
        <v/>
      </c>
      <c r="G60" s="7" t="n"/>
      <c r="H60" s="8">
        <f>IF(OR($B60="",$E60=""),"",IFERROR(IF(N(INDEX('Calendário de follow-up'!$C$5:$C$14,MATCH($B60,'Calendário de follow-up'!$A$5:$A$14,0)))=0,"",WORKDAY($E60,INDEX('Calendário de follow-up'!$C$5:$C$14,MATCH($B60,'Calendário de follow-up'!$A$5:$A$14,0)))),""))</f>
        <v/>
      </c>
      <c r="I60" s="7" t="n"/>
      <c r="J60" s="8">
        <f>IF(OR($B60="",$E60=""),"",IFERROR(WORKDAY($E60,INDEX('Calendário de follow-up'!$D$5:$D$14,MATCH($B60,'Calendário de follow-up'!$A$5:$A$14,0))),""))</f>
        <v/>
      </c>
      <c r="K60" s="7" t="n"/>
      <c r="L60" s="7" t="n"/>
      <c r="M60" s="9">
        <f>IF($L60="","",IF(AND($K60&lt;&gt;"",$K60&lt;=$L60),"Encerramento",IF(AND($I60&lt;&gt;"",$I60&lt;=$L60),"2.º follow-up",IF(AND($G60&lt;&gt;"",$G60&lt;=$L60),"1.º follow-up","Primeira mensagem"))))</f>
        <v/>
      </c>
      <c r="N60" s="5" t="n"/>
      <c r="O60" s="9">
        <f>IF(OR($A60="",$E60="",$F60="",$L60&lt;&gt;"",$N60&lt;&gt;"",$K60&lt;&gt;""),"",IF($G60="","1.º follow-up",IF(AND($H60&lt;&gt;"",$I60=""),"2.º follow-up","Encerramento")))</f>
        <v/>
      </c>
      <c r="P60" s="8">
        <f>IF($O60="","",IF($O60="1.º follow-up",$F60,IF($O60="2.º follow-up",$H60,$J60)))</f>
        <v/>
      </c>
      <c r="Q60" s="10">
        <f>IF(OR($A60="",$E60=""),"",IF($N60&lt;&gt;"","Fechado",IF($L60&lt;&gt;"","Respondeu",IF($K60&lt;&gt;"",IF(TODAY()&gt;=WORKDAY($K60,'Calendário de follow-up'!$E$16),"Fechar agora","A aguardar"),IF($P60="","",IF($P60&lt;TODAY(),"Em atraso",IF($P60=TODAY(),"Vence hoje","A aguardar")))))))</f>
        <v/>
      </c>
      <c r="R60" s="5" t="n"/>
    </row>
    <row r="61">
      <c r="A61" s="4" t="n"/>
      <c r="B61" s="5" t="n"/>
      <c r="C61" s="6" t="n"/>
      <c r="D61" s="6" t="n"/>
      <c r="E61" s="7" t="n"/>
      <c r="F61" s="8">
        <f>IF(OR($B61="",$E61=""),"",IFERROR(WORKDAY($E61,INDEX('Calendário de follow-up'!$B$5:$B$14,MATCH($B61,'Calendário de follow-up'!$A$5:$A$14,0))),""))</f>
        <v/>
      </c>
      <c r="G61" s="7" t="n"/>
      <c r="H61" s="8">
        <f>IF(OR($B61="",$E61=""),"",IFERROR(IF(N(INDEX('Calendário de follow-up'!$C$5:$C$14,MATCH($B61,'Calendário de follow-up'!$A$5:$A$14,0)))=0,"",WORKDAY($E61,INDEX('Calendário de follow-up'!$C$5:$C$14,MATCH($B61,'Calendário de follow-up'!$A$5:$A$14,0)))),""))</f>
        <v/>
      </c>
      <c r="I61" s="7" t="n"/>
      <c r="J61" s="8">
        <f>IF(OR($B61="",$E61=""),"",IFERROR(WORKDAY($E61,INDEX('Calendário de follow-up'!$D$5:$D$14,MATCH($B61,'Calendário de follow-up'!$A$5:$A$14,0))),""))</f>
        <v/>
      </c>
      <c r="K61" s="7" t="n"/>
      <c r="L61" s="7" t="n"/>
      <c r="M61" s="9">
        <f>IF($L61="","",IF(AND($K61&lt;&gt;"",$K61&lt;=$L61),"Encerramento",IF(AND($I61&lt;&gt;"",$I61&lt;=$L61),"2.º follow-up",IF(AND($G61&lt;&gt;"",$G61&lt;=$L61),"1.º follow-up","Primeira mensagem"))))</f>
        <v/>
      </c>
      <c r="N61" s="5" t="n"/>
      <c r="O61" s="9">
        <f>IF(OR($A61="",$E61="",$F61="",$L61&lt;&gt;"",$N61&lt;&gt;"",$K61&lt;&gt;""),"",IF($G61="","1.º follow-up",IF(AND($H61&lt;&gt;"",$I61=""),"2.º follow-up","Encerramento")))</f>
        <v/>
      </c>
      <c r="P61" s="8">
        <f>IF($O61="","",IF($O61="1.º follow-up",$F61,IF($O61="2.º follow-up",$H61,$J61)))</f>
        <v/>
      </c>
      <c r="Q61" s="10">
        <f>IF(OR($A61="",$E61=""),"",IF($N61&lt;&gt;"","Fechado",IF($L61&lt;&gt;"","Respondeu",IF($K61&lt;&gt;"",IF(TODAY()&gt;=WORKDAY($K61,'Calendário de follow-up'!$E$16),"Fechar agora","A aguardar"),IF($P61="","",IF($P61&lt;TODAY(),"Em atraso",IF($P61=TODAY(),"Vence hoje","A aguardar")))))))</f>
        <v/>
      </c>
      <c r="R61" s="5" t="n"/>
    </row>
    <row r="62">
      <c r="A62" s="4" t="n"/>
      <c r="B62" s="5" t="n"/>
      <c r="C62" s="6" t="n"/>
      <c r="D62" s="6" t="n"/>
      <c r="E62" s="7" t="n"/>
      <c r="F62" s="8">
        <f>IF(OR($B62="",$E62=""),"",IFERROR(WORKDAY($E62,INDEX('Calendário de follow-up'!$B$5:$B$14,MATCH($B62,'Calendário de follow-up'!$A$5:$A$14,0))),""))</f>
        <v/>
      </c>
      <c r="G62" s="7" t="n"/>
      <c r="H62" s="8">
        <f>IF(OR($B62="",$E62=""),"",IFERROR(IF(N(INDEX('Calendário de follow-up'!$C$5:$C$14,MATCH($B62,'Calendário de follow-up'!$A$5:$A$14,0)))=0,"",WORKDAY($E62,INDEX('Calendário de follow-up'!$C$5:$C$14,MATCH($B62,'Calendário de follow-up'!$A$5:$A$14,0)))),""))</f>
        <v/>
      </c>
      <c r="I62" s="7" t="n"/>
      <c r="J62" s="8">
        <f>IF(OR($B62="",$E62=""),"",IFERROR(WORKDAY($E62,INDEX('Calendário de follow-up'!$D$5:$D$14,MATCH($B62,'Calendário de follow-up'!$A$5:$A$14,0))),""))</f>
        <v/>
      </c>
      <c r="K62" s="7" t="n"/>
      <c r="L62" s="7" t="n"/>
      <c r="M62" s="9">
        <f>IF($L62="","",IF(AND($K62&lt;&gt;"",$K62&lt;=$L62),"Encerramento",IF(AND($I62&lt;&gt;"",$I62&lt;=$L62),"2.º follow-up",IF(AND($G62&lt;&gt;"",$G62&lt;=$L62),"1.º follow-up","Primeira mensagem"))))</f>
        <v/>
      </c>
      <c r="N62" s="5" t="n"/>
      <c r="O62" s="9">
        <f>IF(OR($A62="",$E62="",$F62="",$L62&lt;&gt;"",$N62&lt;&gt;"",$K62&lt;&gt;""),"",IF($G62="","1.º follow-up",IF(AND($H62&lt;&gt;"",$I62=""),"2.º follow-up","Encerramento")))</f>
        <v/>
      </c>
      <c r="P62" s="8">
        <f>IF($O62="","",IF($O62="1.º follow-up",$F62,IF($O62="2.º follow-up",$H62,$J62)))</f>
        <v/>
      </c>
      <c r="Q62" s="10">
        <f>IF(OR($A62="",$E62=""),"",IF($N62&lt;&gt;"","Fechado",IF($L62&lt;&gt;"","Respondeu",IF($K62&lt;&gt;"",IF(TODAY()&gt;=WORKDAY($K62,'Calendário de follow-up'!$E$16),"Fechar agora","A aguardar"),IF($P62="","",IF($P62&lt;TODAY(),"Em atraso",IF($P62=TODAY(),"Vence hoje","A aguardar")))))))</f>
        <v/>
      </c>
      <c r="R62" s="5" t="n"/>
    </row>
    <row r="63">
      <c r="A63" s="4" t="n"/>
      <c r="B63" s="5" t="n"/>
      <c r="C63" s="6" t="n"/>
      <c r="D63" s="6" t="n"/>
      <c r="E63" s="7" t="n"/>
      <c r="F63" s="8">
        <f>IF(OR($B63="",$E63=""),"",IFERROR(WORKDAY($E63,INDEX('Calendário de follow-up'!$B$5:$B$14,MATCH($B63,'Calendário de follow-up'!$A$5:$A$14,0))),""))</f>
        <v/>
      </c>
      <c r="G63" s="7" t="n"/>
      <c r="H63" s="8">
        <f>IF(OR($B63="",$E63=""),"",IFERROR(IF(N(INDEX('Calendário de follow-up'!$C$5:$C$14,MATCH($B63,'Calendário de follow-up'!$A$5:$A$14,0)))=0,"",WORKDAY($E63,INDEX('Calendário de follow-up'!$C$5:$C$14,MATCH($B63,'Calendário de follow-up'!$A$5:$A$14,0)))),""))</f>
        <v/>
      </c>
      <c r="I63" s="7" t="n"/>
      <c r="J63" s="8">
        <f>IF(OR($B63="",$E63=""),"",IFERROR(WORKDAY($E63,INDEX('Calendário de follow-up'!$D$5:$D$14,MATCH($B63,'Calendário de follow-up'!$A$5:$A$14,0))),""))</f>
        <v/>
      </c>
      <c r="K63" s="7" t="n"/>
      <c r="L63" s="7" t="n"/>
      <c r="M63" s="9">
        <f>IF($L63="","",IF(AND($K63&lt;&gt;"",$K63&lt;=$L63),"Encerramento",IF(AND($I63&lt;&gt;"",$I63&lt;=$L63),"2.º follow-up",IF(AND($G63&lt;&gt;"",$G63&lt;=$L63),"1.º follow-up","Primeira mensagem"))))</f>
        <v/>
      </c>
      <c r="N63" s="5" t="n"/>
      <c r="O63" s="9">
        <f>IF(OR($A63="",$E63="",$F63="",$L63&lt;&gt;"",$N63&lt;&gt;"",$K63&lt;&gt;""),"",IF($G63="","1.º follow-up",IF(AND($H63&lt;&gt;"",$I63=""),"2.º follow-up","Encerramento")))</f>
        <v/>
      </c>
      <c r="P63" s="8">
        <f>IF($O63="","",IF($O63="1.º follow-up",$F63,IF($O63="2.º follow-up",$H63,$J63)))</f>
        <v/>
      </c>
      <c r="Q63" s="10">
        <f>IF(OR($A63="",$E63=""),"",IF($N63&lt;&gt;"","Fechado",IF($L63&lt;&gt;"","Respondeu",IF($K63&lt;&gt;"",IF(TODAY()&gt;=WORKDAY($K63,'Calendário de follow-up'!$E$16),"Fechar agora","A aguardar"),IF($P63="","",IF($P63&lt;TODAY(),"Em atraso",IF($P63=TODAY(),"Vence hoje","A aguardar")))))))</f>
        <v/>
      </c>
      <c r="R63" s="5" t="n"/>
    </row>
    <row r="64">
      <c r="A64" s="4" t="n"/>
      <c r="B64" s="5" t="n"/>
      <c r="C64" s="6" t="n"/>
      <c r="D64" s="6" t="n"/>
      <c r="E64" s="7" t="n"/>
      <c r="F64" s="8">
        <f>IF(OR($B64="",$E64=""),"",IFERROR(WORKDAY($E64,INDEX('Calendário de follow-up'!$B$5:$B$14,MATCH($B64,'Calendário de follow-up'!$A$5:$A$14,0))),""))</f>
        <v/>
      </c>
      <c r="G64" s="7" t="n"/>
      <c r="H64" s="8">
        <f>IF(OR($B64="",$E64=""),"",IFERROR(IF(N(INDEX('Calendário de follow-up'!$C$5:$C$14,MATCH($B64,'Calendário de follow-up'!$A$5:$A$14,0)))=0,"",WORKDAY($E64,INDEX('Calendário de follow-up'!$C$5:$C$14,MATCH($B64,'Calendário de follow-up'!$A$5:$A$14,0)))),""))</f>
        <v/>
      </c>
      <c r="I64" s="7" t="n"/>
      <c r="J64" s="8">
        <f>IF(OR($B64="",$E64=""),"",IFERROR(WORKDAY($E64,INDEX('Calendário de follow-up'!$D$5:$D$14,MATCH($B64,'Calendário de follow-up'!$A$5:$A$14,0))),""))</f>
        <v/>
      </c>
      <c r="K64" s="7" t="n"/>
      <c r="L64" s="7" t="n"/>
      <c r="M64" s="9">
        <f>IF($L64="","",IF(AND($K64&lt;&gt;"",$K64&lt;=$L64),"Encerramento",IF(AND($I64&lt;&gt;"",$I64&lt;=$L64),"2.º follow-up",IF(AND($G64&lt;&gt;"",$G64&lt;=$L64),"1.º follow-up","Primeira mensagem"))))</f>
        <v/>
      </c>
      <c r="N64" s="5" t="n"/>
      <c r="O64" s="9">
        <f>IF(OR($A64="",$E64="",$F64="",$L64&lt;&gt;"",$N64&lt;&gt;"",$K64&lt;&gt;""),"",IF($G64="","1.º follow-up",IF(AND($H64&lt;&gt;"",$I64=""),"2.º follow-up","Encerramento")))</f>
        <v/>
      </c>
      <c r="P64" s="8">
        <f>IF($O64="","",IF($O64="1.º follow-up",$F64,IF($O64="2.º follow-up",$H64,$J64)))</f>
        <v/>
      </c>
      <c r="Q64" s="10">
        <f>IF(OR($A64="",$E64=""),"",IF($N64&lt;&gt;"","Fechado",IF($L64&lt;&gt;"","Respondeu",IF($K64&lt;&gt;"",IF(TODAY()&gt;=WORKDAY($K64,'Calendário de follow-up'!$E$16),"Fechar agora","A aguardar"),IF($P64="","",IF($P64&lt;TODAY(),"Em atraso",IF($P64=TODAY(),"Vence hoje","A aguardar")))))))</f>
        <v/>
      </c>
      <c r="R64" s="5" t="n"/>
    </row>
    <row r="65">
      <c r="A65" s="4" t="n"/>
      <c r="B65" s="5" t="n"/>
      <c r="C65" s="6" t="n"/>
      <c r="D65" s="6" t="n"/>
      <c r="E65" s="7" t="n"/>
      <c r="F65" s="8">
        <f>IF(OR($B65="",$E65=""),"",IFERROR(WORKDAY($E65,INDEX('Calendário de follow-up'!$B$5:$B$14,MATCH($B65,'Calendário de follow-up'!$A$5:$A$14,0))),""))</f>
        <v/>
      </c>
      <c r="G65" s="7" t="n"/>
      <c r="H65" s="8">
        <f>IF(OR($B65="",$E65=""),"",IFERROR(IF(N(INDEX('Calendário de follow-up'!$C$5:$C$14,MATCH($B65,'Calendário de follow-up'!$A$5:$A$14,0)))=0,"",WORKDAY($E65,INDEX('Calendário de follow-up'!$C$5:$C$14,MATCH($B65,'Calendário de follow-up'!$A$5:$A$14,0)))),""))</f>
        <v/>
      </c>
      <c r="I65" s="7" t="n"/>
      <c r="J65" s="8">
        <f>IF(OR($B65="",$E65=""),"",IFERROR(WORKDAY($E65,INDEX('Calendário de follow-up'!$D$5:$D$14,MATCH($B65,'Calendário de follow-up'!$A$5:$A$14,0))),""))</f>
        <v/>
      </c>
      <c r="K65" s="7" t="n"/>
      <c r="L65" s="7" t="n"/>
      <c r="M65" s="9">
        <f>IF($L65="","",IF(AND($K65&lt;&gt;"",$K65&lt;=$L65),"Encerramento",IF(AND($I65&lt;&gt;"",$I65&lt;=$L65),"2.º follow-up",IF(AND($G65&lt;&gt;"",$G65&lt;=$L65),"1.º follow-up","Primeira mensagem"))))</f>
        <v/>
      </c>
      <c r="N65" s="5" t="n"/>
      <c r="O65" s="9">
        <f>IF(OR($A65="",$E65="",$F65="",$L65&lt;&gt;"",$N65&lt;&gt;"",$K65&lt;&gt;""),"",IF($G65="","1.º follow-up",IF(AND($H65&lt;&gt;"",$I65=""),"2.º follow-up","Encerramento")))</f>
        <v/>
      </c>
      <c r="P65" s="8">
        <f>IF($O65="","",IF($O65="1.º follow-up",$F65,IF($O65="2.º follow-up",$H65,$J65)))</f>
        <v/>
      </c>
      <c r="Q65" s="10">
        <f>IF(OR($A65="",$E65=""),"",IF($N65&lt;&gt;"","Fechado",IF($L65&lt;&gt;"","Respondeu",IF($K65&lt;&gt;"",IF(TODAY()&gt;=WORKDAY($K65,'Calendário de follow-up'!$E$16),"Fechar agora","A aguardar"),IF($P65="","",IF($P65&lt;TODAY(),"Em atraso",IF($P65=TODAY(),"Vence hoje","A aguardar")))))))</f>
        <v/>
      </c>
      <c r="R65" s="5" t="n"/>
    </row>
    <row r="66">
      <c r="A66" s="4" t="n"/>
      <c r="B66" s="5" t="n"/>
      <c r="C66" s="6" t="n"/>
      <c r="D66" s="6" t="n"/>
      <c r="E66" s="7" t="n"/>
      <c r="F66" s="8">
        <f>IF(OR($B66="",$E66=""),"",IFERROR(WORKDAY($E66,INDEX('Calendário de follow-up'!$B$5:$B$14,MATCH($B66,'Calendário de follow-up'!$A$5:$A$14,0))),""))</f>
        <v/>
      </c>
      <c r="G66" s="7" t="n"/>
      <c r="H66" s="8">
        <f>IF(OR($B66="",$E66=""),"",IFERROR(IF(N(INDEX('Calendário de follow-up'!$C$5:$C$14,MATCH($B66,'Calendário de follow-up'!$A$5:$A$14,0)))=0,"",WORKDAY($E66,INDEX('Calendário de follow-up'!$C$5:$C$14,MATCH($B66,'Calendário de follow-up'!$A$5:$A$14,0)))),""))</f>
        <v/>
      </c>
      <c r="I66" s="7" t="n"/>
      <c r="J66" s="8">
        <f>IF(OR($B66="",$E66=""),"",IFERROR(WORKDAY($E66,INDEX('Calendário de follow-up'!$D$5:$D$14,MATCH($B66,'Calendário de follow-up'!$A$5:$A$14,0))),""))</f>
        <v/>
      </c>
      <c r="K66" s="7" t="n"/>
      <c r="L66" s="7" t="n"/>
      <c r="M66" s="9">
        <f>IF($L66="","",IF(AND($K66&lt;&gt;"",$K66&lt;=$L66),"Encerramento",IF(AND($I66&lt;&gt;"",$I66&lt;=$L66),"2.º follow-up",IF(AND($G66&lt;&gt;"",$G66&lt;=$L66),"1.º follow-up","Primeira mensagem"))))</f>
        <v/>
      </c>
      <c r="N66" s="5" t="n"/>
      <c r="O66" s="9">
        <f>IF(OR($A66="",$E66="",$F66="",$L66&lt;&gt;"",$N66&lt;&gt;"",$K66&lt;&gt;""),"",IF($G66="","1.º follow-up",IF(AND($H66&lt;&gt;"",$I66=""),"2.º follow-up","Encerramento")))</f>
        <v/>
      </c>
      <c r="P66" s="8">
        <f>IF($O66="","",IF($O66="1.º follow-up",$F66,IF($O66="2.º follow-up",$H66,$J66)))</f>
        <v/>
      </c>
      <c r="Q66" s="10">
        <f>IF(OR($A66="",$E66=""),"",IF($N66&lt;&gt;"","Fechado",IF($L66&lt;&gt;"","Respondeu",IF($K66&lt;&gt;"",IF(TODAY()&gt;=WORKDAY($K66,'Calendário de follow-up'!$E$16),"Fechar agora","A aguardar"),IF($P66="","",IF($P66&lt;TODAY(),"Em atraso",IF($P66=TODAY(),"Vence hoje","A aguardar")))))))</f>
        <v/>
      </c>
      <c r="R66" s="5" t="n"/>
    </row>
    <row r="67">
      <c r="A67" s="4" t="n"/>
      <c r="B67" s="5" t="n"/>
      <c r="C67" s="6" t="n"/>
      <c r="D67" s="6" t="n"/>
      <c r="E67" s="7" t="n"/>
      <c r="F67" s="8">
        <f>IF(OR($B67="",$E67=""),"",IFERROR(WORKDAY($E67,INDEX('Calendário de follow-up'!$B$5:$B$14,MATCH($B67,'Calendário de follow-up'!$A$5:$A$14,0))),""))</f>
        <v/>
      </c>
      <c r="G67" s="7" t="n"/>
      <c r="H67" s="8">
        <f>IF(OR($B67="",$E67=""),"",IFERROR(IF(N(INDEX('Calendário de follow-up'!$C$5:$C$14,MATCH($B67,'Calendário de follow-up'!$A$5:$A$14,0)))=0,"",WORKDAY($E67,INDEX('Calendário de follow-up'!$C$5:$C$14,MATCH($B67,'Calendário de follow-up'!$A$5:$A$14,0)))),""))</f>
        <v/>
      </c>
      <c r="I67" s="7" t="n"/>
      <c r="J67" s="8">
        <f>IF(OR($B67="",$E67=""),"",IFERROR(WORKDAY($E67,INDEX('Calendário de follow-up'!$D$5:$D$14,MATCH($B67,'Calendário de follow-up'!$A$5:$A$14,0))),""))</f>
        <v/>
      </c>
      <c r="K67" s="7" t="n"/>
      <c r="L67" s="7" t="n"/>
      <c r="M67" s="9">
        <f>IF($L67="","",IF(AND($K67&lt;&gt;"",$K67&lt;=$L67),"Encerramento",IF(AND($I67&lt;&gt;"",$I67&lt;=$L67),"2.º follow-up",IF(AND($G67&lt;&gt;"",$G67&lt;=$L67),"1.º follow-up","Primeira mensagem"))))</f>
        <v/>
      </c>
      <c r="N67" s="5" t="n"/>
      <c r="O67" s="9">
        <f>IF(OR($A67="",$E67="",$F67="",$L67&lt;&gt;"",$N67&lt;&gt;"",$K67&lt;&gt;""),"",IF($G67="","1.º follow-up",IF(AND($H67&lt;&gt;"",$I67=""),"2.º follow-up","Encerramento")))</f>
        <v/>
      </c>
      <c r="P67" s="8">
        <f>IF($O67="","",IF($O67="1.º follow-up",$F67,IF($O67="2.º follow-up",$H67,$J67)))</f>
        <v/>
      </c>
      <c r="Q67" s="10">
        <f>IF(OR($A67="",$E67=""),"",IF($N67&lt;&gt;"","Fechado",IF($L67&lt;&gt;"","Respondeu",IF($K67&lt;&gt;"",IF(TODAY()&gt;=WORKDAY($K67,'Calendário de follow-up'!$E$16),"Fechar agora","A aguardar"),IF($P67="","",IF($P67&lt;TODAY(),"Em atraso",IF($P67=TODAY(),"Vence hoje","A aguardar")))))))</f>
        <v/>
      </c>
      <c r="R67" s="5" t="n"/>
    </row>
    <row r="68">
      <c r="A68" s="4" t="n"/>
      <c r="B68" s="5" t="n"/>
      <c r="C68" s="6" t="n"/>
      <c r="D68" s="6" t="n"/>
      <c r="E68" s="7" t="n"/>
      <c r="F68" s="8">
        <f>IF(OR($B68="",$E68=""),"",IFERROR(WORKDAY($E68,INDEX('Calendário de follow-up'!$B$5:$B$14,MATCH($B68,'Calendário de follow-up'!$A$5:$A$14,0))),""))</f>
        <v/>
      </c>
      <c r="G68" s="7" t="n"/>
      <c r="H68" s="8">
        <f>IF(OR($B68="",$E68=""),"",IFERROR(IF(N(INDEX('Calendário de follow-up'!$C$5:$C$14,MATCH($B68,'Calendário de follow-up'!$A$5:$A$14,0)))=0,"",WORKDAY($E68,INDEX('Calendário de follow-up'!$C$5:$C$14,MATCH($B68,'Calendário de follow-up'!$A$5:$A$14,0)))),""))</f>
        <v/>
      </c>
      <c r="I68" s="7" t="n"/>
      <c r="J68" s="8">
        <f>IF(OR($B68="",$E68=""),"",IFERROR(WORKDAY($E68,INDEX('Calendário de follow-up'!$D$5:$D$14,MATCH($B68,'Calendário de follow-up'!$A$5:$A$14,0))),""))</f>
        <v/>
      </c>
      <c r="K68" s="7" t="n"/>
      <c r="L68" s="7" t="n"/>
      <c r="M68" s="9">
        <f>IF($L68="","",IF(AND($K68&lt;&gt;"",$K68&lt;=$L68),"Encerramento",IF(AND($I68&lt;&gt;"",$I68&lt;=$L68),"2.º follow-up",IF(AND($G68&lt;&gt;"",$G68&lt;=$L68),"1.º follow-up","Primeira mensagem"))))</f>
        <v/>
      </c>
      <c r="N68" s="5" t="n"/>
      <c r="O68" s="9">
        <f>IF(OR($A68="",$E68="",$F68="",$L68&lt;&gt;"",$N68&lt;&gt;"",$K68&lt;&gt;""),"",IF($G68="","1.º follow-up",IF(AND($H68&lt;&gt;"",$I68=""),"2.º follow-up","Encerramento")))</f>
        <v/>
      </c>
      <c r="P68" s="8">
        <f>IF($O68="","",IF($O68="1.º follow-up",$F68,IF($O68="2.º follow-up",$H68,$J68)))</f>
        <v/>
      </c>
      <c r="Q68" s="10">
        <f>IF(OR($A68="",$E68=""),"",IF($N68&lt;&gt;"","Fechado",IF($L68&lt;&gt;"","Respondeu",IF($K68&lt;&gt;"",IF(TODAY()&gt;=WORKDAY($K68,'Calendário de follow-up'!$E$16),"Fechar agora","A aguardar"),IF($P68="","",IF($P68&lt;TODAY(),"Em atraso",IF($P68=TODAY(),"Vence hoje","A aguardar")))))))</f>
        <v/>
      </c>
      <c r="R68" s="5" t="n"/>
    </row>
    <row r="69">
      <c r="A69" s="4" t="n"/>
      <c r="B69" s="5" t="n"/>
      <c r="C69" s="6" t="n"/>
      <c r="D69" s="6" t="n"/>
      <c r="E69" s="7" t="n"/>
      <c r="F69" s="8">
        <f>IF(OR($B69="",$E69=""),"",IFERROR(WORKDAY($E69,INDEX('Calendário de follow-up'!$B$5:$B$14,MATCH($B69,'Calendário de follow-up'!$A$5:$A$14,0))),""))</f>
        <v/>
      </c>
      <c r="G69" s="7" t="n"/>
      <c r="H69" s="8">
        <f>IF(OR($B69="",$E69=""),"",IFERROR(IF(N(INDEX('Calendário de follow-up'!$C$5:$C$14,MATCH($B69,'Calendário de follow-up'!$A$5:$A$14,0)))=0,"",WORKDAY($E69,INDEX('Calendário de follow-up'!$C$5:$C$14,MATCH($B69,'Calendário de follow-up'!$A$5:$A$14,0)))),""))</f>
        <v/>
      </c>
      <c r="I69" s="7" t="n"/>
      <c r="J69" s="8">
        <f>IF(OR($B69="",$E69=""),"",IFERROR(WORKDAY($E69,INDEX('Calendário de follow-up'!$D$5:$D$14,MATCH($B69,'Calendário de follow-up'!$A$5:$A$14,0))),""))</f>
        <v/>
      </c>
      <c r="K69" s="7" t="n"/>
      <c r="L69" s="7" t="n"/>
      <c r="M69" s="9">
        <f>IF($L69="","",IF(AND($K69&lt;&gt;"",$K69&lt;=$L69),"Encerramento",IF(AND($I69&lt;&gt;"",$I69&lt;=$L69),"2.º follow-up",IF(AND($G69&lt;&gt;"",$G69&lt;=$L69),"1.º follow-up","Primeira mensagem"))))</f>
        <v/>
      </c>
      <c r="N69" s="5" t="n"/>
      <c r="O69" s="9">
        <f>IF(OR($A69="",$E69="",$F69="",$L69&lt;&gt;"",$N69&lt;&gt;"",$K69&lt;&gt;""),"",IF($G69="","1.º follow-up",IF(AND($H69&lt;&gt;"",$I69=""),"2.º follow-up","Encerramento")))</f>
        <v/>
      </c>
      <c r="P69" s="8">
        <f>IF($O69="","",IF($O69="1.º follow-up",$F69,IF($O69="2.º follow-up",$H69,$J69)))</f>
        <v/>
      </c>
      <c r="Q69" s="10">
        <f>IF(OR($A69="",$E69=""),"",IF($N69&lt;&gt;"","Fechado",IF($L69&lt;&gt;"","Respondeu",IF($K69&lt;&gt;"",IF(TODAY()&gt;=WORKDAY($K69,'Calendário de follow-up'!$E$16),"Fechar agora","A aguardar"),IF($P69="","",IF($P69&lt;TODAY(),"Em atraso",IF($P69=TODAY(),"Vence hoje","A aguardar")))))))</f>
        <v/>
      </c>
      <c r="R69" s="5" t="n"/>
    </row>
    <row r="70">
      <c r="A70" s="4" t="n"/>
      <c r="B70" s="5" t="n"/>
      <c r="C70" s="6" t="n"/>
      <c r="D70" s="6" t="n"/>
      <c r="E70" s="7" t="n"/>
      <c r="F70" s="8">
        <f>IF(OR($B70="",$E70=""),"",IFERROR(WORKDAY($E70,INDEX('Calendário de follow-up'!$B$5:$B$14,MATCH($B70,'Calendário de follow-up'!$A$5:$A$14,0))),""))</f>
        <v/>
      </c>
      <c r="G70" s="7" t="n"/>
      <c r="H70" s="8">
        <f>IF(OR($B70="",$E70=""),"",IFERROR(IF(N(INDEX('Calendário de follow-up'!$C$5:$C$14,MATCH($B70,'Calendário de follow-up'!$A$5:$A$14,0)))=0,"",WORKDAY($E70,INDEX('Calendário de follow-up'!$C$5:$C$14,MATCH($B70,'Calendário de follow-up'!$A$5:$A$14,0)))),""))</f>
        <v/>
      </c>
      <c r="I70" s="7" t="n"/>
      <c r="J70" s="8">
        <f>IF(OR($B70="",$E70=""),"",IFERROR(WORKDAY($E70,INDEX('Calendário de follow-up'!$D$5:$D$14,MATCH($B70,'Calendário de follow-up'!$A$5:$A$14,0))),""))</f>
        <v/>
      </c>
      <c r="K70" s="7" t="n"/>
      <c r="L70" s="7" t="n"/>
      <c r="M70" s="9">
        <f>IF($L70="","",IF(AND($K70&lt;&gt;"",$K70&lt;=$L70),"Encerramento",IF(AND($I70&lt;&gt;"",$I70&lt;=$L70),"2.º follow-up",IF(AND($G70&lt;&gt;"",$G70&lt;=$L70),"1.º follow-up","Primeira mensagem"))))</f>
        <v/>
      </c>
      <c r="N70" s="5" t="n"/>
      <c r="O70" s="9">
        <f>IF(OR($A70="",$E70="",$F70="",$L70&lt;&gt;"",$N70&lt;&gt;"",$K70&lt;&gt;""),"",IF($G70="","1.º follow-up",IF(AND($H70&lt;&gt;"",$I70=""),"2.º follow-up","Encerramento")))</f>
        <v/>
      </c>
      <c r="P70" s="8">
        <f>IF($O70="","",IF($O70="1.º follow-up",$F70,IF($O70="2.º follow-up",$H70,$J70)))</f>
        <v/>
      </c>
      <c r="Q70" s="10">
        <f>IF(OR($A70="",$E70=""),"",IF($N70&lt;&gt;"","Fechado",IF($L70&lt;&gt;"","Respondeu",IF($K70&lt;&gt;"",IF(TODAY()&gt;=WORKDAY($K70,'Calendário de follow-up'!$E$16),"Fechar agora","A aguardar"),IF($P70="","",IF($P70&lt;TODAY(),"Em atraso",IF($P70=TODAY(),"Vence hoje","A aguardar")))))))</f>
        <v/>
      </c>
      <c r="R70" s="5" t="n"/>
    </row>
    <row r="71">
      <c r="A71" s="4" t="n"/>
      <c r="B71" s="5" t="n"/>
      <c r="C71" s="6" t="n"/>
      <c r="D71" s="6" t="n"/>
      <c r="E71" s="7" t="n"/>
      <c r="F71" s="8">
        <f>IF(OR($B71="",$E71=""),"",IFERROR(WORKDAY($E71,INDEX('Calendário de follow-up'!$B$5:$B$14,MATCH($B71,'Calendário de follow-up'!$A$5:$A$14,0))),""))</f>
        <v/>
      </c>
      <c r="G71" s="7" t="n"/>
      <c r="H71" s="8">
        <f>IF(OR($B71="",$E71=""),"",IFERROR(IF(N(INDEX('Calendário de follow-up'!$C$5:$C$14,MATCH($B71,'Calendário de follow-up'!$A$5:$A$14,0)))=0,"",WORKDAY($E71,INDEX('Calendário de follow-up'!$C$5:$C$14,MATCH($B71,'Calendário de follow-up'!$A$5:$A$14,0)))),""))</f>
        <v/>
      </c>
      <c r="I71" s="7" t="n"/>
      <c r="J71" s="8">
        <f>IF(OR($B71="",$E71=""),"",IFERROR(WORKDAY($E71,INDEX('Calendário de follow-up'!$D$5:$D$14,MATCH($B71,'Calendário de follow-up'!$A$5:$A$14,0))),""))</f>
        <v/>
      </c>
      <c r="K71" s="7" t="n"/>
      <c r="L71" s="7" t="n"/>
      <c r="M71" s="9">
        <f>IF($L71="","",IF(AND($K71&lt;&gt;"",$K71&lt;=$L71),"Encerramento",IF(AND($I71&lt;&gt;"",$I71&lt;=$L71),"2.º follow-up",IF(AND($G71&lt;&gt;"",$G71&lt;=$L71),"1.º follow-up","Primeira mensagem"))))</f>
        <v/>
      </c>
      <c r="N71" s="5" t="n"/>
      <c r="O71" s="9">
        <f>IF(OR($A71="",$E71="",$F71="",$L71&lt;&gt;"",$N71&lt;&gt;"",$K71&lt;&gt;""),"",IF($G71="","1.º follow-up",IF(AND($H71&lt;&gt;"",$I71=""),"2.º follow-up","Encerramento")))</f>
        <v/>
      </c>
      <c r="P71" s="8">
        <f>IF($O71="","",IF($O71="1.º follow-up",$F71,IF($O71="2.º follow-up",$H71,$J71)))</f>
        <v/>
      </c>
      <c r="Q71" s="10">
        <f>IF(OR($A71="",$E71=""),"",IF($N71&lt;&gt;"","Fechado",IF($L71&lt;&gt;"","Respondeu",IF($K71&lt;&gt;"",IF(TODAY()&gt;=WORKDAY($K71,'Calendário de follow-up'!$E$16),"Fechar agora","A aguardar"),IF($P71="","",IF($P71&lt;TODAY(),"Em atraso",IF($P71=TODAY(),"Vence hoje","A aguardar")))))))</f>
        <v/>
      </c>
      <c r="R71" s="5" t="n"/>
    </row>
    <row r="72">
      <c r="A72" s="4" t="n"/>
      <c r="B72" s="5" t="n"/>
      <c r="C72" s="6" t="n"/>
      <c r="D72" s="6" t="n"/>
      <c r="E72" s="7" t="n"/>
      <c r="F72" s="8">
        <f>IF(OR($B72="",$E72=""),"",IFERROR(WORKDAY($E72,INDEX('Calendário de follow-up'!$B$5:$B$14,MATCH($B72,'Calendário de follow-up'!$A$5:$A$14,0))),""))</f>
        <v/>
      </c>
      <c r="G72" s="7" t="n"/>
      <c r="H72" s="8">
        <f>IF(OR($B72="",$E72=""),"",IFERROR(IF(N(INDEX('Calendário de follow-up'!$C$5:$C$14,MATCH($B72,'Calendário de follow-up'!$A$5:$A$14,0)))=0,"",WORKDAY($E72,INDEX('Calendário de follow-up'!$C$5:$C$14,MATCH($B72,'Calendário de follow-up'!$A$5:$A$14,0)))),""))</f>
        <v/>
      </c>
      <c r="I72" s="7" t="n"/>
      <c r="J72" s="8">
        <f>IF(OR($B72="",$E72=""),"",IFERROR(WORKDAY($E72,INDEX('Calendário de follow-up'!$D$5:$D$14,MATCH($B72,'Calendário de follow-up'!$A$5:$A$14,0))),""))</f>
        <v/>
      </c>
      <c r="K72" s="7" t="n"/>
      <c r="L72" s="7" t="n"/>
      <c r="M72" s="9">
        <f>IF($L72="","",IF(AND($K72&lt;&gt;"",$K72&lt;=$L72),"Encerramento",IF(AND($I72&lt;&gt;"",$I72&lt;=$L72),"2.º follow-up",IF(AND($G72&lt;&gt;"",$G72&lt;=$L72),"1.º follow-up","Primeira mensagem"))))</f>
        <v/>
      </c>
      <c r="N72" s="5" t="n"/>
      <c r="O72" s="9">
        <f>IF(OR($A72="",$E72="",$F72="",$L72&lt;&gt;"",$N72&lt;&gt;"",$K72&lt;&gt;""),"",IF($G72="","1.º follow-up",IF(AND($H72&lt;&gt;"",$I72=""),"2.º follow-up","Encerramento")))</f>
        <v/>
      </c>
      <c r="P72" s="8">
        <f>IF($O72="","",IF($O72="1.º follow-up",$F72,IF($O72="2.º follow-up",$H72,$J72)))</f>
        <v/>
      </c>
      <c r="Q72" s="10">
        <f>IF(OR($A72="",$E72=""),"",IF($N72&lt;&gt;"","Fechado",IF($L72&lt;&gt;"","Respondeu",IF($K72&lt;&gt;"",IF(TODAY()&gt;=WORKDAY($K72,'Calendário de follow-up'!$E$16),"Fechar agora","A aguardar"),IF($P72="","",IF($P72&lt;TODAY(),"Em atraso",IF($P72=TODAY(),"Vence hoje","A aguardar")))))))</f>
        <v/>
      </c>
      <c r="R72" s="5" t="n"/>
    </row>
    <row r="73">
      <c r="A73" s="4" t="n"/>
      <c r="B73" s="5" t="n"/>
      <c r="C73" s="6" t="n"/>
      <c r="D73" s="6" t="n"/>
      <c r="E73" s="7" t="n"/>
      <c r="F73" s="8">
        <f>IF(OR($B73="",$E73=""),"",IFERROR(WORKDAY($E73,INDEX('Calendário de follow-up'!$B$5:$B$14,MATCH($B73,'Calendário de follow-up'!$A$5:$A$14,0))),""))</f>
        <v/>
      </c>
      <c r="G73" s="7" t="n"/>
      <c r="H73" s="8">
        <f>IF(OR($B73="",$E73=""),"",IFERROR(IF(N(INDEX('Calendário de follow-up'!$C$5:$C$14,MATCH($B73,'Calendário de follow-up'!$A$5:$A$14,0)))=0,"",WORKDAY($E73,INDEX('Calendário de follow-up'!$C$5:$C$14,MATCH($B73,'Calendário de follow-up'!$A$5:$A$14,0)))),""))</f>
        <v/>
      </c>
      <c r="I73" s="7" t="n"/>
      <c r="J73" s="8">
        <f>IF(OR($B73="",$E73=""),"",IFERROR(WORKDAY($E73,INDEX('Calendário de follow-up'!$D$5:$D$14,MATCH($B73,'Calendário de follow-up'!$A$5:$A$14,0))),""))</f>
        <v/>
      </c>
      <c r="K73" s="7" t="n"/>
      <c r="L73" s="7" t="n"/>
      <c r="M73" s="9">
        <f>IF($L73="","",IF(AND($K73&lt;&gt;"",$K73&lt;=$L73),"Encerramento",IF(AND($I73&lt;&gt;"",$I73&lt;=$L73),"2.º follow-up",IF(AND($G73&lt;&gt;"",$G73&lt;=$L73),"1.º follow-up","Primeira mensagem"))))</f>
        <v/>
      </c>
      <c r="N73" s="5" t="n"/>
      <c r="O73" s="9">
        <f>IF(OR($A73="",$E73="",$F73="",$L73&lt;&gt;"",$N73&lt;&gt;"",$K73&lt;&gt;""),"",IF($G73="","1.º follow-up",IF(AND($H73&lt;&gt;"",$I73=""),"2.º follow-up","Encerramento")))</f>
        <v/>
      </c>
      <c r="P73" s="8">
        <f>IF($O73="","",IF($O73="1.º follow-up",$F73,IF($O73="2.º follow-up",$H73,$J73)))</f>
        <v/>
      </c>
      <c r="Q73" s="10">
        <f>IF(OR($A73="",$E73=""),"",IF($N73&lt;&gt;"","Fechado",IF($L73&lt;&gt;"","Respondeu",IF($K73&lt;&gt;"",IF(TODAY()&gt;=WORKDAY($K73,'Calendário de follow-up'!$E$16),"Fechar agora","A aguardar"),IF($P73="","",IF($P73&lt;TODAY(),"Em atraso",IF($P73=TODAY(),"Vence hoje","A aguardar")))))))</f>
        <v/>
      </c>
      <c r="R73" s="5" t="n"/>
    </row>
    <row r="74">
      <c r="A74" s="4" t="n"/>
      <c r="B74" s="5" t="n"/>
      <c r="C74" s="6" t="n"/>
      <c r="D74" s="6" t="n"/>
      <c r="E74" s="7" t="n"/>
      <c r="F74" s="8">
        <f>IF(OR($B74="",$E74=""),"",IFERROR(WORKDAY($E74,INDEX('Calendário de follow-up'!$B$5:$B$14,MATCH($B74,'Calendário de follow-up'!$A$5:$A$14,0))),""))</f>
        <v/>
      </c>
      <c r="G74" s="7" t="n"/>
      <c r="H74" s="8">
        <f>IF(OR($B74="",$E74=""),"",IFERROR(IF(N(INDEX('Calendário de follow-up'!$C$5:$C$14,MATCH($B74,'Calendário de follow-up'!$A$5:$A$14,0)))=0,"",WORKDAY($E74,INDEX('Calendário de follow-up'!$C$5:$C$14,MATCH($B74,'Calendário de follow-up'!$A$5:$A$14,0)))),""))</f>
        <v/>
      </c>
      <c r="I74" s="7" t="n"/>
      <c r="J74" s="8">
        <f>IF(OR($B74="",$E74=""),"",IFERROR(WORKDAY($E74,INDEX('Calendário de follow-up'!$D$5:$D$14,MATCH($B74,'Calendário de follow-up'!$A$5:$A$14,0))),""))</f>
        <v/>
      </c>
      <c r="K74" s="7" t="n"/>
      <c r="L74" s="7" t="n"/>
      <c r="M74" s="9">
        <f>IF($L74="","",IF(AND($K74&lt;&gt;"",$K74&lt;=$L74),"Encerramento",IF(AND($I74&lt;&gt;"",$I74&lt;=$L74),"2.º follow-up",IF(AND($G74&lt;&gt;"",$G74&lt;=$L74),"1.º follow-up","Primeira mensagem"))))</f>
        <v/>
      </c>
      <c r="N74" s="5" t="n"/>
      <c r="O74" s="9">
        <f>IF(OR($A74="",$E74="",$F74="",$L74&lt;&gt;"",$N74&lt;&gt;"",$K74&lt;&gt;""),"",IF($G74="","1.º follow-up",IF(AND($H74&lt;&gt;"",$I74=""),"2.º follow-up","Encerramento")))</f>
        <v/>
      </c>
      <c r="P74" s="8">
        <f>IF($O74="","",IF($O74="1.º follow-up",$F74,IF($O74="2.º follow-up",$H74,$J74)))</f>
        <v/>
      </c>
      <c r="Q74" s="10">
        <f>IF(OR($A74="",$E74=""),"",IF($N74&lt;&gt;"","Fechado",IF($L74&lt;&gt;"","Respondeu",IF($K74&lt;&gt;"",IF(TODAY()&gt;=WORKDAY($K74,'Calendário de follow-up'!$E$16),"Fechar agora","A aguardar"),IF($P74="","",IF($P74&lt;TODAY(),"Em atraso",IF($P74=TODAY(),"Vence hoje","A aguardar")))))))</f>
        <v/>
      </c>
      <c r="R74" s="5" t="n"/>
    </row>
    <row r="75">
      <c r="A75" s="4" t="n"/>
      <c r="B75" s="5" t="n"/>
      <c r="C75" s="6" t="n"/>
      <c r="D75" s="6" t="n"/>
      <c r="E75" s="7" t="n"/>
      <c r="F75" s="8">
        <f>IF(OR($B75="",$E75=""),"",IFERROR(WORKDAY($E75,INDEX('Calendário de follow-up'!$B$5:$B$14,MATCH($B75,'Calendário de follow-up'!$A$5:$A$14,0))),""))</f>
        <v/>
      </c>
      <c r="G75" s="7" t="n"/>
      <c r="H75" s="8">
        <f>IF(OR($B75="",$E75=""),"",IFERROR(IF(N(INDEX('Calendário de follow-up'!$C$5:$C$14,MATCH($B75,'Calendário de follow-up'!$A$5:$A$14,0)))=0,"",WORKDAY($E75,INDEX('Calendário de follow-up'!$C$5:$C$14,MATCH($B75,'Calendário de follow-up'!$A$5:$A$14,0)))),""))</f>
        <v/>
      </c>
      <c r="I75" s="7" t="n"/>
      <c r="J75" s="8">
        <f>IF(OR($B75="",$E75=""),"",IFERROR(WORKDAY($E75,INDEX('Calendário de follow-up'!$D$5:$D$14,MATCH($B75,'Calendário de follow-up'!$A$5:$A$14,0))),""))</f>
        <v/>
      </c>
      <c r="K75" s="7" t="n"/>
      <c r="L75" s="7" t="n"/>
      <c r="M75" s="9">
        <f>IF($L75="","",IF(AND($K75&lt;&gt;"",$K75&lt;=$L75),"Encerramento",IF(AND($I75&lt;&gt;"",$I75&lt;=$L75),"2.º follow-up",IF(AND($G75&lt;&gt;"",$G75&lt;=$L75),"1.º follow-up","Primeira mensagem"))))</f>
        <v/>
      </c>
      <c r="N75" s="5" t="n"/>
      <c r="O75" s="9">
        <f>IF(OR($A75="",$E75="",$F75="",$L75&lt;&gt;"",$N75&lt;&gt;"",$K75&lt;&gt;""),"",IF($G75="","1.º follow-up",IF(AND($H75&lt;&gt;"",$I75=""),"2.º follow-up","Encerramento")))</f>
        <v/>
      </c>
      <c r="P75" s="8">
        <f>IF($O75="","",IF($O75="1.º follow-up",$F75,IF($O75="2.º follow-up",$H75,$J75)))</f>
        <v/>
      </c>
      <c r="Q75" s="10">
        <f>IF(OR($A75="",$E75=""),"",IF($N75&lt;&gt;"","Fechado",IF($L75&lt;&gt;"","Respondeu",IF($K75&lt;&gt;"",IF(TODAY()&gt;=WORKDAY($K75,'Calendário de follow-up'!$E$16),"Fechar agora","A aguardar"),IF($P75="","",IF($P75&lt;TODAY(),"Em atraso",IF($P75=TODAY(),"Vence hoje","A aguardar")))))))</f>
        <v/>
      </c>
      <c r="R75" s="5" t="n"/>
    </row>
    <row r="76">
      <c r="A76" s="4" t="n"/>
      <c r="B76" s="5" t="n"/>
      <c r="C76" s="6" t="n"/>
      <c r="D76" s="6" t="n"/>
      <c r="E76" s="7" t="n"/>
      <c r="F76" s="8">
        <f>IF(OR($B76="",$E76=""),"",IFERROR(WORKDAY($E76,INDEX('Calendário de follow-up'!$B$5:$B$14,MATCH($B76,'Calendário de follow-up'!$A$5:$A$14,0))),""))</f>
        <v/>
      </c>
      <c r="G76" s="7" t="n"/>
      <c r="H76" s="8">
        <f>IF(OR($B76="",$E76=""),"",IFERROR(IF(N(INDEX('Calendário de follow-up'!$C$5:$C$14,MATCH($B76,'Calendário de follow-up'!$A$5:$A$14,0)))=0,"",WORKDAY($E76,INDEX('Calendário de follow-up'!$C$5:$C$14,MATCH($B76,'Calendário de follow-up'!$A$5:$A$14,0)))),""))</f>
        <v/>
      </c>
      <c r="I76" s="7" t="n"/>
      <c r="J76" s="8">
        <f>IF(OR($B76="",$E76=""),"",IFERROR(WORKDAY($E76,INDEX('Calendário de follow-up'!$D$5:$D$14,MATCH($B76,'Calendário de follow-up'!$A$5:$A$14,0))),""))</f>
        <v/>
      </c>
      <c r="K76" s="7" t="n"/>
      <c r="L76" s="7" t="n"/>
      <c r="M76" s="9">
        <f>IF($L76="","",IF(AND($K76&lt;&gt;"",$K76&lt;=$L76),"Encerramento",IF(AND($I76&lt;&gt;"",$I76&lt;=$L76),"2.º follow-up",IF(AND($G76&lt;&gt;"",$G76&lt;=$L76),"1.º follow-up","Primeira mensagem"))))</f>
        <v/>
      </c>
      <c r="N76" s="5" t="n"/>
      <c r="O76" s="9">
        <f>IF(OR($A76="",$E76="",$F76="",$L76&lt;&gt;"",$N76&lt;&gt;"",$K76&lt;&gt;""),"",IF($G76="","1.º follow-up",IF(AND($H76&lt;&gt;"",$I76=""),"2.º follow-up","Encerramento")))</f>
        <v/>
      </c>
      <c r="P76" s="8">
        <f>IF($O76="","",IF($O76="1.º follow-up",$F76,IF($O76="2.º follow-up",$H76,$J76)))</f>
        <v/>
      </c>
      <c r="Q76" s="10">
        <f>IF(OR($A76="",$E76=""),"",IF($N76&lt;&gt;"","Fechado",IF($L76&lt;&gt;"","Respondeu",IF($K76&lt;&gt;"",IF(TODAY()&gt;=WORKDAY($K76,'Calendário de follow-up'!$E$16),"Fechar agora","A aguardar"),IF($P76="","",IF($P76&lt;TODAY(),"Em atraso",IF($P76=TODAY(),"Vence hoje","A aguardar")))))))</f>
        <v/>
      </c>
      <c r="R76" s="5" t="n"/>
    </row>
    <row r="77">
      <c r="A77" s="4" t="n"/>
      <c r="B77" s="5" t="n"/>
      <c r="C77" s="6" t="n"/>
      <c r="D77" s="6" t="n"/>
      <c r="E77" s="7" t="n"/>
      <c r="F77" s="8">
        <f>IF(OR($B77="",$E77=""),"",IFERROR(WORKDAY($E77,INDEX('Calendário de follow-up'!$B$5:$B$14,MATCH($B77,'Calendário de follow-up'!$A$5:$A$14,0))),""))</f>
        <v/>
      </c>
      <c r="G77" s="7" t="n"/>
      <c r="H77" s="8">
        <f>IF(OR($B77="",$E77=""),"",IFERROR(IF(N(INDEX('Calendário de follow-up'!$C$5:$C$14,MATCH($B77,'Calendário de follow-up'!$A$5:$A$14,0)))=0,"",WORKDAY($E77,INDEX('Calendário de follow-up'!$C$5:$C$14,MATCH($B77,'Calendário de follow-up'!$A$5:$A$14,0)))),""))</f>
        <v/>
      </c>
      <c r="I77" s="7" t="n"/>
      <c r="J77" s="8">
        <f>IF(OR($B77="",$E77=""),"",IFERROR(WORKDAY($E77,INDEX('Calendário de follow-up'!$D$5:$D$14,MATCH($B77,'Calendário de follow-up'!$A$5:$A$14,0))),""))</f>
        <v/>
      </c>
      <c r="K77" s="7" t="n"/>
      <c r="L77" s="7" t="n"/>
      <c r="M77" s="9">
        <f>IF($L77="","",IF(AND($K77&lt;&gt;"",$K77&lt;=$L77),"Encerramento",IF(AND($I77&lt;&gt;"",$I77&lt;=$L77),"2.º follow-up",IF(AND($G77&lt;&gt;"",$G77&lt;=$L77),"1.º follow-up","Primeira mensagem"))))</f>
        <v/>
      </c>
      <c r="N77" s="5" t="n"/>
      <c r="O77" s="9">
        <f>IF(OR($A77="",$E77="",$F77="",$L77&lt;&gt;"",$N77&lt;&gt;"",$K77&lt;&gt;""),"",IF($G77="","1.º follow-up",IF(AND($H77&lt;&gt;"",$I77=""),"2.º follow-up","Encerramento")))</f>
        <v/>
      </c>
      <c r="P77" s="8">
        <f>IF($O77="","",IF($O77="1.º follow-up",$F77,IF($O77="2.º follow-up",$H77,$J77)))</f>
        <v/>
      </c>
      <c r="Q77" s="10">
        <f>IF(OR($A77="",$E77=""),"",IF($N77&lt;&gt;"","Fechado",IF($L77&lt;&gt;"","Respondeu",IF($K77&lt;&gt;"",IF(TODAY()&gt;=WORKDAY($K77,'Calendário de follow-up'!$E$16),"Fechar agora","A aguardar"),IF($P77="","",IF($P77&lt;TODAY(),"Em atraso",IF($P77=TODAY(),"Vence hoje","A aguardar")))))))</f>
        <v/>
      </c>
      <c r="R77" s="5" t="n"/>
    </row>
    <row r="78">
      <c r="A78" s="4" t="n"/>
      <c r="B78" s="5" t="n"/>
      <c r="C78" s="6" t="n"/>
      <c r="D78" s="6" t="n"/>
      <c r="E78" s="7" t="n"/>
      <c r="F78" s="8">
        <f>IF(OR($B78="",$E78=""),"",IFERROR(WORKDAY($E78,INDEX('Calendário de follow-up'!$B$5:$B$14,MATCH($B78,'Calendário de follow-up'!$A$5:$A$14,0))),""))</f>
        <v/>
      </c>
      <c r="G78" s="7" t="n"/>
      <c r="H78" s="8">
        <f>IF(OR($B78="",$E78=""),"",IFERROR(IF(N(INDEX('Calendário de follow-up'!$C$5:$C$14,MATCH($B78,'Calendário de follow-up'!$A$5:$A$14,0)))=0,"",WORKDAY($E78,INDEX('Calendário de follow-up'!$C$5:$C$14,MATCH($B78,'Calendário de follow-up'!$A$5:$A$14,0)))),""))</f>
        <v/>
      </c>
      <c r="I78" s="7" t="n"/>
      <c r="J78" s="8">
        <f>IF(OR($B78="",$E78=""),"",IFERROR(WORKDAY($E78,INDEX('Calendário de follow-up'!$D$5:$D$14,MATCH($B78,'Calendário de follow-up'!$A$5:$A$14,0))),""))</f>
        <v/>
      </c>
      <c r="K78" s="7" t="n"/>
      <c r="L78" s="7" t="n"/>
      <c r="M78" s="9">
        <f>IF($L78="","",IF(AND($K78&lt;&gt;"",$K78&lt;=$L78),"Encerramento",IF(AND($I78&lt;&gt;"",$I78&lt;=$L78),"2.º follow-up",IF(AND($G78&lt;&gt;"",$G78&lt;=$L78),"1.º follow-up","Primeira mensagem"))))</f>
        <v/>
      </c>
      <c r="N78" s="5" t="n"/>
      <c r="O78" s="9">
        <f>IF(OR($A78="",$E78="",$F78="",$L78&lt;&gt;"",$N78&lt;&gt;"",$K78&lt;&gt;""),"",IF($G78="","1.º follow-up",IF(AND($H78&lt;&gt;"",$I78=""),"2.º follow-up","Encerramento")))</f>
        <v/>
      </c>
      <c r="P78" s="8">
        <f>IF($O78="","",IF($O78="1.º follow-up",$F78,IF($O78="2.º follow-up",$H78,$J78)))</f>
        <v/>
      </c>
      <c r="Q78" s="10">
        <f>IF(OR($A78="",$E78=""),"",IF($N78&lt;&gt;"","Fechado",IF($L78&lt;&gt;"","Respondeu",IF($K78&lt;&gt;"",IF(TODAY()&gt;=WORKDAY($K78,'Calendário de follow-up'!$E$16),"Fechar agora","A aguardar"),IF($P78="","",IF($P78&lt;TODAY(),"Em atraso",IF($P78=TODAY(),"Vence hoje","A aguardar")))))))</f>
        <v/>
      </c>
      <c r="R78" s="5" t="n"/>
    </row>
    <row r="79">
      <c r="A79" s="4" t="n"/>
      <c r="B79" s="5" t="n"/>
      <c r="C79" s="6" t="n"/>
      <c r="D79" s="6" t="n"/>
      <c r="E79" s="7" t="n"/>
      <c r="F79" s="8">
        <f>IF(OR($B79="",$E79=""),"",IFERROR(WORKDAY($E79,INDEX('Calendário de follow-up'!$B$5:$B$14,MATCH($B79,'Calendário de follow-up'!$A$5:$A$14,0))),""))</f>
        <v/>
      </c>
      <c r="G79" s="7" t="n"/>
      <c r="H79" s="8">
        <f>IF(OR($B79="",$E79=""),"",IFERROR(IF(N(INDEX('Calendário de follow-up'!$C$5:$C$14,MATCH($B79,'Calendário de follow-up'!$A$5:$A$14,0)))=0,"",WORKDAY($E79,INDEX('Calendário de follow-up'!$C$5:$C$14,MATCH($B79,'Calendário de follow-up'!$A$5:$A$14,0)))),""))</f>
        <v/>
      </c>
      <c r="I79" s="7" t="n"/>
      <c r="J79" s="8">
        <f>IF(OR($B79="",$E79=""),"",IFERROR(WORKDAY($E79,INDEX('Calendário de follow-up'!$D$5:$D$14,MATCH($B79,'Calendário de follow-up'!$A$5:$A$14,0))),""))</f>
        <v/>
      </c>
      <c r="K79" s="7" t="n"/>
      <c r="L79" s="7" t="n"/>
      <c r="M79" s="9">
        <f>IF($L79="","",IF(AND($K79&lt;&gt;"",$K79&lt;=$L79),"Encerramento",IF(AND($I79&lt;&gt;"",$I79&lt;=$L79),"2.º follow-up",IF(AND($G79&lt;&gt;"",$G79&lt;=$L79),"1.º follow-up","Primeira mensagem"))))</f>
        <v/>
      </c>
      <c r="N79" s="5" t="n"/>
      <c r="O79" s="9">
        <f>IF(OR($A79="",$E79="",$F79="",$L79&lt;&gt;"",$N79&lt;&gt;"",$K79&lt;&gt;""),"",IF($G79="","1.º follow-up",IF(AND($H79&lt;&gt;"",$I79=""),"2.º follow-up","Encerramento")))</f>
        <v/>
      </c>
      <c r="P79" s="8">
        <f>IF($O79="","",IF($O79="1.º follow-up",$F79,IF($O79="2.º follow-up",$H79,$J79)))</f>
        <v/>
      </c>
      <c r="Q79" s="10">
        <f>IF(OR($A79="",$E79=""),"",IF($N79&lt;&gt;"","Fechado",IF($L79&lt;&gt;"","Respondeu",IF($K79&lt;&gt;"",IF(TODAY()&gt;=WORKDAY($K79,'Calendário de follow-up'!$E$16),"Fechar agora","A aguardar"),IF($P79="","",IF($P79&lt;TODAY(),"Em atraso",IF($P79=TODAY(),"Vence hoje","A aguardar")))))))</f>
        <v/>
      </c>
      <c r="R79" s="5" t="n"/>
    </row>
    <row r="80">
      <c r="A80" s="4" t="n"/>
      <c r="B80" s="5" t="n"/>
      <c r="C80" s="6" t="n"/>
      <c r="D80" s="6" t="n"/>
      <c r="E80" s="7" t="n"/>
      <c r="F80" s="8">
        <f>IF(OR($B80="",$E80=""),"",IFERROR(WORKDAY($E80,INDEX('Calendário de follow-up'!$B$5:$B$14,MATCH($B80,'Calendário de follow-up'!$A$5:$A$14,0))),""))</f>
        <v/>
      </c>
      <c r="G80" s="7" t="n"/>
      <c r="H80" s="8">
        <f>IF(OR($B80="",$E80=""),"",IFERROR(IF(N(INDEX('Calendário de follow-up'!$C$5:$C$14,MATCH($B80,'Calendário de follow-up'!$A$5:$A$14,0)))=0,"",WORKDAY($E80,INDEX('Calendário de follow-up'!$C$5:$C$14,MATCH($B80,'Calendário de follow-up'!$A$5:$A$14,0)))),""))</f>
        <v/>
      </c>
      <c r="I80" s="7" t="n"/>
      <c r="J80" s="8">
        <f>IF(OR($B80="",$E80=""),"",IFERROR(WORKDAY($E80,INDEX('Calendário de follow-up'!$D$5:$D$14,MATCH($B80,'Calendário de follow-up'!$A$5:$A$14,0))),""))</f>
        <v/>
      </c>
      <c r="K80" s="7" t="n"/>
      <c r="L80" s="7" t="n"/>
      <c r="M80" s="9">
        <f>IF($L80="","",IF(AND($K80&lt;&gt;"",$K80&lt;=$L80),"Encerramento",IF(AND($I80&lt;&gt;"",$I80&lt;=$L80),"2.º follow-up",IF(AND($G80&lt;&gt;"",$G80&lt;=$L80),"1.º follow-up","Primeira mensagem"))))</f>
        <v/>
      </c>
      <c r="N80" s="5" t="n"/>
      <c r="O80" s="9">
        <f>IF(OR($A80="",$E80="",$F80="",$L80&lt;&gt;"",$N80&lt;&gt;"",$K80&lt;&gt;""),"",IF($G80="","1.º follow-up",IF(AND($H80&lt;&gt;"",$I80=""),"2.º follow-up","Encerramento")))</f>
        <v/>
      </c>
      <c r="P80" s="8">
        <f>IF($O80="","",IF($O80="1.º follow-up",$F80,IF($O80="2.º follow-up",$H80,$J80)))</f>
        <v/>
      </c>
      <c r="Q80" s="10">
        <f>IF(OR($A80="",$E80=""),"",IF($N80&lt;&gt;"","Fechado",IF($L80&lt;&gt;"","Respondeu",IF($K80&lt;&gt;"",IF(TODAY()&gt;=WORKDAY($K80,'Calendário de follow-up'!$E$16),"Fechar agora","A aguardar"),IF($P80="","",IF($P80&lt;TODAY(),"Em atraso",IF($P80=TODAY(),"Vence hoje","A aguardar")))))))</f>
        <v/>
      </c>
      <c r="R80" s="5" t="n"/>
    </row>
    <row r="81">
      <c r="A81" s="4" t="n"/>
      <c r="B81" s="5" t="n"/>
      <c r="C81" s="6" t="n"/>
      <c r="D81" s="6" t="n"/>
      <c r="E81" s="7" t="n"/>
      <c r="F81" s="8">
        <f>IF(OR($B81="",$E81=""),"",IFERROR(WORKDAY($E81,INDEX('Calendário de follow-up'!$B$5:$B$14,MATCH($B81,'Calendário de follow-up'!$A$5:$A$14,0))),""))</f>
        <v/>
      </c>
      <c r="G81" s="7" t="n"/>
      <c r="H81" s="8">
        <f>IF(OR($B81="",$E81=""),"",IFERROR(IF(N(INDEX('Calendário de follow-up'!$C$5:$C$14,MATCH($B81,'Calendário de follow-up'!$A$5:$A$14,0)))=0,"",WORKDAY($E81,INDEX('Calendário de follow-up'!$C$5:$C$14,MATCH($B81,'Calendário de follow-up'!$A$5:$A$14,0)))),""))</f>
        <v/>
      </c>
      <c r="I81" s="7" t="n"/>
      <c r="J81" s="8">
        <f>IF(OR($B81="",$E81=""),"",IFERROR(WORKDAY($E81,INDEX('Calendário de follow-up'!$D$5:$D$14,MATCH($B81,'Calendário de follow-up'!$A$5:$A$14,0))),""))</f>
        <v/>
      </c>
      <c r="K81" s="7" t="n"/>
      <c r="L81" s="7" t="n"/>
      <c r="M81" s="9">
        <f>IF($L81="","",IF(AND($K81&lt;&gt;"",$K81&lt;=$L81),"Encerramento",IF(AND($I81&lt;&gt;"",$I81&lt;=$L81),"2.º follow-up",IF(AND($G81&lt;&gt;"",$G81&lt;=$L81),"1.º follow-up","Primeira mensagem"))))</f>
        <v/>
      </c>
      <c r="N81" s="5" t="n"/>
      <c r="O81" s="9">
        <f>IF(OR($A81="",$E81="",$F81="",$L81&lt;&gt;"",$N81&lt;&gt;"",$K81&lt;&gt;""),"",IF($G81="","1.º follow-up",IF(AND($H81&lt;&gt;"",$I81=""),"2.º follow-up","Encerramento")))</f>
        <v/>
      </c>
      <c r="P81" s="8">
        <f>IF($O81="","",IF($O81="1.º follow-up",$F81,IF($O81="2.º follow-up",$H81,$J81)))</f>
        <v/>
      </c>
      <c r="Q81" s="10">
        <f>IF(OR($A81="",$E81=""),"",IF($N81&lt;&gt;"","Fechado",IF($L81&lt;&gt;"","Respondeu",IF($K81&lt;&gt;"",IF(TODAY()&gt;=WORKDAY($K81,'Calendário de follow-up'!$E$16),"Fechar agora","A aguardar"),IF($P81="","",IF($P81&lt;TODAY(),"Em atraso",IF($P81=TODAY(),"Vence hoje","A aguardar")))))))</f>
        <v/>
      </c>
      <c r="R81" s="5" t="n"/>
    </row>
    <row r="82">
      <c r="A82" s="4" t="n"/>
      <c r="B82" s="5" t="n"/>
      <c r="C82" s="6" t="n"/>
      <c r="D82" s="6" t="n"/>
      <c r="E82" s="7" t="n"/>
      <c r="F82" s="8">
        <f>IF(OR($B82="",$E82=""),"",IFERROR(WORKDAY($E82,INDEX('Calendário de follow-up'!$B$5:$B$14,MATCH($B82,'Calendário de follow-up'!$A$5:$A$14,0))),""))</f>
        <v/>
      </c>
      <c r="G82" s="7" t="n"/>
      <c r="H82" s="8">
        <f>IF(OR($B82="",$E82=""),"",IFERROR(IF(N(INDEX('Calendário de follow-up'!$C$5:$C$14,MATCH($B82,'Calendário de follow-up'!$A$5:$A$14,0)))=0,"",WORKDAY($E82,INDEX('Calendário de follow-up'!$C$5:$C$14,MATCH($B82,'Calendário de follow-up'!$A$5:$A$14,0)))),""))</f>
        <v/>
      </c>
      <c r="I82" s="7" t="n"/>
      <c r="J82" s="8">
        <f>IF(OR($B82="",$E82=""),"",IFERROR(WORKDAY($E82,INDEX('Calendário de follow-up'!$D$5:$D$14,MATCH($B82,'Calendário de follow-up'!$A$5:$A$14,0))),""))</f>
        <v/>
      </c>
      <c r="K82" s="7" t="n"/>
      <c r="L82" s="7" t="n"/>
      <c r="M82" s="9">
        <f>IF($L82="","",IF(AND($K82&lt;&gt;"",$K82&lt;=$L82),"Encerramento",IF(AND($I82&lt;&gt;"",$I82&lt;=$L82),"2.º follow-up",IF(AND($G82&lt;&gt;"",$G82&lt;=$L82),"1.º follow-up","Primeira mensagem"))))</f>
        <v/>
      </c>
      <c r="N82" s="5" t="n"/>
      <c r="O82" s="9">
        <f>IF(OR($A82="",$E82="",$F82="",$L82&lt;&gt;"",$N82&lt;&gt;"",$K82&lt;&gt;""),"",IF($G82="","1.º follow-up",IF(AND($H82&lt;&gt;"",$I82=""),"2.º follow-up","Encerramento")))</f>
        <v/>
      </c>
      <c r="P82" s="8">
        <f>IF($O82="","",IF($O82="1.º follow-up",$F82,IF($O82="2.º follow-up",$H82,$J82)))</f>
        <v/>
      </c>
      <c r="Q82" s="10">
        <f>IF(OR($A82="",$E82=""),"",IF($N82&lt;&gt;"","Fechado",IF($L82&lt;&gt;"","Respondeu",IF($K82&lt;&gt;"",IF(TODAY()&gt;=WORKDAY($K82,'Calendário de follow-up'!$E$16),"Fechar agora","A aguardar"),IF($P82="","",IF($P82&lt;TODAY(),"Em atraso",IF($P82=TODAY(),"Vence hoje","A aguardar")))))))</f>
        <v/>
      </c>
      <c r="R82" s="5" t="n"/>
    </row>
    <row r="83">
      <c r="A83" s="4" t="n"/>
      <c r="B83" s="5" t="n"/>
      <c r="C83" s="6" t="n"/>
      <c r="D83" s="6" t="n"/>
      <c r="E83" s="7" t="n"/>
      <c r="F83" s="8">
        <f>IF(OR($B83="",$E83=""),"",IFERROR(WORKDAY($E83,INDEX('Calendário de follow-up'!$B$5:$B$14,MATCH($B83,'Calendário de follow-up'!$A$5:$A$14,0))),""))</f>
        <v/>
      </c>
      <c r="G83" s="7" t="n"/>
      <c r="H83" s="8">
        <f>IF(OR($B83="",$E83=""),"",IFERROR(IF(N(INDEX('Calendário de follow-up'!$C$5:$C$14,MATCH($B83,'Calendário de follow-up'!$A$5:$A$14,0)))=0,"",WORKDAY($E83,INDEX('Calendário de follow-up'!$C$5:$C$14,MATCH($B83,'Calendário de follow-up'!$A$5:$A$14,0)))),""))</f>
        <v/>
      </c>
      <c r="I83" s="7" t="n"/>
      <c r="J83" s="8">
        <f>IF(OR($B83="",$E83=""),"",IFERROR(WORKDAY($E83,INDEX('Calendário de follow-up'!$D$5:$D$14,MATCH($B83,'Calendário de follow-up'!$A$5:$A$14,0))),""))</f>
        <v/>
      </c>
      <c r="K83" s="7" t="n"/>
      <c r="L83" s="7" t="n"/>
      <c r="M83" s="9">
        <f>IF($L83="","",IF(AND($K83&lt;&gt;"",$K83&lt;=$L83),"Encerramento",IF(AND($I83&lt;&gt;"",$I83&lt;=$L83),"2.º follow-up",IF(AND($G83&lt;&gt;"",$G83&lt;=$L83),"1.º follow-up","Primeira mensagem"))))</f>
        <v/>
      </c>
      <c r="N83" s="5" t="n"/>
      <c r="O83" s="9">
        <f>IF(OR($A83="",$E83="",$F83="",$L83&lt;&gt;"",$N83&lt;&gt;"",$K83&lt;&gt;""),"",IF($G83="","1.º follow-up",IF(AND($H83&lt;&gt;"",$I83=""),"2.º follow-up","Encerramento")))</f>
        <v/>
      </c>
      <c r="P83" s="8">
        <f>IF($O83="","",IF($O83="1.º follow-up",$F83,IF($O83="2.º follow-up",$H83,$J83)))</f>
        <v/>
      </c>
      <c r="Q83" s="10">
        <f>IF(OR($A83="",$E83=""),"",IF($N83&lt;&gt;"","Fechado",IF($L83&lt;&gt;"","Respondeu",IF($K83&lt;&gt;"",IF(TODAY()&gt;=WORKDAY($K83,'Calendário de follow-up'!$E$16),"Fechar agora","A aguardar"),IF($P83="","",IF($P83&lt;TODAY(),"Em atraso",IF($P83=TODAY(),"Vence hoje","A aguardar")))))))</f>
        <v/>
      </c>
      <c r="R83" s="5" t="n"/>
    </row>
    <row r="84">
      <c r="A84" s="4" t="n"/>
      <c r="B84" s="5" t="n"/>
      <c r="C84" s="6" t="n"/>
      <c r="D84" s="6" t="n"/>
      <c r="E84" s="7" t="n"/>
      <c r="F84" s="8">
        <f>IF(OR($B84="",$E84=""),"",IFERROR(WORKDAY($E84,INDEX('Calendário de follow-up'!$B$5:$B$14,MATCH($B84,'Calendário de follow-up'!$A$5:$A$14,0))),""))</f>
        <v/>
      </c>
      <c r="G84" s="7" t="n"/>
      <c r="H84" s="8">
        <f>IF(OR($B84="",$E84=""),"",IFERROR(IF(N(INDEX('Calendário de follow-up'!$C$5:$C$14,MATCH($B84,'Calendário de follow-up'!$A$5:$A$14,0)))=0,"",WORKDAY($E84,INDEX('Calendário de follow-up'!$C$5:$C$14,MATCH($B84,'Calendário de follow-up'!$A$5:$A$14,0)))),""))</f>
        <v/>
      </c>
      <c r="I84" s="7" t="n"/>
      <c r="J84" s="8">
        <f>IF(OR($B84="",$E84=""),"",IFERROR(WORKDAY($E84,INDEX('Calendário de follow-up'!$D$5:$D$14,MATCH($B84,'Calendário de follow-up'!$A$5:$A$14,0))),""))</f>
        <v/>
      </c>
      <c r="K84" s="7" t="n"/>
      <c r="L84" s="7" t="n"/>
      <c r="M84" s="9">
        <f>IF($L84="","",IF(AND($K84&lt;&gt;"",$K84&lt;=$L84),"Encerramento",IF(AND($I84&lt;&gt;"",$I84&lt;=$L84),"2.º follow-up",IF(AND($G84&lt;&gt;"",$G84&lt;=$L84),"1.º follow-up","Primeira mensagem"))))</f>
        <v/>
      </c>
      <c r="N84" s="5" t="n"/>
      <c r="O84" s="9">
        <f>IF(OR($A84="",$E84="",$F84="",$L84&lt;&gt;"",$N84&lt;&gt;"",$K84&lt;&gt;""),"",IF($G84="","1.º follow-up",IF(AND($H84&lt;&gt;"",$I84=""),"2.º follow-up","Encerramento")))</f>
        <v/>
      </c>
      <c r="P84" s="8">
        <f>IF($O84="","",IF($O84="1.º follow-up",$F84,IF($O84="2.º follow-up",$H84,$J84)))</f>
        <v/>
      </c>
      <c r="Q84" s="10">
        <f>IF(OR($A84="",$E84=""),"",IF($N84&lt;&gt;"","Fechado",IF($L84&lt;&gt;"","Respondeu",IF($K84&lt;&gt;"",IF(TODAY()&gt;=WORKDAY($K84,'Calendário de follow-up'!$E$16),"Fechar agora","A aguardar"),IF($P84="","",IF($P84&lt;TODAY(),"Em atraso",IF($P84=TODAY(),"Vence hoje","A aguardar")))))))</f>
        <v/>
      </c>
      <c r="R84" s="5" t="n"/>
    </row>
    <row r="85">
      <c r="A85" s="4" t="n"/>
      <c r="B85" s="5" t="n"/>
      <c r="C85" s="6" t="n"/>
      <c r="D85" s="6" t="n"/>
      <c r="E85" s="7" t="n"/>
      <c r="F85" s="8">
        <f>IF(OR($B85="",$E85=""),"",IFERROR(WORKDAY($E85,INDEX('Calendário de follow-up'!$B$5:$B$14,MATCH($B85,'Calendário de follow-up'!$A$5:$A$14,0))),""))</f>
        <v/>
      </c>
      <c r="G85" s="7" t="n"/>
      <c r="H85" s="8">
        <f>IF(OR($B85="",$E85=""),"",IFERROR(IF(N(INDEX('Calendário de follow-up'!$C$5:$C$14,MATCH($B85,'Calendário de follow-up'!$A$5:$A$14,0)))=0,"",WORKDAY($E85,INDEX('Calendário de follow-up'!$C$5:$C$14,MATCH($B85,'Calendário de follow-up'!$A$5:$A$14,0)))),""))</f>
        <v/>
      </c>
      <c r="I85" s="7" t="n"/>
      <c r="J85" s="8">
        <f>IF(OR($B85="",$E85=""),"",IFERROR(WORKDAY($E85,INDEX('Calendário de follow-up'!$D$5:$D$14,MATCH($B85,'Calendário de follow-up'!$A$5:$A$14,0))),""))</f>
        <v/>
      </c>
      <c r="K85" s="7" t="n"/>
      <c r="L85" s="7" t="n"/>
      <c r="M85" s="9">
        <f>IF($L85="","",IF(AND($K85&lt;&gt;"",$K85&lt;=$L85),"Encerramento",IF(AND($I85&lt;&gt;"",$I85&lt;=$L85),"2.º follow-up",IF(AND($G85&lt;&gt;"",$G85&lt;=$L85),"1.º follow-up","Primeira mensagem"))))</f>
        <v/>
      </c>
      <c r="N85" s="5" t="n"/>
      <c r="O85" s="9">
        <f>IF(OR($A85="",$E85="",$F85="",$L85&lt;&gt;"",$N85&lt;&gt;"",$K85&lt;&gt;""),"",IF($G85="","1.º follow-up",IF(AND($H85&lt;&gt;"",$I85=""),"2.º follow-up","Encerramento")))</f>
        <v/>
      </c>
      <c r="P85" s="8">
        <f>IF($O85="","",IF($O85="1.º follow-up",$F85,IF($O85="2.º follow-up",$H85,$J85)))</f>
        <v/>
      </c>
      <c r="Q85" s="10">
        <f>IF(OR($A85="",$E85=""),"",IF($N85&lt;&gt;"","Fechado",IF($L85&lt;&gt;"","Respondeu",IF($K85&lt;&gt;"",IF(TODAY()&gt;=WORKDAY($K85,'Calendário de follow-up'!$E$16),"Fechar agora","A aguardar"),IF($P85="","",IF($P85&lt;TODAY(),"Em atraso",IF($P85=TODAY(),"Vence hoje","A aguardar")))))))</f>
        <v/>
      </c>
      <c r="R85" s="5" t="n"/>
    </row>
    <row r="86">
      <c r="A86" s="4" t="n"/>
      <c r="B86" s="5" t="n"/>
      <c r="C86" s="6" t="n"/>
      <c r="D86" s="6" t="n"/>
      <c r="E86" s="7" t="n"/>
      <c r="F86" s="8">
        <f>IF(OR($B86="",$E86=""),"",IFERROR(WORKDAY($E86,INDEX('Calendário de follow-up'!$B$5:$B$14,MATCH($B86,'Calendário de follow-up'!$A$5:$A$14,0))),""))</f>
        <v/>
      </c>
      <c r="G86" s="7" t="n"/>
      <c r="H86" s="8">
        <f>IF(OR($B86="",$E86=""),"",IFERROR(IF(N(INDEX('Calendário de follow-up'!$C$5:$C$14,MATCH($B86,'Calendário de follow-up'!$A$5:$A$14,0)))=0,"",WORKDAY($E86,INDEX('Calendário de follow-up'!$C$5:$C$14,MATCH($B86,'Calendário de follow-up'!$A$5:$A$14,0)))),""))</f>
        <v/>
      </c>
      <c r="I86" s="7" t="n"/>
      <c r="J86" s="8">
        <f>IF(OR($B86="",$E86=""),"",IFERROR(WORKDAY($E86,INDEX('Calendário de follow-up'!$D$5:$D$14,MATCH($B86,'Calendário de follow-up'!$A$5:$A$14,0))),""))</f>
        <v/>
      </c>
      <c r="K86" s="7" t="n"/>
      <c r="L86" s="7" t="n"/>
      <c r="M86" s="9">
        <f>IF($L86="","",IF(AND($K86&lt;&gt;"",$K86&lt;=$L86),"Encerramento",IF(AND($I86&lt;&gt;"",$I86&lt;=$L86),"2.º follow-up",IF(AND($G86&lt;&gt;"",$G86&lt;=$L86),"1.º follow-up","Primeira mensagem"))))</f>
        <v/>
      </c>
      <c r="N86" s="5" t="n"/>
      <c r="O86" s="9">
        <f>IF(OR($A86="",$E86="",$F86="",$L86&lt;&gt;"",$N86&lt;&gt;"",$K86&lt;&gt;""),"",IF($G86="","1.º follow-up",IF(AND($H86&lt;&gt;"",$I86=""),"2.º follow-up","Encerramento")))</f>
        <v/>
      </c>
      <c r="P86" s="8">
        <f>IF($O86="","",IF($O86="1.º follow-up",$F86,IF($O86="2.º follow-up",$H86,$J86)))</f>
        <v/>
      </c>
      <c r="Q86" s="10">
        <f>IF(OR($A86="",$E86=""),"",IF($N86&lt;&gt;"","Fechado",IF($L86&lt;&gt;"","Respondeu",IF($K86&lt;&gt;"",IF(TODAY()&gt;=WORKDAY($K86,'Calendário de follow-up'!$E$16),"Fechar agora","A aguardar"),IF($P86="","",IF($P86&lt;TODAY(),"Em atraso",IF($P86=TODAY(),"Vence hoje","A aguardar")))))))</f>
        <v/>
      </c>
      <c r="R86" s="5" t="n"/>
    </row>
    <row r="87">
      <c r="A87" s="4" t="n"/>
      <c r="B87" s="5" t="n"/>
      <c r="C87" s="6" t="n"/>
      <c r="D87" s="6" t="n"/>
      <c r="E87" s="7" t="n"/>
      <c r="F87" s="8">
        <f>IF(OR($B87="",$E87=""),"",IFERROR(WORKDAY($E87,INDEX('Calendário de follow-up'!$B$5:$B$14,MATCH($B87,'Calendário de follow-up'!$A$5:$A$14,0))),""))</f>
        <v/>
      </c>
      <c r="G87" s="7" t="n"/>
      <c r="H87" s="8">
        <f>IF(OR($B87="",$E87=""),"",IFERROR(IF(N(INDEX('Calendário de follow-up'!$C$5:$C$14,MATCH($B87,'Calendário de follow-up'!$A$5:$A$14,0)))=0,"",WORKDAY($E87,INDEX('Calendário de follow-up'!$C$5:$C$14,MATCH($B87,'Calendário de follow-up'!$A$5:$A$14,0)))),""))</f>
        <v/>
      </c>
      <c r="I87" s="7" t="n"/>
      <c r="J87" s="8">
        <f>IF(OR($B87="",$E87=""),"",IFERROR(WORKDAY($E87,INDEX('Calendário de follow-up'!$D$5:$D$14,MATCH($B87,'Calendário de follow-up'!$A$5:$A$14,0))),""))</f>
        <v/>
      </c>
      <c r="K87" s="7" t="n"/>
      <c r="L87" s="7" t="n"/>
      <c r="M87" s="9">
        <f>IF($L87="","",IF(AND($K87&lt;&gt;"",$K87&lt;=$L87),"Encerramento",IF(AND($I87&lt;&gt;"",$I87&lt;=$L87),"2.º follow-up",IF(AND($G87&lt;&gt;"",$G87&lt;=$L87),"1.º follow-up","Primeira mensagem"))))</f>
        <v/>
      </c>
      <c r="N87" s="5" t="n"/>
      <c r="O87" s="9">
        <f>IF(OR($A87="",$E87="",$F87="",$L87&lt;&gt;"",$N87&lt;&gt;"",$K87&lt;&gt;""),"",IF($G87="","1.º follow-up",IF(AND($H87&lt;&gt;"",$I87=""),"2.º follow-up","Encerramento")))</f>
        <v/>
      </c>
      <c r="P87" s="8">
        <f>IF($O87="","",IF($O87="1.º follow-up",$F87,IF($O87="2.º follow-up",$H87,$J87)))</f>
        <v/>
      </c>
      <c r="Q87" s="10">
        <f>IF(OR($A87="",$E87=""),"",IF($N87&lt;&gt;"","Fechado",IF($L87&lt;&gt;"","Respondeu",IF($K87&lt;&gt;"",IF(TODAY()&gt;=WORKDAY($K87,'Calendário de follow-up'!$E$16),"Fechar agora","A aguardar"),IF($P87="","",IF($P87&lt;TODAY(),"Em atraso",IF($P87=TODAY(),"Vence hoje","A aguardar")))))))</f>
        <v/>
      </c>
      <c r="R87" s="5" t="n"/>
    </row>
    <row r="88">
      <c r="A88" s="4" t="n"/>
      <c r="B88" s="5" t="n"/>
      <c r="C88" s="6" t="n"/>
      <c r="D88" s="6" t="n"/>
      <c r="E88" s="7" t="n"/>
      <c r="F88" s="8">
        <f>IF(OR($B88="",$E88=""),"",IFERROR(WORKDAY($E88,INDEX('Calendário de follow-up'!$B$5:$B$14,MATCH($B88,'Calendário de follow-up'!$A$5:$A$14,0))),""))</f>
        <v/>
      </c>
      <c r="G88" s="7" t="n"/>
      <c r="H88" s="8">
        <f>IF(OR($B88="",$E88=""),"",IFERROR(IF(N(INDEX('Calendário de follow-up'!$C$5:$C$14,MATCH($B88,'Calendário de follow-up'!$A$5:$A$14,0)))=0,"",WORKDAY($E88,INDEX('Calendário de follow-up'!$C$5:$C$14,MATCH($B88,'Calendário de follow-up'!$A$5:$A$14,0)))),""))</f>
        <v/>
      </c>
      <c r="I88" s="7" t="n"/>
      <c r="J88" s="8">
        <f>IF(OR($B88="",$E88=""),"",IFERROR(WORKDAY($E88,INDEX('Calendário de follow-up'!$D$5:$D$14,MATCH($B88,'Calendário de follow-up'!$A$5:$A$14,0))),""))</f>
        <v/>
      </c>
      <c r="K88" s="7" t="n"/>
      <c r="L88" s="7" t="n"/>
      <c r="M88" s="9">
        <f>IF($L88="","",IF(AND($K88&lt;&gt;"",$K88&lt;=$L88),"Encerramento",IF(AND($I88&lt;&gt;"",$I88&lt;=$L88),"2.º follow-up",IF(AND($G88&lt;&gt;"",$G88&lt;=$L88),"1.º follow-up","Primeira mensagem"))))</f>
        <v/>
      </c>
      <c r="N88" s="5" t="n"/>
      <c r="O88" s="9">
        <f>IF(OR($A88="",$E88="",$F88="",$L88&lt;&gt;"",$N88&lt;&gt;"",$K88&lt;&gt;""),"",IF($G88="","1.º follow-up",IF(AND($H88&lt;&gt;"",$I88=""),"2.º follow-up","Encerramento")))</f>
        <v/>
      </c>
      <c r="P88" s="8">
        <f>IF($O88="","",IF($O88="1.º follow-up",$F88,IF($O88="2.º follow-up",$H88,$J88)))</f>
        <v/>
      </c>
      <c r="Q88" s="10">
        <f>IF(OR($A88="",$E88=""),"",IF($N88&lt;&gt;"","Fechado",IF($L88&lt;&gt;"","Respondeu",IF($K88&lt;&gt;"",IF(TODAY()&gt;=WORKDAY($K88,'Calendário de follow-up'!$E$16),"Fechar agora","A aguardar"),IF($P88="","",IF($P88&lt;TODAY(),"Em atraso",IF($P88=TODAY(),"Vence hoje","A aguardar")))))))</f>
        <v/>
      </c>
      <c r="R88" s="5" t="n"/>
    </row>
    <row r="89">
      <c r="A89" s="4" t="n"/>
      <c r="B89" s="5" t="n"/>
      <c r="C89" s="6" t="n"/>
      <c r="D89" s="6" t="n"/>
      <c r="E89" s="7" t="n"/>
      <c r="F89" s="8">
        <f>IF(OR($B89="",$E89=""),"",IFERROR(WORKDAY($E89,INDEX('Calendário de follow-up'!$B$5:$B$14,MATCH($B89,'Calendário de follow-up'!$A$5:$A$14,0))),""))</f>
        <v/>
      </c>
      <c r="G89" s="7" t="n"/>
      <c r="H89" s="8">
        <f>IF(OR($B89="",$E89=""),"",IFERROR(IF(N(INDEX('Calendário de follow-up'!$C$5:$C$14,MATCH($B89,'Calendário de follow-up'!$A$5:$A$14,0)))=0,"",WORKDAY($E89,INDEX('Calendário de follow-up'!$C$5:$C$14,MATCH($B89,'Calendário de follow-up'!$A$5:$A$14,0)))),""))</f>
        <v/>
      </c>
      <c r="I89" s="7" t="n"/>
      <c r="J89" s="8">
        <f>IF(OR($B89="",$E89=""),"",IFERROR(WORKDAY($E89,INDEX('Calendário de follow-up'!$D$5:$D$14,MATCH($B89,'Calendário de follow-up'!$A$5:$A$14,0))),""))</f>
        <v/>
      </c>
      <c r="K89" s="7" t="n"/>
      <c r="L89" s="7" t="n"/>
      <c r="M89" s="9">
        <f>IF($L89="","",IF(AND($K89&lt;&gt;"",$K89&lt;=$L89),"Encerramento",IF(AND($I89&lt;&gt;"",$I89&lt;=$L89),"2.º follow-up",IF(AND($G89&lt;&gt;"",$G89&lt;=$L89),"1.º follow-up","Primeira mensagem"))))</f>
        <v/>
      </c>
      <c r="N89" s="5" t="n"/>
      <c r="O89" s="9">
        <f>IF(OR($A89="",$E89="",$F89="",$L89&lt;&gt;"",$N89&lt;&gt;"",$K89&lt;&gt;""),"",IF($G89="","1.º follow-up",IF(AND($H89&lt;&gt;"",$I89=""),"2.º follow-up","Encerramento")))</f>
        <v/>
      </c>
      <c r="P89" s="8">
        <f>IF($O89="","",IF($O89="1.º follow-up",$F89,IF($O89="2.º follow-up",$H89,$J89)))</f>
        <v/>
      </c>
      <c r="Q89" s="10">
        <f>IF(OR($A89="",$E89=""),"",IF($N89&lt;&gt;"","Fechado",IF($L89&lt;&gt;"","Respondeu",IF($K89&lt;&gt;"",IF(TODAY()&gt;=WORKDAY($K89,'Calendário de follow-up'!$E$16),"Fechar agora","A aguardar"),IF($P89="","",IF($P89&lt;TODAY(),"Em atraso",IF($P89=TODAY(),"Vence hoje","A aguardar")))))))</f>
        <v/>
      </c>
      <c r="R89" s="5" t="n"/>
    </row>
    <row r="90">
      <c r="A90" s="4" t="n"/>
      <c r="B90" s="5" t="n"/>
      <c r="C90" s="6" t="n"/>
      <c r="D90" s="6" t="n"/>
      <c r="E90" s="7" t="n"/>
      <c r="F90" s="8">
        <f>IF(OR($B90="",$E90=""),"",IFERROR(WORKDAY($E90,INDEX('Calendário de follow-up'!$B$5:$B$14,MATCH($B90,'Calendário de follow-up'!$A$5:$A$14,0))),""))</f>
        <v/>
      </c>
      <c r="G90" s="7" t="n"/>
      <c r="H90" s="8">
        <f>IF(OR($B90="",$E90=""),"",IFERROR(IF(N(INDEX('Calendário de follow-up'!$C$5:$C$14,MATCH($B90,'Calendário de follow-up'!$A$5:$A$14,0)))=0,"",WORKDAY($E90,INDEX('Calendário de follow-up'!$C$5:$C$14,MATCH($B90,'Calendário de follow-up'!$A$5:$A$14,0)))),""))</f>
        <v/>
      </c>
      <c r="I90" s="7" t="n"/>
      <c r="J90" s="8">
        <f>IF(OR($B90="",$E90=""),"",IFERROR(WORKDAY($E90,INDEX('Calendário de follow-up'!$D$5:$D$14,MATCH($B90,'Calendário de follow-up'!$A$5:$A$14,0))),""))</f>
        <v/>
      </c>
      <c r="K90" s="7" t="n"/>
      <c r="L90" s="7" t="n"/>
      <c r="M90" s="9">
        <f>IF($L90="","",IF(AND($K90&lt;&gt;"",$K90&lt;=$L90),"Encerramento",IF(AND($I90&lt;&gt;"",$I90&lt;=$L90),"2.º follow-up",IF(AND($G90&lt;&gt;"",$G90&lt;=$L90),"1.º follow-up","Primeira mensagem"))))</f>
        <v/>
      </c>
      <c r="N90" s="5" t="n"/>
      <c r="O90" s="9">
        <f>IF(OR($A90="",$E90="",$F90="",$L90&lt;&gt;"",$N90&lt;&gt;"",$K90&lt;&gt;""),"",IF($G90="","1.º follow-up",IF(AND($H90&lt;&gt;"",$I90=""),"2.º follow-up","Encerramento")))</f>
        <v/>
      </c>
      <c r="P90" s="8">
        <f>IF($O90="","",IF($O90="1.º follow-up",$F90,IF($O90="2.º follow-up",$H90,$J90)))</f>
        <v/>
      </c>
      <c r="Q90" s="10">
        <f>IF(OR($A90="",$E90=""),"",IF($N90&lt;&gt;"","Fechado",IF($L90&lt;&gt;"","Respondeu",IF($K90&lt;&gt;"",IF(TODAY()&gt;=WORKDAY($K90,'Calendário de follow-up'!$E$16),"Fechar agora","A aguardar"),IF($P90="","",IF($P90&lt;TODAY(),"Em atraso",IF($P90=TODAY(),"Vence hoje","A aguardar")))))))</f>
        <v/>
      </c>
      <c r="R90" s="5" t="n"/>
    </row>
    <row r="91">
      <c r="A91" s="4" t="n"/>
      <c r="B91" s="5" t="n"/>
      <c r="C91" s="6" t="n"/>
      <c r="D91" s="6" t="n"/>
      <c r="E91" s="7" t="n"/>
      <c r="F91" s="8">
        <f>IF(OR($B91="",$E91=""),"",IFERROR(WORKDAY($E91,INDEX('Calendário de follow-up'!$B$5:$B$14,MATCH($B91,'Calendário de follow-up'!$A$5:$A$14,0))),""))</f>
        <v/>
      </c>
      <c r="G91" s="7" t="n"/>
      <c r="H91" s="8">
        <f>IF(OR($B91="",$E91=""),"",IFERROR(IF(N(INDEX('Calendário de follow-up'!$C$5:$C$14,MATCH($B91,'Calendário de follow-up'!$A$5:$A$14,0)))=0,"",WORKDAY($E91,INDEX('Calendário de follow-up'!$C$5:$C$14,MATCH($B91,'Calendário de follow-up'!$A$5:$A$14,0)))),""))</f>
        <v/>
      </c>
      <c r="I91" s="7" t="n"/>
      <c r="J91" s="8">
        <f>IF(OR($B91="",$E91=""),"",IFERROR(WORKDAY($E91,INDEX('Calendário de follow-up'!$D$5:$D$14,MATCH($B91,'Calendário de follow-up'!$A$5:$A$14,0))),""))</f>
        <v/>
      </c>
      <c r="K91" s="7" t="n"/>
      <c r="L91" s="7" t="n"/>
      <c r="M91" s="9">
        <f>IF($L91="","",IF(AND($K91&lt;&gt;"",$K91&lt;=$L91),"Encerramento",IF(AND($I91&lt;&gt;"",$I91&lt;=$L91),"2.º follow-up",IF(AND($G91&lt;&gt;"",$G91&lt;=$L91),"1.º follow-up","Primeira mensagem"))))</f>
        <v/>
      </c>
      <c r="N91" s="5" t="n"/>
      <c r="O91" s="9">
        <f>IF(OR($A91="",$E91="",$F91="",$L91&lt;&gt;"",$N91&lt;&gt;"",$K91&lt;&gt;""),"",IF($G91="","1.º follow-up",IF(AND($H91&lt;&gt;"",$I91=""),"2.º follow-up","Encerramento")))</f>
        <v/>
      </c>
      <c r="P91" s="8">
        <f>IF($O91="","",IF($O91="1.º follow-up",$F91,IF($O91="2.º follow-up",$H91,$J91)))</f>
        <v/>
      </c>
      <c r="Q91" s="10">
        <f>IF(OR($A91="",$E91=""),"",IF($N91&lt;&gt;"","Fechado",IF($L91&lt;&gt;"","Respondeu",IF($K91&lt;&gt;"",IF(TODAY()&gt;=WORKDAY($K91,'Calendário de follow-up'!$E$16),"Fechar agora","A aguardar"),IF($P91="","",IF($P91&lt;TODAY(),"Em atraso",IF($P91=TODAY(),"Vence hoje","A aguardar")))))))</f>
        <v/>
      </c>
      <c r="R91" s="5" t="n"/>
    </row>
    <row r="92">
      <c r="A92" s="4" t="n"/>
      <c r="B92" s="5" t="n"/>
      <c r="C92" s="6" t="n"/>
      <c r="D92" s="6" t="n"/>
      <c r="E92" s="7" t="n"/>
      <c r="F92" s="8">
        <f>IF(OR($B92="",$E92=""),"",IFERROR(WORKDAY($E92,INDEX('Calendário de follow-up'!$B$5:$B$14,MATCH($B92,'Calendário de follow-up'!$A$5:$A$14,0))),""))</f>
        <v/>
      </c>
      <c r="G92" s="7" t="n"/>
      <c r="H92" s="8">
        <f>IF(OR($B92="",$E92=""),"",IFERROR(IF(N(INDEX('Calendário de follow-up'!$C$5:$C$14,MATCH($B92,'Calendário de follow-up'!$A$5:$A$14,0)))=0,"",WORKDAY($E92,INDEX('Calendário de follow-up'!$C$5:$C$14,MATCH($B92,'Calendário de follow-up'!$A$5:$A$14,0)))),""))</f>
        <v/>
      </c>
      <c r="I92" s="7" t="n"/>
      <c r="J92" s="8">
        <f>IF(OR($B92="",$E92=""),"",IFERROR(WORKDAY($E92,INDEX('Calendário de follow-up'!$D$5:$D$14,MATCH($B92,'Calendário de follow-up'!$A$5:$A$14,0))),""))</f>
        <v/>
      </c>
      <c r="K92" s="7" t="n"/>
      <c r="L92" s="7" t="n"/>
      <c r="M92" s="9">
        <f>IF($L92="","",IF(AND($K92&lt;&gt;"",$K92&lt;=$L92),"Encerramento",IF(AND($I92&lt;&gt;"",$I92&lt;=$L92),"2.º follow-up",IF(AND($G92&lt;&gt;"",$G92&lt;=$L92),"1.º follow-up","Primeira mensagem"))))</f>
        <v/>
      </c>
      <c r="N92" s="5" t="n"/>
      <c r="O92" s="9">
        <f>IF(OR($A92="",$E92="",$F92="",$L92&lt;&gt;"",$N92&lt;&gt;"",$K92&lt;&gt;""),"",IF($G92="","1.º follow-up",IF(AND($H92&lt;&gt;"",$I92=""),"2.º follow-up","Encerramento")))</f>
        <v/>
      </c>
      <c r="P92" s="8">
        <f>IF($O92="","",IF($O92="1.º follow-up",$F92,IF($O92="2.º follow-up",$H92,$J92)))</f>
        <v/>
      </c>
      <c r="Q92" s="10">
        <f>IF(OR($A92="",$E92=""),"",IF($N92&lt;&gt;"","Fechado",IF($L92&lt;&gt;"","Respondeu",IF($K92&lt;&gt;"",IF(TODAY()&gt;=WORKDAY($K92,'Calendário de follow-up'!$E$16),"Fechar agora","A aguardar"),IF($P92="","",IF($P92&lt;TODAY(),"Em atraso",IF($P92=TODAY(),"Vence hoje","A aguardar")))))))</f>
        <v/>
      </c>
      <c r="R92" s="5" t="n"/>
    </row>
    <row r="93">
      <c r="A93" s="4" t="n"/>
      <c r="B93" s="5" t="n"/>
      <c r="C93" s="6" t="n"/>
      <c r="D93" s="6" t="n"/>
      <c r="E93" s="7" t="n"/>
      <c r="F93" s="8">
        <f>IF(OR($B93="",$E93=""),"",IFERROR(WORKDAY($E93,INDEX('Calendário de follow-up'!$B$5:$B$14,MATCH($B93,'Calendário de follow-up'!$A$5:$A$14,0))),""))</f>
        <v/>
      </c>
      <c r="G93" s="7" t="n"/>
      <c r="H93" s="8">
        <f>IF(OR($B93="",$E93=""),"",IFERROR(IF(N(INDEX('Calendário de follow-up'!$C$5:$C$14,MATCH($B93,'Calendário de follow-up'!$A$5:$A$14,0)))=0,"",WORKDAY($E93,INDEX('Calendário de follow-up'!$C$5:$C$14,MATCH($B93,'Calendário de follow-up'!$A$5:$A$14,0)))),""))</f>
        <v/>
      </c>
      <c r="I93" s="7" t="n"/>
      <c r="J93" s="8">
        <f>IF(OR($B93="",$E93=""),"",IFERROR(WORKDAY($E93,INDEX('Calendário de follow-up'!$D$5:$D$14,MATCH($B93,'Calendário de follow-up'!$A$5:$A$14,0))),""))</f>
        <v/>
      </c>
      <c r="K93" s="7" t="n"/>
      <c r="L93" s="7" t="n"/>
      <c r="M93" s="9">
        <f>IF($L93="","",IF(AND($K93&lt;&gt;"",$K93&lt;=$L93),"Encerramento",IF(AND($I93&lt;&gt;"",$I93&lt;=$L93),"2.º follow-up",IF(AND($G93&lt;&gt;"",$G93&lt;=$L93),"1.º follow-up","Primeira mensagem"))))</f>
        <v/>
      </c>
      <c r="N93" s="5" t="n"/>
      <c r="O93" s="9">
        <f>IF(OR($A93="",$E93="",$F93="",$L93&lt;&gt;"",$N93&lt;&gt;"",$K93&lt;&gt;""),"",IF($G93="","1.º follow-up",IF(AND($H93&lt;&gt;"",$I93=""),"2.º follow-up","Encerramento")))</f>
        <v/>
      </c>
      <c r="P93" s="8">
        <f>IF($O93="","",IF($O93="1.º follow-up",$F93,IF($O93="2.º follow-up",$H93,$J93)))</f>
        <v/>
      </c>
      <c r="Q93" s="10">
        <f>IF(OR($A93="",$E93=""),"",IF($N93&lt;&gt;"","Fechado",IF($L93&lt;&gt;"","Respondeu",IF($K93&lt;&gt;"",IF(TODAY()&gt;=WORKDAY($K93,'Calendário de follow-up'!$E$16),"Fechar agora","A aguardar"),IF($P93="","",IF($P93&lt;TODAY(),"Em atraso",IF($P93=TODAY(),"Vence hoje","A aguardar")))))))</f>
        <v/>
      </c>
      <c r="R93" s="5" t="n"/>
    </row>
    <row r="94">
      <c r="A94" s="4" t="n"/>
      <c r="B94" s="5" t="n"/>
      <c r="C94" s="6" t="n"/>
      <c r="D94" s="6" t="n"/>
      <c r="E94" s="7" t="n"/>
      <c r="F94" s="8">
        <f>IF(OR($B94="",$E94=""),"",IFERROR(WORKDAY($E94,INDEX('Calendário de follow-up'!$B$5:$B$14,MATCH($B94,'Calendário de follow-up'!$A$5:$A$14,0))),""))</f>
        <v/>
      </c>
      <c r="G94" s="7" t="n"/>
      <c r="H94" s="8">
        <f>IF(OR($B94="",$E94=""),"",IFERROR(IF(N(INDEX('Calendário de follow-up'!$C$5:$C$14,MATCH($B94,'Calendário de follow-up'!$A$5:$A$14,0)))=0,"",WORKDAY($E94,INDEX('Calendário de follow-up'!$C$5:$C$14,MATCH($B94,'Calendário de follow-up'!$A$5:$A$14,0)))),""))</f>
        <v/>
      </c>
      <c r="I94" s="7" t="n"/>
      <c r="J94" s="8">
        <f>IF(OR($B94="",$E94=""),"",IFERROR(WORKDAY($E94,INDEX('Calendário de follow-up'!$D$5:$D$14,MATCH($B94,'Calendário de follow-up'!$A$5:$A$14,0))),""))</f>
        <v/>
      </c>
      <c r="K94" s="7" t="n"/>
      <c r="L94" s="7" t="n"/>
      <c r="M94" s="9">
        <f>IF($L94="","",IF(AND($K94&lt;&gt;"",$K94&lt;=$L94),"Encerramento",IF(AND($I94&lt;&gt;"",$I94&lt;=$L94),"2.º follow-up",IF(AND($G94&lt;&gt;"",$G94&lt;=$L94),"1.º follow-up","Primeira mensagem"))))</f>
        <v/>
      </c>
      <c r="N94" s="5" t="n"/>
      <c r="O94" s="9">
        <f>IF(OR($A94="",$E94="",$F94="",$L94&lt;&gt;"",$N94&lt;&gt;"",$K94&lt;&gt;""),"",IF($G94="","1.º follow-up",IF(AND($H94&lt;&gt;"",$I94=""),"2.º follow-up","Encerramento")))</f>
        <v/>
      </c>
      <c r="P94" s="8">
        <f>IF($O94="","",IF($O94="1.º follow-up",$F94,IF($O94="2.º follow-up",$H94,$J94)))</f>
        <v/>
      </c>
      <c r="Q94" s="10">
        <f>IF(OR($A94="",$E94=""),"",IF($N94&lt;&gt;"","Fechado",IF($L94&lt;&gt;"","Respondeu",IF($K94&lt;&gt;"",IF(TODAY()&gt;=WORKDAY($K94,'Calendário de follow-up'!$E$16),"Fechar agora","A aguardar"),IF($P94="","",IF($P94&lt;TODAY(),"Em atraso",IF($P94=TODAY(),"Vence hoje","A aguardar")))))))</f>
        <v/>
      </c>
      <c r="R94" s="5" t="n"/>
    </row>
    <row r="95">
      <c r="A95" s="4" t="n"/>
      <c r="B95" s="5" t="n"/>
      <c r="C95" s="6" t="n"/>
      <c r="D95" s="6" t="n"/>
      <c r="E95" s="7" t="n"/>
      <c r="F95" s="8">
        <f>IF(OR($B95="",$E95=""),"",IFERROR(WORKDAY($E95,INDEX('Calendário de follow-up'!$B$5:$B$14,MATCH($B95,'Calendário de follow-up'!$A$5:$A$14,0))),""))</f>
        <v/>
      </c>
      <c r="G95" s="7" t="n"/>
      <c r="H95" s="8">
        <f>IF(OR($B95="",$E95=""),"",IFERROR(IF(N(INDEX('Calendário de follow-up'!$C$5:$C$14,MATCH($B95,'Calendário de follow-up'!$A$5:$A$14,0)))=0,"",WORKDAY($E95,INDEX('Calendário de follow-up'!$C$5:$C$14,MATCH($B95,'Calendário de follow-up'!$A$5:$A$14,0)))),""))</f>
        <v/>
      </c>
      <c r="I95" s="7" t="n"/>
      <c r="J95" s="8">
        <f>IF(OR($B95="",$E95=""),"",IFERROR(WORKDAY($E95,INDEX('Calendário de follow-up'!$D$5:$D$14,MATCH($B95,'Calendário de follow-up'!$A$5:$A$14,0))),""))</f>
        <v/>
      </c>
      <c r="K95" s="7" t="n"/>
      <c r="L95" s="7" t="n"/>
      <c r="M95" s="9">
        <f>IF($L95="","",IF(AND($K95&lt;&gt;"",$K95&lt;=$L95),"Encerramento",IF(AND($I95&lt;&gt;"",$I95&lt;=$L95),"2.º follow-up",IF(AND($G95&lt;&gt;"",$G95&lt;=$L95),"1.º follow-up","Primeira mensagem"))))</f>
        <v/>
      </c>
      <c r="N95" s="5" t="n"/>
      <c r="O95" s="9">
        <f>IF(OR($A95="",$E95="",$F95="",$L95&lt;&gt;"",$N95&lt;&gt;"",$K95&lt;&gt;""),"",IF($G95="","1.º follow-up",IF(AND($H95&lt;&gt;"",$I95=""),"2.º follow-up","Encerramento")))</f>
        <v/>
      </c>
      <c r="P95" s="8">
        <f>IF($O95="","",IF($O95="1.º follow-up",$F95,IF($O95="2.º follow-up",$H95,$J95)))</f>
        <v/>
      </c>
      <c r="Q95" s="10">
        <f>IF(OR($A95="",$E95=""),"",IF($N95&lt;&gt;"","Fechado",IF($L95&lt;&gt;"","Respondeu",IF($K95&lt;&gt;"",IF(TODAY()&gt;=WORKDAY($K95,'Calendário de follow-up'!$E$16),"Fechar agora","A aguardar"),IF($P95="","",IF($P95&lt;TODAY(),"Em atraso",IF($P95=TODAY(),"Vence hoje","A aguardar")))))))</f>
        <v/>
      </c>
      <c r="R95" s="5" t="n"/>
    </row>
    <row r="96">
      <c r="A96" s="4" t="n"/>
      <c r="B96" s="5" t="n"/>
      <c r="C96" s="6" t="n"/>
      <c r="D96" s="6" t="n"/>
      <c r="E96" s="7" t="n"/>
      <c r="F96" s="8">
        <f>IF(OR($B96="",$E96=""),"",IFERROR(WORKDAY($E96,INDEX('Calendário de follow-up'!$B$5:$B$14,MATCH($B96,'Calendário de follow-up'!$A$5:$A$14,0))),""))</f>
        <v/>
      </c>
      <c r="G96" s="7" t="n"/>
      <c r="H96" s="8">
        <f>IF(OR($B96="",$E96=""),"",IFERROR(IF(N(INDEX('Calendário de follow-up'!$C$5:$C$14,MATCH($B96,'Calendário de follow-up'!$A$5:$A$14,0)))=0,"",WORKDAY($E96,INDEX('Calendário de follow-up'!$C$5:$C$14,MATCH($B96,'Calendário de follow-up'!$A$5:$A$14,0)))),""))</f>
        <v/>
      </c>
      <c r="I96" s="7" t="n"/>
      <c r="J96" s="8">
        <f>IF(OR($B96="",$E96=""),"",IFERROR(WORKDAY($E96,INDEX('Calendário de follow-up'!$D$5:$D$14,MATCH($B96,'Calendário de follow-up'!$A$5:$A$14,0))),""))</f>
        <v/>
      </c>
      <c r="K96" s="7" t="n"/>
      <c r="L96" s="7" t="n"/>
      <c r="M96" s="9">
        <f>IF($L96="","",IF(AND($K96&lt;&gt;"",$K96&lt;=$L96),"Encerramento",IF(AND($I96&lt;&gt;"",$I96&lt;=$L96),"2.º follow-up",IF(AND($G96&lt;&gt;"",$G96&lt;=$L96),"1.º follow-up","Primeira mensagem"))))</f>
        <v/>
      </c>
      <c r="N96" s="5" t="n"/>
      <c r="O96" s="9">
        <f>IF(OR($A96="",$E96="",$F96="",$L96&lt;&gt;"",$N96&lt;&gt;"",$K96&lt;&gt;""),"",IF($G96="","1.º follow-up",IF(AND($H96&lt;&gt;"",$I96=""),"2.º follow-up","Encerramento")))</f>
        <v/>
      </c>
      <c r="P96" s="8">
        <f>IF($O96="","",IF($O96="1.º follow-up",$F96,IF($O96="2.º follow-up",$H96,$J96)))</f>
        <v/>
      </c>
      <c r="Q96" s="10">
        <f>IF(OR($A96="",$E96=""),"",IF($N96&lt;&gt;"","Fechado",IF($L96&lt;&gt;"","Respondeu",IF($K96&lt;&gt;"",IF(TODAY()&gt;=WORKDAY($K96,'Calendário de follow-up'!$E$16),"Fechar agora","A aguardar"),IF($P96="","",IF($P96&lt;TODAY(),"Em atraso",IF($P96=TODAY(),"Vence hoje","A aguardar")))))))</f>
        <v/>
      </c>
      <c r="R96" s="5" t="n"/>
    </row>
    <row r="97">
      <c r="A97" s="4" t="n"/>
      <c r="B97" s="5" t="n"/>
      <c r="C97" s="6" t="n"/>
      <c r="D97" s="6" t="n"/>
      <c r="E97" s="7" t="n"/>
      <c r="F97" s="8">
        <f>IF(OR($B97="",$E97=""),"",IFERROR(WORKDAY($E97,INDEX('Calendário de follow-up'!$B$5:$B$14,MATCH($B97,'Calendário de follow-up'!$A$5:$A$14,0))),""))</f>
        <v/>
      </c>
      <c r="G97" s="7" t="n"/>
      <c r="H97" s="8">
        <f>IF(OR($B97="",$E97=""),"",IFERROR(IF(N(INDEX('Calendário de follow-up'!$C$5:$C$14,MATCH($B97,'Calendário de follow-up'!$A$5:$A$14,0)))=0,"",WORKDAY($E97,INDEX('Calendário de follow-up'!$C$5:$C$14,MATCH($B97,'Calendário de follow-up'!$A$5:$A$14,0)))),""))</f>
        <v/>
      </c>
      <c r="I97" s="7" t="n"/>
      <c r="J97" s="8">
        <f>IF(OR($B97="",$E97=""),"",IFERROR(WORKDAY($E97,INDEX('Calendário de follow-up'!$D$5:$D$14,MATCH($B97,'Calendário de follow-up'!$A$5:$A$14,0))),""))</f>
        <v/>
      </c>
      <c r="K97" s="7" t="n"/>
      <c r="L97" s="7" t="n"/>
      <c r="M97" s="9">
        <f>IF($L97="","",IF(AND($K97&lt;&gt;"",$K97&lt;=$L97),"Encerramento",IF(AND($I97&lt;&gt;"",$I97&lt;=$L97),"2.º follow-up",IF(AND($G97&lt;&gt;"",$G97&lt;=$L97),"1.º follow-up","Primeira mensagem"))))</f>
        <v/>
      </c>
      <c r="N97" s="5" t="n"/>
      <c r="O97" s="9">
        <f>IF(OR($A97="",$E97="",$F97="",$L97&lt;&gt;"",$N97&lt;&gt;"",$K97&lt;&gt;""),"",IF($G97="","1.º follow-up",IF(AND($H97&lt;&gt;"",$I97=""),"2.º follow-up","Encerramento")))</f>
        <v/>
      </c>
      <c r="P97" s="8">
        <f>IF($O97="","",IF($O97="1.º follow-up",$F97,IF($O97="2.º follow-up",$H97,$J97)))</f>
        <v/>
      </c>
      <c r="Q97" s="10">
        <f>IF(OR($A97="",$E97=""),"",IF($N97&lt;&gt;"","Fechado",IF($L97&lt;&gt;"","Respondeu",IF($K97&lt;&gt;"",IF(TODAY()&gt;=WORKDAY($K97,'Calendário de follow-up'!$E$16),"Fechar agora","A aguardar"),IF($P97="","",IF($P97&lt;TODAY(),"Em atraso",IF($P97=TODAY(),"Vence hoje","A aguardar")))))))</f>
        <v/>
      </c>
      <c r="R97" s="5" t="n"/>
    </row>
    <row r="98">
      <c r="A98" s="4" t="n"/>
      <c r="B98" s="5" t="n"/>
      <c r="C98" s="6" t="n"/>
      <c r="D98" s="6" t="n"/>
      <c r="E98" s="7" t="n"/>
      <c r="F98" s="8">
        <f>IF(OR($B98="",$E98=""),"",IFERROR(WORKDAY($E98,INDEX('Calendário de follow-up'!$B$5:$B$14,MATCH($B98,'Calendário de follow-up'!$A$5:$A$14,0))),""))</f>
        <v/>
      </c>
      <c r="G98" s="7" t="n"/>
      <c r="H98" s="8">
        <f>IF(OR($B98="",$E98=""),"",IFERROR(IF(N(INDEX('Calendário de follow-up'!$C$5:$C$14,MATCH($B98,'Calendário de follow-up'!$A$5:$A$14,0)))=0,"",WORKDAY($E98,INDEX('Calendário de follow-up'!$C$5:$C$14,MATCH($B98,'Calendário de follow-up'!$A$5:$A$14,0)))),""))</f>
        <v/>
      </c>
      <c r="I98" s="7" t="n"/>
      <c r="J98" s="8">
        <f>IF(OR($B98="",$E98=""),"",IFERROR(WORKDAY($E98,INDEX('Calendário de follow-up'!$D$5:$D$14,MATCH($B98,'Calendário de follow-up'!$A$5:$A$14,0))),""))</f>
        <v/>
      </c>
      <c r="K98" s="7" t="n"/>
      <c r="L98" s="7" t="n"/>
      <c r="M98" s="9">
        <f>IF($L98="","",IF(AND($K98&lt;&gt;"",$K98&lt;=$L98),"Encerramento",IF(AND($I98&lt;&gt;"",$I98&lt;=$L98),"2.º follow-up",IF(AND($G98&lt;&gt;"",$G98&lt;=$L98),"1.º follow-up","Primeira mensagem"))))</f>
        <v/>
      </c>
      <c r="N98" s="5" t="n"/>
      <c r="O98" s="9">
        <f>IF(OR($A98="",$E98="",$F98="",$L98&lt;&gt;"",$N98&lt;&gt;"",$K98&lt;&gt;""),"",IF($G98="","1.º follow-up",IF(AND($H98&lt;&gt;"",$I98=""),"2.º follow-up","Encerramento")))</f>
        <v/>
      </c>
      <c r="P98" s="8">
        <f>IF($O98="","",IF($O98="1.º follow-up",$F98,IF($O98="2.º follow-up",$H98,$J98)))</f>
        <v/>
      </c>
      <c r="Q98" s="10">
        <f>IF(OR($A98="",$E98=""),"",IF($N98&lt;&gt;"","Fechado",IF($L98&lt;&gt;"","Respondeu",IF($K98&lt;&gt;"",IF(TODAY()&gt;=WORKDAY($K98,'Calendário de follow-up'!$E$16),"Fechar agora","A aguardar"),IF($P98="","",IF($P98&lt;TODAY(),"Em atraso",IF($P98=TODAY(),"Vence hoje","A aguardar")))))))</f>
        <v/>
      </c>
      <c r="R98" s="5" t="n"/>
    </row>
    <row r="99">
      <c r="A99" s="4" t="n"/>
      <c r="B99" s="5" t="n"/>
      <c r="C99" s="6" t="n"/>
      <c r="D99" s="6" t="n"/>
      <c r="E99" s="7" t="n"/>
      <c r="F99" s="8">
        <f>IF(OR($B99="",$E99=""),"",IFERROR(WORKDAY($E99,INDEX('Calendário de follow-up'!$B$5:$B$14,MATCH($B99,'Calendário de follow-up'!$A$5:$A$14,0))),""))</f>
        <v/>
      </c>
      <c r="G99" s="7" t="n"/>
      <c r="H99" s="8">
        <f>IF(OR($B99="",$E99=""),"",IFERROR(IF(N(INDEX('Calendário de follow-up'!$C$5:$C$14,MATCH($B99,'Calendário de follow-up'!$A$5:$A$14,0)))=0,"",WORKDAY($E99,INDEX('Calendário de follow-up'!$C$5:$C$14,MATCH($B99,'Calendário de follow-up'!$A$5:$A$14,0)))),""))</f>
        <v/>
      </c>
      <c r="I99" s="7" t="n"/>
      <c r="J99" s="8">
        <f>IF(OR($B99="",$E99=""),"",IFERROR(WORKDAY($E99,INDEX('Calendário de follow-up'!$D$5:$D$14,MATCH($B99,'Calendário de follow-up'!$A$5:$A$14,0))),""))</f>
        <v/>
      </c>
      <c r="K99" s="7" t="n"/>
      <c r="L99" s="7" t="n"/>
      <c r="M99" s="9">
        <f>IF($L99="","",IF(AND($K99&lt;&gt;"",$K99&lt;=$L99),"Encerramento",IF(AND($I99&lt;&gt;"",$I99&lt;=$L99),"2.º follow-up",IF(AND($G99&lt;&gt;"",$G99&lt;=$L99),"1.º follow-up","Primeira mensagem"))))</f>
        <v/>
      </c>
      <c r="N99" s="5" t="n"/>
      <c r="O99" s="9">
        <f>IF(OR($A99="",$E99="",$F99="",$L99&lt;&gt;"",$N99&lt;&gt;"",$K99&lt;&gt;""),"",IF($G99="","1.º follow-up",IF(AND($H99&lt;&gt;"",$I99=""),"2.º follow-up","Encerramento")))</f>
        <v/>
      </c>
      <c r="P99" s="8">
        <f>IF($O99="","",IF($O99="1.º follow-up",$F99,IF($O99="2.º follow-up",$H99,$J99)))</f>
        <v/>
      </c>
      <c r="Q99" s="10">
        <f>IF(OR($A99="",$E99=""),"",IF($N99&lt;&gt;"","Fechado",IF($L99&lt;&gt;"","Respondeu",IF($K99&lt;&gt;"",IF(TODAY()&gt;=WORKDAY($K99,'Calendário de follow-up'!$E$16),"Fechar agora","A aguardar"),IF($P99="","",IF($P99&lt;TODAY(),"Em atraso",IF($P99=TODAY(),"Vence hoje","A aguardar")))))))</f>
        <v/>
      </c>
      <c r="R99" s="5" t="n"/>
    </row>
    <row r="100">
      <c r="A100" s="4" t="n"/>
      <c r="B100" s="5" t="n"/>
      <c r="C100" s="6" t="n"/>
      <c r="D100" s="6" t="n"/>
      <c r="E100" s="7" t="n"/>
      <c r="F100" s="8">
        <f>IF(OR($B100="",$E100=""),"",IFERROR(WORKDAY($E100,INDEX('Calendário de follow-up'!$B$5:$B$14,MATCH($B100,'Calendário de follow-up'!$A$5:$A$14,0))),""))</f>
        <v/>
      </c>
      <c r="G100" s="7" t="n"/>
      <c r="H100" s="8">
        <f>IF(OR($B100="",$E100=""),"",IFERROR(IF(N(INDEX('Calendário de follow-up'!$C$5:$C$14,MATCH($B100,'Calendário de follow-up'!$A$5:$A$14,0)))=0,"",WORKDAY($E100,INDEX('Calendário de follow-up'!$C$5:$C$14,MATCH($B100,'Calendário de follow-up'!$A$5:$A$14,0)))),""))</f>
        <v/>
      </c>
      <c r="I100" s="7" t="n"/>
      <c r="J100" s="8">
        <f>IF(OR($B100="",$E100=""),"",IFERROR(WORKDAY($E100,INDEX('Calendário de follow-up'!$D$5:$D$14,MATCH($B100,'Calendário de follow-up'!$A$5:$A$14,0))),""))</f>
        <v/>
      </c>
      <c r="K100" s="7" t="n"/>
      <c r="L100" s="7" t="n"/>
      <c r="M100" s="9">
        <f>IF($L100="","",IF(AND($K100&lt;&gt;"",$K100&lt;=$L100),"Encerramento",IF(AND($I100&lt;&gt;"",$I100&lt;=$L100),"2.º follow-up",IF(AND($G100&lt;&gt;"",$G100&lt;=$L100),"1.º follow-up","Primeira mensagem"))))</f>
        <v/>
      </c>
      <c r="N100" s="5" t="n"/>
      <c r="O100" s="9">
        <f>IF(OR($A100="",$E100="",$F100="",$L100&lt;&gt;"",$N100&lt;&gt;"",$K100&lt;&gt;""),"",IF($G100="","1.º follow-up",IF(AND($H100&lt;&gt;"",$I100=""),"2.º follow-up","Encerramento")))</f>
        <v/>
      </c>
      <c r="P100" s="8">
        <f>IF($O100="","",IF($O100="1.º follow-up",$F100,IF($O100="2.º follow-up",$H100,$J100)))</f>
        <v/>
      </c>
      <c r="Q100" s="10">
        <f>IF(OR($A100="",$E100=""),"",IF($N100&lt;&gt;"","Fechado",IF($L100&lt;&gt;"","Respondeu",IF($K100&lt;&gt;"",IF(TODAY()&gt;=WORKDAY($K100,'Calendário de follow-up'!$E$16),"Fechar agora","A aguardar"),IF($P100="","",IF($P100&lt;TODAY(),"Em atraso",IF($P100=TODAY(),"Vence hoje","A aguardar")))))))</f>
        <v/>
      </c>
      <c r="R100" s="5" t="n"/>
    </row>
    <row r="101">
      <c r="A101" s="4" t="n"/>
      <c r="B101" s="5" t="n"/>
      <c r="C101" s="6" t="n"/>
      <c r="D101" s="6" t="n"/>
      <c r="E101" s="7" t="n"/>
      <c r="F101" s="8">
        <f>IF(OR($B101="",$E101=""),"",IFERROR(WORKDAY($E101,INDEX('Calendário de follow-up'!$B$5:$B$14,MATCH($B101,'Calendário de follow-up'!$A$5:$A$14,0))),""))</f>
        <v/>
      </c>
      <c r="G101" s="7" t="n"/>
      <c r="H101" s="8">
        <f>IF(OR($B101="",$E101=""),"",IFERROR(IF(N(INDEX('Calendário de follow-up'!$C$5:$C$14,MATCH($B101,'Calendário de follow-up'!$A$5:$A$14,0)))=0,"",WORKDAY($E101,INDEX('Calendário de follow-up'!$C$5:$C$14,MATCH($B101,'Calendário de follow-up'!$A$5:$A$14,0)))),""))</f>
        <v/>
      </c>
      <c r="I101" s="7" t="n"/>
      <c r="J101" s="8">
        <f>IF(OR($B101="",$E101=""),"",IFERROR(WORKDAY($E101,INDEX('Calendário de follow-up'!$D$5:$D$14,MATCH($B101,'Calendário de follow-up'!$A$5:$A$14,0))),""))</f>
        <v/>
      </c>
      <c r="K101" s="7" t="n"/>
      <c r="L101" s="7" t="n"/>
      <c r="M101" s="9">
        <f>IF($L101="","",IF(AND($K101&lt;&gt;"",$K101&lt;=$L101),"Encerramento",IF(AND($I101&lt;&gt;"",$I101&lt;=$L101),"2.º follow-up",IF(AND($G101&lt;&gt;"",$G101&lt;=$L101),"1.º follow-up","Primeira mensagem"))))</f>
        <v/>
      </c>
      <c r="N101" s="5" t="n"/>
      <c r="O101" s="9">
        <f>IF(OR($A101="",$E101="",$F101="",$L101&lt;&gt;"",$N101&lt;&gt;"",$K101&lt;&gt;""),"",IF($G101="","1.º follow-up",IF(AND($H101&lt;&gt;"",$I101=""),"2.º follow-up","Encerramento")))</f>
        <v/>
      </c>
      <c r="P101" s="8">
        <f>IF($O101="","",IF($O101="1.º follow-up",$F101,IF($O101="2.º follow-up",$H101,$J101)))</f>
        <v/>
      </c>
      <c r="Q101" s="10">
        <f>IF(OR($A101="",$E101=""),"",IF($N101&lt;&gt;"","Fechado",IF($L101&lt;&gt;"","Respondeu",IF($K101&lt;&gt;"",IF(TODAY()&gt;=WORKDAY($K101,'Calendário de follow-up'!$E$16),"Fechar agora","A aguardar"),IF($P101="","",IF($P101&lt;TODAY(),"Em atraso",IF($P101=TODAY(),"Vence hoje","A aguardar")))))))</f>
        <v/>
      </c>
      <c r="R101" s="5" t="n"/>
    </row>
    <row r="102">
      <c r="A102" s="4" t="n"/>
      <c r="B102" s="5" t="n"/>
      <c r="C102" s="6" t="n"/>
      <c r="D102" s="6" t="n"/>
      <c r="E102" s="7" t="n"/>
      <c r="F102" s="8">
        <f>IF(OR($B102="",$E102=""),"",IFERROR(WORKDAY($E102,INDEX('Calendário de follow-up'!$B$5:$B$14,MATCH($B102,'Calendário de follow-up'!$A$5:$A$14,0))),""))</f>
        <v/>
      </c>
      <c r="G102" s="7" t="n"/>
      <c r="H102" s="8">
        <f>IF(OR($B102="",$E102=""),"",IFERROR(IF(N(INDEX('Calendário de follow-up'!$C$5:$C$14,MATCH($B102,'Calendário de follow-up'!$A$5:$A$14,0)))=0,"",WORKDAY($E102,INDEX('Calendário de follow-up'!$C$5:$C$14,MATCH($B102,'Calendário de follow-up'!$A$5:$A$14,0)))),""))</f>
        <v/>
      </c>
      <c r="I102" s="7" t="n"/>
      <c r="J102" s="8">
        <f>IF(OR($B102="",$E102=""),"",IFERROR(WORKDAY($E102,INDEX('Calendário de follow-up'!$D$5:$D$14,MATCH($B102,'Calendário de follow-up'!$A$5:$A$14,0))),""))</f>
        <v/>
      </c>
      <c r="K102" s="7" t="n"/>
      <c r="L102" s="7" t="n"/>
      <c r="M102" s="9">
        <f>IF($L102="","",IF(AND($K102&lt;&gt;"",$K102&lt;=$L102),"Encerramento",IF(AND($I102&lt;&gt;"",$I102&lt;=$L102),"2.º follow-up",IF(AND($G102&lt;&gt;"",$G102&lt;=$L102),"1.º follow-up","Primeira mensagem"))))</f>
        <v/>
      </c>
      <c r="N102" s="5" t="n"/>
      <c r="O102" s="9">
        <f>IF(OR($A102="",$E102="",$F102="",$L102&lt;&gt;"",$N102&lt;&gt;"",$K102&lt;&gt;""),"",IF($G102="","1.º follow-up",IF(AND($H102&lt;&gt;"",$I102=""),"2.º follow-up","Encerramento")))</f>
        <v/>
      </c>
      <c r="P102" s="8">
        <f>IF($O102="","",IF($O102="1.º follow-up",$F102,IF($O102="2.º follow-up",$H102,$J102)))</f>
        <v/>
      </c>
      <c r="Q102" s="10">
        <f>IF(OR($A102="",$E102=""),"",IF($N102&lt;&gt;"","Fechado",IF($L102&lt;&gt;"","Respondeu",IF($K102&lt;&gt;"",IF(TODAY()&gt;=WORKDAY($K102,'Calendário de follow-up'!$E$16),"Fechar agora","A aguardar"),IF($P102="","",IF($P102&lt;TODAY(),"Em atraso",IF($P102=TODAY(),"Vence hoje","A aguardar")))))))</f>
        <v/>
      </c>
      <c r="R102" s="5" t="n"/>
    </row>
    <row r="103">
      <c r="A103" s="4" t="n"/>
      <c r="B103" s="5" t="n"/>
      <c r="C103" s="6" t="n"/>
      <c r="D103" s="6" t="n"/>
      <c r="E103" s="7" t="n"/>
      <c r="F103" s="8">
        <f>IF(OR($B103="",$E103=""),"",IFERROR(WORKDAY($E103,INDEX('Calendário de follow-up'!$B$5:$B$14,MATCH($B103,'Calendário de follow-up'!$A$5:$A$14,0))),""))</f>
        <v/>
      </c>
      <c r="G103" s="7" t="n"/>
      <c r="H103" s="8">
        <f>IF(OR($B103="",$E103=""),"",IFERROR(IF(N(INDEX('Calendário de follow-up'!$C$5:$C$14,MATCH($B103,'Calendário de follow-up'!$A$5:$A$14,0)))=0,"",WORKDAY($E103,INDEX('Calendário de follow-up'!$C$5:$C$14,MATCH($B103,'Calendário de follow-up'!$A$5:$A$14,0)))),""))</f>
        <v/>
      </c>
      <c r="I103" s="7" t="n"/>
      <c r="J103" s="8">
        <f>IF(OR($B103="",$E103=""),"",IFERROR(WORKDAY($E103,INDEX('Calendário de follow-up'!$D$5:$D$14,MATCH($B103,'Calendário de follow-up'!$A$5:$A$14,0))),""))</f>
        <v/>
      </c>
      <c r="K103" s="7" t="n"/>
      <c r="L103" s="7" t="n"/>
      <c r="M103" s="9">
        <f>IF($L103="","",IF(AND($K103&lt;&gt;"",$K103&lt;=$L103),"Encerramento",IF(AND($I103&lt;&gt;"",$I103&lt;=$L103),"2.º follow-up",IF(AND($G103&lt;&gt;"",$G103&lt;=$L103),"1.º follow-up","Primeira mensagem"))))</f>
        <v/>
      </c>
      <c r="N103" s="5" t="n"/>
      <c r="O103" s="9">
        <f>IF(OR($A103="",$E103="",$F103="",$L103&lt;&gt;"",$N103&lt;&gt;"",$K103&lt;&gt;""),"",IF($G103="","1.º follow-up",IF(AND($H103&lt;&gt;"",$I103=""),"2.º follow-up","Encerramento")))</f>
        <v/>
      </c>
      <c r="P103" s="8">
        <f>IF($O103="","",IF($O103="1.º follow-up",$F103,IF($O103="2.º follow-up",$H103,$J103)))</f>
        <v/>
      </c>
      <c r="Q103" s="10">
        <f>IF(OR($A103="",$E103=""),"",IF($N103&lt;&gt;"","Fechado",IF($L103&lt;&gt;"","Respondeu",IF($K103&lt;&gt;"",IF(TODAY()&gt;=WORKDAY($K103,'Calendário de follow-up'!$E$16),"Fechar agora","A aguardar"),IF($P103="","",IF($P103&lt;TODAY(),"Em atraso",IF($P103=TODAY(),"Vence hoje","A aguardar")))))))</f>
        <v/>
      </c>
      <c r="R103" s="5" t="n"/>
    </row>
    <row r="104">
      <c r="A104" s="4" t="n"/>
      <c r="B104" s="5" t="n"/>
      <c r="C104" s="6" t="n"/>
      <c r="D104" s="6" t="n"/>
      <c r="E104" s="7" t="n"/>
      <c r="F104" s="8">
        <f>IF(OR($B104="",$E104=""),"",IFERROR(WORKDAY($E104,INDEX('Calendário de follow-up'!$B$5:$B$14,MATCH($B104,'Calendário de follow-up'!$A$5:$A$14,0))),""))</f>
        <v/>
      </c>
      <c r="G104" s="7" t="n"/>
      <c r="H104" s="8">
        <f>IF(OR($B104="",$E104=""),"",IFERROR(IF(N(INDEX('Calendário de follow-up'!$C$5:$C$14,MATCH($B104,'Calendário de follow-up'!$A$5:$A$14,0)))=0,"",WORKDAY($E104,INDEX('Calendário de follow-up'!$C$5:$C$14,MATCH($B104,'Calendário de follow-up'!$A$5:$A$14,0)))),""))</f>
        <v/>
      </c>
      <c r="I104" s="7" t="n"/>
      <c r="J104" s="8">
        <f>IF(OR($B104="",$E104=""),"",IFERROR(WORKDAY($E104,INDEX('Calendário de follow-up'!$D$5:$D$14,MATCH($B104,'Calendário de follow-up'!$A$5:$A$14,0))),""))</f>
        <v/>
      </c>
      <c r="K104" s="7" t="n"/>
      <c r="L104" s="7" t="n"/>
      <c r="M104" s="9">
        <f>IF($L104="","",IF(AND($K104&lt;&gt;"",$K104&lt;=$L104),"Encerramento",IF(AND($I104&lt;&gt;"",$I104&lt;=$L104),"2.º follow-up",IF(AND($G104&lt;&gt;"",$G104&lt;=$L104),"1.º follow-up","Primeira mensagem"))))</f>
        <v/>
      </c>
      <c r="N104" s="5" t="n"/>
      <c r="O104" s="9">
        <f>IF(OR($A104="",$E104="",$F104="",$L104&lt;&gt;"",$N104&lt;&gt;"",$K104&lt;&gt;""),"",IF($G104="","1.º follow-up",IF(AND($H104&lt;&gt;"",$I104=""),"2.º follow-up","Encerramento")))</f>
        <v/>
      </c>
      <c r="P104" s="8">
        <f>IF($O104="","",IF($O104="1.º follow-up",$F104,IF($O104="2.º follow-up",$H104,$J104)))</f>
        <v/>
      </c>
      <c r="Q104" s="10">
        <f>IF(OR($A104="",$E104=""),"",IF($N104&lt;&gt;"","Fechado",IF($L104&lt;&gt;"","Respondeu",IF($K104&lt;&gt;"",IF(TODAY()&gt;=WORKDAY($K104,'Calendário de follow-up'!$E$16),"Fechar agora","A aguardar"),IF($P104="","",IF($P104&lt;TODAY(),"Em atraso",IF($P104=TODAY(),"Vence hoje","A aguardar")))))))</f>
        <v/>
      </c>
      <c r="R104" s="5" t="n"/>
    </row>
    <row r="105">
      <c r="A105" s="4" t="n"/>
      <c r="B105" s="5" t="n"/>
      <c r="C105" s="6" t="n"/>
      <c r="D105" s="6" t="n"/>
      <c r="E105" s="7" t="n"/>
      <c r="F105" s="8">
        <f>IF(OR($B105="",$E105=""),"",IFERROR(WORKDAY($E105,INDEX('Calendário de follow-up'!$B$5:$B$14,MATCH($B105,'Calendário de follow-up'!$A$5:$A$14,0))),""))</f>
        <v/>
      </c>
      <c r="G105" s="7" t="n"/>
      <c r="H105" s="8">
        <f>IF(OR($B105="",$E105=""),"",IFERROR(IF(N(INDEX('Calendário de follow-up'!$C$5:$C$14,MATCH($B105,'Calendário de follow-up'!$A$5:$A$14,0)))=0,"",WORKDAY($E105,INDEX('Calendário de follow-up'!$C$5:$C$14,MATCH($B105,'Calendário de follow-up'!$A$5:$A$14,0)))),""))</f>
        <v/>
      </c>
      <c r="I105" s="7" t="n"/>
      <c r="J105" s="8">
        <f>IF(OR($B105="",$E105=""),"",IFERROR(WORKDAY($E105,INDEX('Calendário de follow-up'!$D$5:$D$14,MATCH($B105,'Calendário de follow-up'!$A$5:$A$14,0))),""))</f>
        <v/>
      </c>
      <c r="K105" s="7" t="n"/>
      <c r="L105" s="7" t="n"/>
      <c r="M105" s="9">
        <f>IF($L105="","",IF(AND($K105&lt;&gt;"",$K105&lt;=$L105),"Encerramento",IF(AND($I105&lt;&gt;"",$I105&lt;=$L105),"2.º follow-up",IF(AND($G105&lt;&gt;"",$G105&lt;=$L105),"1.º follow-up","Primeira mensagem"))))</f>
        <v/>
      </c>
      <c r="N105" s="5" t="n"/>
      <c r="O105" s="9">
        <f>IF(OR($A105="",$E105="",$F105="",$L105&lt;&gt;"",$N105&lt;&gt;"",$K105&lt;&gt;""),"",IF($G105="","1.º follow-up",IF(AND($H105&lt;&gt;"",$I105=""),"2.º follow-up","Encerramento")))</f>
        <v/>
      </c>
      <c r="P105" s="8">
        <f>IF($O105="","",IF($O105="1.º follow-up",$F105,IF($O105="2.º follow-up",$H105,$J105)))</f>
        <v/>
      </c>
      <c r="Q105" s="10">
        <f>IF(OR($A105="",$E105=""),"",IF($N105&lt;&gt;"","Fechado",IF($L105&lt;&gt;"","Respondeu",IF($K105&lt;&gt;"",IF(TODAY()&gt;=WORKDAY($K105,'Calendário de follow-up'!$E$16),"Fechar agora","A aguardar"),IF($P105="","",IF($P105&lt;TODAY(),"Em atraso",IF($P105=TODAY(),"Vence hoje","A aguardar")))))))</f>
        <v/>
      </c>
      <c r="R105" s="5" t="n"/>
    </row>
    <row r="106">
      <c r="A106" s="4" t="n"/>
      <c r="B106" s="5" t="n"/>
      <c r="C106" s="6" t="n"/>
      <c r="D106" s="6" t="n"/>
      <c r="E106" s="7" t="n"/>
      <c r="F106" s="8">
        <f>IF(OR($B106="",$E106=""),"",IFERROR(WORKDAY($E106,INDEX('Calendário de follow-up'!$B$5:$B$14,MATCH($B106,'Calendário de follow-up'!$A$5:$A$14,0))),""))</f>
        <v/>
      </c>
      <c r="G106" s="7" t="n"/>
      <c r="H106" s="8">
        <f>IF(OR($B106="",$E106=""),"",IFERROR(IF(N(INDEX('Calendário de follow-up'!$C$5:$C$14,MATCH($B106,'Calendário de follow-up'!$A$5:$A$14,0)))=0,"",WORKDAY($E106,INDEX('Calendário de follow-up'!$C$5:$C$14,MATCH($B106,'Calendário de follow-up'!$A$5:$A$14,0)))),""))</f>
        <v/>
      </c>
      <c r="I106" s="7" t="n"/>
      <c r="J106" s="8">
        <f>IF(OR($B106="",$E106=""),"",IFERROR(WORKDAY($E106,INDEX('Calendário de follow-up'!$D$5:$D$14,MATCH($B106,'Calendário de follow-up'!$A$5:$A$14,0))),""))</f>
        <v/>
      </c>
      <c r="K106" s="7" t="n"/>
      <c r="L106" s="7" t="n"/>
      <c r="M106" s="9">
        <f>IF($L106="","",IF(AND($K106&lt;&gt;"",$K106&lt;=$L106),"Encerramento",IF(AND($I106&lt;&gt;"",$I106&lt;=$L106),"2.º follow-up",IF(AND($G106&lt;&gt;"",$G106&lt;=$L106),"1.º follow-up","Primeira mensagem"))))</f>
        <v/>
      </c>
      <c r="N106" s="5" t="n"/>
      <c r="O106" s="9">
        <f>IF(OR($A106="",$E106="",$F106="",$L106&lt;&gt;"",$N106&lt;&gt;"",$K106&lt;&gt;""),"",IF($G106="","1.º follow-up",IF(AND($H106&lt;&gt;"",$I106=""),"2.º follow-up","Encerramento")))</f>
        <v/>
      </c>
      <c r="P106" s="8">
        <f>IF($O106="","",IF($O106="1.º follow-up",$F106,IF($O106="2.º follow-up",$H106,$J106)))</f>
        <v/>
      </c>
      <c r="Q106" s="10">
        <f>IF(OR($A106="",$E106=""),"",IF($N106&lt;&gt;"","Fechado",IF($L106&lt;&gt;"","Respondeu",IF($K106&lt;&gt;"",IF(TODAY()&gt;=WORKDAY($K106,'Calendário de follow-up'!$E$16),"Fechar agora","A aguardar"),IF($P106="","",IF($P106&lt;TODAY(),"Em atraso",IF($P106=TODAY(),"Vence hoje","A aguardar")))))))</f>
        <v/>
      </c>
      <c r="R106" s="5" t="n"/>
    </row>
    <row r="107">
      <c r="A107" s="4" t="n"/>
      <c r="B107" s="5" t="n"/>
      <c r="C107" s="6" t="n"/>
      <c r="D107" s="6" t="n"/>
      <c r="E107" s="7" t="n"/>
      <c r="F107" s="8">
        <f>IF(OR($B107="",$E107=""),"",IFERROR(WORKDAY($E107,INDEX('Calendário de follow-up'!$B$5:$B$14,MATCH($B107,'Calendário de follow-up'!$A$5:$A$14,0))),""))</f>
        <v/>
      </c>
      <c r="G107" s="7" t="n"/>
      <c r="H107" s="8">
        <f>IF(OR($B107="",$E107=""),"",IFERROR(IF(N(INDEX('Calendário de follow-up'!$C$5:$C$14,MATCH($B107,'Calendário de follow-up'!$A$5:$A$14,0)))=0,"",WORKDAY($E107,INDEX('Calendário de follow-up'!$C$5:$C$14,MATCH($B107,'Calendário de follow-up'!$A$5:$A$14,0)))),""))</f>
        <v/>
      </c>
      <c r="I107" s="7" t="n"/>
      <c r="J107" s="8">
        <f>IF(OR($B107="",$E107=""),"",IFERROR(WORKDAY($E107,INDEX('Calendário de follow-up'!$D$5:$D$14,MATCH($B107,'Calendário de follow-up'!$A$5:$A$14,0))),""))</f>
        <v/>
      </c>
      <c r="K107" s="7" t="n"/>
      <c r="L107" s="7" t="n"/>
      <c r="M107" s="9">
        <f>IF($L107="","",IF(AND($K107&lt;&gt;"",$K107&lt;=$L107),"Encerramento",IF(AND($I107&lt;&gt;"",$I107&lt;=$L107),"2.º follow-up",IF(AND($G107&lt;&gt;"",$G107&lt;=$L107),"1.º follow-up","Primeira mensagem"))))</f>
        <v/>
      </c>
      <c r="N107" s="5" t="n"/>
      <c r="O107" s="9">
        <f>IF(OR($A107="",$E107="",$F107="",$L107&lt;&gt;"",$N107&lt;&gt;"",$K107&lt;&gt;""),"",IF($G107="","1.º follow-up",IF(AND($H107&lt;&gt;"",$I107=""),"2.º follow-up","Encerramento")))</f>
        <v/>
      </c>
      <c r="P107" s="8">
        <f>IF($O107="","",IF($O107="1.º follow-up",$F107,IF($O107="2.º follow-up",$H107,$J107)))</f>
        <v/>
      </c>
      <c r="Q107" s="10">
        <f>IF(OR($A107="",$E107=""),"",IF($N107&lt;&gt;"","Fechado",IF($L107&lt;&gt;"","Respondeu",IF($K107&lt;&gt;"",IF(TODAY()&gt;=WORKDAY($K107,'Calendário de follow-up'!$E$16),"Fechar agora","A aguardar"),IF($P107="","",IF($P107&lt;TODAY(),"Em atraso",IF($P107=TODAY(),"Vence hoje","A aguardar")))))))</f>
        <v/>
      </c>
      <c r="R107" s="5" t="n"/>
    </row>
    <row r="108">
      <c r="A108" s="4" t="n"/>
      <c r="B108" s="5" t="n"/>
      <c r="C108" s="6" t="n"/>
      <c r="D108" s="6" t="n"/>
      <c r="E108" s="7" t="n"/>
      <c r="F108" s="8">
        <f>IF(OR($B108="",$E108=""),"",IFERROR(WORKDAY($E108,INDEX('Calendário de follow-up'!$B$5:$B$14,MATCH($B108,'Calendário de follow-up'!$A$5:$A$14,0))),""))</f>
        <v/>
      </c>
      <c r="G108" s="7" t="n"/>
      <c r="H108" s="8">
        <f>IF(OR($B108="",$E108=""),"",IFERROR(IF(N(INDEX('Calendário de follow-up'!$C$5:$C$14,MATCH($B108,'Calendário de follow-up'!$A$5:$A$14,0)))=0,"",WORKDAY($E108,INDEX('Calendário de follow-up'!$C$5:$C$14,MATCH($B108,'Calendário de follow-up'!$A$5:$A$14,0)))),""))</f>
        <v/>
      </c>
      <c r="I108" s="7" t="n"/>
      <c r="J108" s="8">
        <f>IF(OR($B108="",$E108=""),"",IFERROR(WORKDAY($E108,INDEX('Calendário de follow-up'!$D$5:$D$14,MATCH($B108,'Calendário de follow-up'!$A$5:$A$14,0))),""))</f>
        <v/>
      </c>
      <c r="K108" s="7" t="n"/>
      <c r="L108" s="7" t="n"/>
      <c r="M108" s="9">
        <f>IF($L108="","",IF(AND($K108&lt;&gt;"",$K108&lt;=$L108),"Encerramento",IF(AND($I108&lt;&gt;"",$I108&lt;=$L108),"2.º follow-up",IF(AND($G108&lt;&gt;"",$G108&lt;=$L108),"1.º follow-up","Primeira mensagem"))))</f>
        <v/>
      </c>
      <c r="N108" s="5" t="n"/>
      <c r="O108" s="9">
        <f>IF(OR($A108="",$E108="",$F108="",$L108&lt;&gt;"",$N108&lt;&gt;"",$K108&lt;&gt;""),"",IF($G108="","1.º follow-up",IF(AND($H108&lt;&gt;"",$I108=""),"2.º follow-up","Encerramento")))</f>
        <v/>
      </c>
      <c r="P108" s="8">
        <f>IF($O108="","",IF($O108="1.º follow-up",$F108,IF($O108="2.º follow-up",$H108,$J108)))</f>
        <v/>
      </c>
      <c r="Q108" s="10">
        <f>IF(OR($A108="",$E108=""),"",IF($N108&lt;&gt;"","Fechado",IF($L108&lt;&gt;"","Respondeu",IF($K108&lt;&gt;"",IF(TODAY()&gt;=WORKDAY($K108,'Calendário de follow-up'!$E$16),"Fechar agora","A aguardar"),IF($P108="","",IF($P108&lt;TODAY(),"Em atraso",IF($P108=TODAY(),"Vence hoje","A aguardar")))))))</f>
        <v/>
      </c>
      <c r="R108" s="5" t="n"/>
    </row>
    <row r="109">
      <c r="A109" s="4" t="n"/>
      <c r="B109" s="5" t="n"/>
      <c r="C109" s="6" t="n"/>
      <c r="D109" s="6" t="n"/>
      <c r="E109" s="7" t="n"/>
      <c r="F109" s="8">
        <f>IF(OR($B109="",$E109=""),"",IFERROR(WORKDAY($E109,INDEX('Calendário de follow-up'!$B$5:$B$14,MATCH($B109,'Calendário de follow-up'!$A$5:$A$14,0))),""))</f>
        <v/>
      </c>
      <c r="G109" s="7" t="n"/>
      <c r="H109" s="8">
        <f>IF(OR($B109="",$E109=""),"",IFERROR(IF(N(INDEX('Calendário de follow-up'!$C$5:$C$14,MATCH($B109,'Calendário de follow-up'!$A$5:$A$14,0)))=0,"",WORKDAY($E109,INDEX('Calendário de follow-up'!$C$5:$C$14,MATCH($B109,'Calendário de follow-up'!$A$5:$A$14,0)))),""))</f>
        <v/>
      </c>
      <c r="I109" s="7" t="n"/>
      <c r="J109" s="8">
        <f>IF(OR($B109="",$E109=""),"",IFERROR(WORKDAY($E109,INDEX('Calendário de follow-up'!$D$5:$D$14,MATCH($B109,'Calendário de follow-up'!$A$5:$A$14,0))),""))</f>
        <v/>
      </c>
      <c r="K109" s="7" t="n"/>
      <c r="L109" s="7" t="n"/>
      <c r="M109" s="9">
        <f>IF($L109="","",IF(AND($K109&lt;&gt;"",$K109&lt;=$L109),"Encerramento",IF(AND($I109&lt;&gt;"",$I109&lt;=$L109),"2.º follow-up",IF(AND($G109&lt;&gt;"",$G109&lt;=$L109),"1.º follow-up","Primeira mensagem"))))</f>
        <v/>
      </c>
      <c r="N109" s="5" t="n"/>
      <c r="O109" s="9">
        <f>IF(OR($A109="",$E109="",$F109="",$L109&lt;&gt;"",$N109&lt;&gt;"",$K109&lt;&gt;""),"",IF($G109="","1.º follow-up",IF(AND($H109&lt;&gt;"",$I109=""),"2.º follow-up","Encerramento")))</f>
        <v/>
      </c>
      <c r="P109" s="8">
        <f>IF($O109="","",IF($O109="1.º follow-up",$F109,IF($O109="2.º follow-up",$H109,$J109)))</f>
        <v/>
      </c>
      <c r="Q109" s="10">
        <f>IF(OR($A109="",$E109=""),"",IF($N109&lt;&gt;"","Fechado",IF($L109&lt;&gt;"","Respondeu",IF($K109&lt;&gt;"",IF(TODAY()&gt;=WORKDAY($K109,'Calendário de follow-up'!$E$16),"Fechar agora","A aguardar"),IF($P109="","",IF($P109&lt;TODAY(),"Em atraso",IF($P109=TODAY(),"Vence hoje","A aguardar")))))))</f>
        <v/>
      </c>
      <c r="R109" s="5" t="n"/>
    </row>
    <row r="110">
      <c r="A110" s="4" t="n"/>
      <c r="B110" s="5" t="n"/>
      <c r="C110" s="6" t="n"/>
      <c r="D110" s="6" t="n"/>
      <c r="E110" s="7" t="n"/>
      <c r="F110" s="8">
        <f>IF(OR($B110="",$E110=""),"",IFERROR(WORKDAY($E110,INDEX('Calendário de follow-up'!$B$5:$B$14,MATCH($B110,'Calendário de follow-up'!$A$5:$A$14,0))),""))</f>
        <v/>
      </c>
      <c r="G110" s="7" t="n"/>
      <c r="H110" s="8">
        <f>IF(OR($B110="",$E110=""),"",IFERROR(IF(N(INDEX('Calendário de follow-up'!$C$5:$C$14,MATCH($B110,'Calendário de follow-up'!$A$5:$A$14,0)))=0,"",WORKDAY($E110,INDEX('Calendário de follow-up'!$C$5:$C$14,MATCH($B110,'Calendário de follow-up'!$A$5:$A$14,0)))),""))</f>
        <v/>
      </c>
      <c r="I110" s="7" t="n"/>
      <c r="J110" s="8">
        <f>IF(OR($B110="",$E110=""),"",IFERROR(WORKDAY($E110,INDEX('Calendário de follow-up'!$D$5:$D$14,MATCH($B110,'Calendário de follow-up'!$A$5:$A$14,0))),""))</f>
        <v/>
      </c>
      <c r="K110" s="7" t="n"/>
      <c r="L110" s="7" t="n"/>
      <c r="M110" s="9">
        <f>IF($L110="","",IF(AND($K110&lt;&gt;"",$K110&lt;=$L110),"Encerramento",IF(AND($I110&lt;&gt;"",$I110&lt;=$L110),"2.º follow-up",IF(AND($G110&lt;&gt;"",$G110&lt;=$L110),"1.º follow-up","Primeira mensagem"))))</f>
        <v/>
      </c>
      <c r="N110" s="5" t="n"/>
      <c r="O110" s="9">
        <f>IF(OR($A110="",$E110="",$F110="",$L110&lt;&gt;"",$N110&lt;&gt;"",$K110&lt;&gt;""),"",IF($G110="","1.º follow-up",IF(AND($H110&lt;&gt;"",$I110=""),"2.º follow-up","Encerramento")))</f>
        <v/>
      </c>
      <c r="P110" s="8">
        <f>IF($O110="","",IF($O110="1.º follow-up",$F110,IF($O110="2.º follow-up",$H110,$J110)))</f>
        <v/>
      </c>
      <c r="Q110" s="10">
        <f>IF(OR($A110="",$E110=""),"",IF($N110&lt;&gt;"","Fechado",IF($L110&lt;&gt;"","Respondeu",IF($K110&lt;&gt;"",IF(TODAY()&gt;=WORKDAY($K110,'Calendário de follow-up'!$E$16),"Fechar agora","A aguardar"),IF($P110="","",IF($P110&lt;TODAY(),"Em atraso",IF($P110=TODAY(),"Vence hoje","A aguardar")))))))</f>
        <v/>
      </c>
      <c r="R110" s="5" t="n"/>
    </row>
    <row r="111">
      <c r="A111" s="4" t="n"/>
      <c r="B111" s="5" t="n"/>
      <c r="C111" s="6" t="n"/>
      <c r="D111" s="6" t="n"/>
      <c r="E111" s="7" t="n"/>
      <c r="F111" s="8">
        <f>IF(OR($B111="",$E111=""),"",IFERROR(WORKDAY($E111,INDEX('Calendário de follow-up'!$B$5:$B$14,MATCH($B111,'Calendário de follow-up'!$A$5:$A$14,0))),""))</f>
        <v/>
      </c>
      <c r="G111" s="7" t="n"/>
      <c r="H111" s="8">
        <f>IF(OR($B111="",$E111=""),"",IFERROR(IF(N(INDEX('Calendário de follow-up'!$C$5:$C$14,MATCH($B111,'Calendário de follow-up'!$A$5:$A$14,0)))=0,"",WORKDAY($E111,INDEX('Calendário de follow-up'!$C$5:$C$14,MATCH($B111,'Calendário de follow-up'!$A$5:$A$14,0)))),""))</f>
        <v/>
      </c>
      <c r="I111" s="7" t="n"/>
      <c r="J111" s="8">
        <f>IF(OR($B111="",$E111=""),"",IFERROR(WORKDAY($E111,INDEX('Calendário de follow-up'!$D$5:$D$14,MATCH($B111,'Calendário de follow-up'!$A$5:$A$14,0))),""))</f>
        <v/>
      </c>
      <c r="K111" s="7" t="n"/>
      <c r="L111" s="7" t="n"/>
      <c r="M111" s="9">
        <f>IF($L111="","",IF(AND($K111&lt;&gt;"",$K111&lt;=$L111),"Encerramento",IF(AND($I111&lt;&gt;"",$I111&lt;=$L111),"2.º follow-up",IF(AND($G111&lt;&gt;"",$G111&lt;=$L111),"1.º follow-up","Primeira mensagem"))))</f>
        <v/>
      </c>
      <c r="N111" s="5" t="n"/>
      <c r="O111" s="9">
        <f>IF(OR($A111="",$E111="",$F111="",$L111&lt;&gt;"",$N111&lt;&gt;"",$K111&lt;&gt;""),"",IF($G111="","1.º follow-up",IF(AND($H111&lt;&gt;"",$I111=""),"2.º follow-up","Encerramento")))</f>
        <v/>
      </c>
      <c r="P111" s="8">
        <f>IF($O111="","",IF($O111="1.º follow-up",$F111,IF($O111="2.º follow-up",$H111,$J111)))</f>
        <v/>
      </c>
      <c r="Q111" s="10">
        <f>IF(OR($A111="",$E111=""),"",IF($N111&lt;&gt;"","Fechado",IF($L111&lt;&gt;"","Respondeu",IF($K111&lt;&gt;"",IF(TODAY()&gt;=WORKDAY($K111,'Calendário de follow-up'!$E$16),"Fechar agora","A aguardar"),IF($P111="","",IF($P111&lt;TODAY(),"Em atraso",IF($P111=TODAY(),"Vence hoje","A aguardar")))))))</f>
        <v/>
      </c>
      <c r="R111" s="5" t="n"/>
    </row>
    <row r="112">
      <c r="A112" s="4" t="n"/>
      <c r="B112" s="5" t="n"/>
      <c r="C112" s="6" t="n"/>
      <c r="D112" s="6" t="n"/>
      <c r="E112" s="7" t="n"/>
      <c r="F112" s="8">
        <f>IF(OR($B112="",$E112=""),"",IFERROR(WORKDAY($E112,INDEX('Calendário de follow-up'!$B$5:$B$14,MATCH($B112,'Calendário de follow-up'!$A$5:$A$14,0))),""))</f>
        <v/>
      </c>
      <c r="G112" s="7" t="n"/>
      <c r="H112" s="8">
        <f>IF(OR($B112="",$E112=""),"",IFERROR(IF(N(INDEX('Calendário de follow-up'!$C$5:$C$14,MATCH($B112,'Calendário de follow-up'!$A$5:$A$14,0)))=0,"",WORKDAY($E112,INDEX('Calendário de follow-up'!$C$5:$C$14,MATCH($B112,'Calendário de follow-up'!$A$5:$A$14,0)))),""))</f>
        <v/>
      </c>
      <c r="I112" s="7" t="n"/>
      <c r="J112" s="8">
        <f>IF(OR($B112="",$E112=""),"",IFERROR(WORKDAY($E112,INDEX('Calendário de follow-up'!$D$5:$D$14,MATCH($B112,'Calendário de follow-up'!$A$5:$A$14,0))),""))</f>
        <v/>
      </c>
      <c r="K112" s="7" t="n"/>
      <c r="L112" s="7" t="n"/>
      <c r="M112" s="9">
        <f>IF($L112="","",IF(AND($K112&lt;&gt;"",$K112&lt;=$L112),"Encerramento",IF(AND($I112&lt;&gt;"",$I112&lt;=$L112),"2.º follow-up",IF(AND($G112&lt;&gt;"",$G112&lt;=$L112),"1.º follow-up","Primeira mensagem"))))</f>
        <v/>
      </c>
      <c r="N112" s="5" t="n"/>
      <c r="O112" s="9">
        <f>IF(OR($A112="",$E112="",$F112="",$L112&lt;&gt;"",$N112&lt;&gt;"",$K112&lt;&gt;""),"",IF($G112="","1.º follow-up",IF(AND($H112&lt;&gt;"",$I112=""),"2.º follow-up","Encerramento")))</f>
        <v/>
      </c>
      <c r="P112" s="8">
        <f>IF($O112="","",IF($O112="1.º follow-up",$F112,IF($O112="2.º follow-up",$H112,$J112)))</f>
        <v/>
      </c>
      <c r="Q112" s="10">
        <f>IF(OR($A112="",$E112=""),"",IF($N112&lt;&gt;"","Fechado",IF($L112&lt;&gt;"","Respondeu",IF($K112&lt;&gt;"",IF(TODAY()&gt;=WORKDAY($K112,'Calendário de follow-up'!$E$16),"Fechar agora","A aguardar"),IF($P112="","",IF($P112&lt;TODAY(),"Em atraso",IF($P112=TODAY(),"Vence hoje","A aguardar")))))))</f>
        <v/>
      </c>
      <c r="R112" s="5" t="n"/>
    </row>
    <row r="113">
      <c r="A113" s="4" t="n"/>
      <c r="B113" s="5" t="n"/>
      <c r="C113" s="6" t="n"/>
      <c r="D113" s="6" t="n"/>
      <c r="E113" s="7" t="n"/>
      <c r="F113" s="8">
        <f>IF(OR($B113="",$E113=""),"",IFERROR(WORKDAY($E113,INDEX('Calendário de follow-up'!$B$5:$B$14,MATCH($B113,'Calendário de follow-up'!$A$5:$A$14,0))),""))</f>
        <v/>
      </c>
      <c r="G113" s="7" t="n"/>
      <c r="H113" s="8">
        <f>IF(OR($B113="",$E113=""),"",IFERROR(IF(N(INDEX('Calendário de follow-up'!$C$5:$C$14,MATCH($B113,'Calendário de follow-up'!$A$5:$A$14,0)))=0,"",WORKDAY($E113,INDEX('Calendário de follow-up'!$C$5:$C$14,MATCH($B113,'Calendário de follow-up'!$A$5:$A$14,0)))),""))</f>
        <v/>
      </c>
      <c r="I113" s="7" t="n"/>
      <c r="J113" s="8">
        <f>IF(OR($B113="",$E113=""),"",IFERROR(WORKDAY($E113,INDEX('Calendário de follow-up'!$D$5:$D$14,MATCH($B113,'Calendário de follow-up'!$A$5:$A$14,0))),""))</f>
        <v/>
      </c>
      <c r="K113" s="7" t="n"/>
      <c r="L113" s="7" t="n"/>
      <c r="M113" s="9">
        <f>IF($L113="","",IF(AND($K113&lt;&gt;"",$K113&lt;=$L113),"Encerramento",IF(AND($I113&lt;&gt;"",$I113&lt;=$L113),"2.º follow-up",IF(AND($G113&lt;&gt;"",$G113&lt;=$L113),"1.º follow-up","Primeira mensagem"))))</f>
        <v/>
      </c>
      <c r="N113" s="5" t="n"/>
      <c r="O113" s="9">
        <f>IF(OR($A113="",$E113="",$F113="",$L113&lt;&gt;"",$N113&lt;&gt;"",$K113&lt;&gt;""),"",IF($G113="","1.º follow-up",IF(AND($H113&lt;&gt;"",$I113=""),"2.º follow-up","Encerramento")))</f>
        <v/>
      </c>
      <c r="P113" s="8">
        <f>IF($O113="","",IF($O113="1.º follow-up",$F113,IF($O113="2.º follow-up",$H113,$J113)))</f>
        <v/>
      </c>
      <c r="Q113" s="10">
        <f>IF(OR($A113="",$E113=""),"",IF($N113&lt;&gt;"","Fechado",IF($L113&lt;&gt;"","Respondeu",IF($K113&lt;&gt;"",IF(TODAY()&gt;=WORKDAY($K113,'Calendário de follow-up'!$E$16),"Fechar agora","A aguardar"),IF($P113="","",IF($P113&lt;TODAY(),"Em atraso",IF($P113=TODAY(),"Vence hoje","A aguardar")))))))</f>
        <v/>
      </c>
      <c r="R113" s="5" t="n"/>
    </row>
    <row r="114">
      <c r="A114" s="4" t="n"/>
      <c r="B114" s="5" t="n"/>
      <c r="C114" s="6" t="n"/>
      <c r="D114" s="6" t="n"/>
      <c r="E114" s="7" t="n"/>
      <c r="F114" s="8">
        <f>IF(OR($B114="",$E114=""),"",IFERROR(WORKDAY($E114,INDEX('Calendário de follow-up'!$B$5:$B$14,MATCH($B114,'Calendário de follow-up'!$A$5:$A$14,0))),""))</f>
        <v/>
      </c>
      <c r="G114" s="7" t="n"/>
      <c r="H114" s="8">
        <f>IF(OR($B114="",$E114=""),"",IFERROR(IF(N(INDEX('Calendário de follow-up'!$C$5:$C$14,MATCH($B114,'Calendário de follow-up'!$A$5:$A$14,0)))=0,"",WORKDAY($E114,INDEX('Calendário de follow-up'!$C$5:$C$14,MATCH($B114,'Calendário de follow-up'!$A$5:$A$14,0)))),""))</f>
        <v/>
      </c>
      <c r="I114" s="7" t="n"/>
      <c r="J114" s="8">
        <f>IF(OR($B114="",$E114=""),"",IFERROR(WORKDAY($E114,INDEX('Calendário de follow-up'!$D$5:$D$14,MATCH($B114,'Calendário de follow-up'!$A$5:$A$14,0))),""))</f>
        <v/>
      </c>
      <c r="K114" s="7" t="n"/>
      <c r="L114" s="7" t="n"/>
      <c r="M114" s="9">
        <f>IF($L114="","",IF(AND($K114&lt;&gt;"",$K114&lt;=$L114),"Encerramento",IF(AND($I114&lt;&gt;"",$I114&lt;=$L114),"2.º follow-up",IF(AND($G114&lt;&gt;"",$G114&lt;=$L114),"1.º follow-up","Primeira mensagem"))))</f>
        <v/>
      </c>
      <c r="N114" s="5" t="n"/>
      <c r="O114" s="9">
        <f>IF(OR($A114="",$E114="",$F114="",$L114&lt;&gt;"",$N114&lt;&gt;"",$K114&lt;&gt;""),"",IF($G114="","1.º follow-up",IF(AND($H114&lt;&gt;"",$I114=""),"2.º follow-up","Encerramento")))</f>
        <v/>
      </c>
      <c r="P114" s="8">
        <f>IF($O114="","",IF($O114="1.º follow-up",$F114,IF($O114="2.º follow-up",$H114,$J114)))</f>
        <v/>
      </c>
      <c r="Q114" s="10">
        <f>IF(OR($A114="",$E114=""),"",IF($N114&lt;&gt;"","Fechado",IF($L114&lt;&gt;"","Respondeu",IF($K114&lt;&gt;"",IF(TODAY()&gt;=WORKDAY($K114,'Calendário de follow-up'!$E$16),"Fechar agora","A aguardar"),IF($P114="","",IF($P114&lt;TODAY(),"Em atraso",IF($P114=TODAY(),"Vence hoje","A aguardar")))))))</f>
        <v/>
      </c>
      <c r="R114" s="5" t="n"/>
    </row>
    <row r="115">
      <c r="A115" s="4" t="n"/>
      <c r="B115" s="5" t="n"/>
      <c r="C115" s="6" t="n"/>
      <c r="D115" s="6" t="n"/>
      <c r="E115" s="7" t="n"/>
      <c r="F115" s="8">
        <f>IF(OR($B115="",$E115=""),"",IFERROR(WORKDAY($E115,INDEX('Calendário de follow-up'!$B$5:$B$14,MATCH($B115,'Calendário de follow-up'!$A$5:$A$14,0))),""))</f>
        <v/>
      </c>
      <c r="G115" s="7" t="n"/>
      <c r="H115" s="8">
        <f>IF(OR($B115="",$E115=""),"",IFERROR(IF(N(INDEX('Calendário de follow-up'!$C$5:$C$14,MATCH($B115,'Calendário de follow-up'!$A$5:$A$14,0)))=0,"",WORKDAY($E115,INDEX('Calendário de follow-up'!$C$5:$C$14,MATCH($B115,'Calendário de follow-up'!$A$5:$A$14,0)))),""))</f>
        <v/>
      </c>
      <c r="I115" s="7" t="n"/>
      <c r="J115" s="8">
        <f>IF(OR($B115="",$E115=""),"",IFERROR(WORKDAY($E115,INDEX('Calendário de follow-up'!$D$5:$D$14,MATCH($B115,'Calendário de follow-up'!$A$5:$A$14,0))),""))</f>
        <v/>
      </c>
      <c r="K115" s="7" t="n"/>
      <c r="L115" s="7" t="n"/>
      <c r="M115" s="9">
        <f>IF($L115="","",IF(AND($K115&lt;&gt;"",$K115&lt;=$L115),"Encerramento",IF(AND($I115&lt;&gt;"",$I115&lt;=$L115),"2.º follow-up",IF(AND($G115&lt;&gt;"",$G115&lt;=$L115),"1.º follow-up","Primeira mensagem"))))</f>
        <v/>
      </c>
      <c r="N115" s="5" t="n"/>
      <c r="O115" s="9">
        <f>IF(OR($A115="",$E115="",$F115="",$L115&lt;&gt;"",$N115&lt;&gt;"",$K115&lt;&gt;""),"",IF($G115="","1.º follow-up",IF(AND($H115&lt;&gt;"",$I115=""),"2.º follow-up","Encerramento")))</f>
        <v/>
      </c>
      <c r="P115" s="8">
        <f>IF($O115="","",IF($O115="1.º follow-up",$F115,IF($O115="2.º follow-up",$H115,$J115)))</f>
        <v/>
      </c>
      <c r="Q115" s="10">
        <f>IF(OR($A115="",$E115=""),"",IF($N115&lt;&gt;"","Fechado",IF($L115&lt;&gt;"","Respondeu",IF($K115&lt;&gt;"",IF(TODAY()&gt;=WORKDAY($K115,'Calendário de follow-up'!$E$16),"Fechar agora","A aguardar"),IF($P115="","",IF($P115&lt;TODAY(),"Em atraso",IF($P115=TODAY(),"Vence hoje","A aguardar")))))))</f>
        <v/>
      </c>
      <c r="R115" s="5" t="n"/>
    </row>
    <row r="116">
      <c r="A116" s="4" t="n"/>
      <c r="B116" s="5" t="n"/>
      <c r="C116" s="6" t="n"/>
      <c r="D116" s="6" t="n"/>
      <c r="E116" s="7" t="n"/>
      <c r="F116" s="8">
        <f>IF(OR($B116="",$E116=""),"",IFERROR(WORKDAY($E116,INDEX('Calendário de follow-up'!$B$5:$B$14,MATCH($B116,'Calendário de follow-up'!$A$5:$A$14,0))),""))</f>
        <v/>
      </c>
      <c r="G116" s="7" t="n"/>
      <c r="H116" s="8">
        <f>IF(OR($B116="",$E116=""),"",IFERROR(IF(N(INDEX('Calendário de follow-up'!$C$5:$C$14,MATCH($B116,'Calendário de follow-up'!$A$5:$A$14,0)))=0,"",WORKDAY($E116,INDEX('Calendário de follow-up'!$C$5:$C$14,MATCH($B116,'Calendário de follow-up'!$A$5:$A$14,0)))),""))</f>
        <v/>
      </c>
      <c r="I116" s="7" t="n"/>
      <c r="J116" s="8">
        <f>IF(OR($B116="",$E116=""),"",IFERROR(WORKDAY($E116,INDEX('Calendário de follow-up'!$D$5:$D$14,MATCH($B116,'Calendário de follow-up'!$A$5:$A$14,0))),""))</f>
        <v/>
      </c>
      <c r="K116" s="7" t="n"/>
      <c r="L116" s="7" t="n"/>
      <c r="M116" s="9">
        <f>IF($L116="","",IF(AND($K116&lt;&gt;"",$K116&lt;=$L116),"Encerramento",IF(AND($I116&lt;&gt;"",$I116&lt;=$L116),"2.º follow-up",IF(AND($G116&lt;&gt;"",$G116&lt;=$L116),"1.º follow-up","Primeira mensagem"))))</f>
        <v/>
      </c>
      <c r="N116" s="5" t="n"/>
      <c r="O116" s="9">
        <f>IF(OR($A116="",$E116="",$F116="",$L116&lt;&gt;"",$N116&lt;&gt;"",$K116&lt;&gt;""),"",IF($G116="","1.º follow-up",IF(AND($H116&lt;&gt;"",$I116=""),"2.º follow-up","Encerramento")))</f>
        <v/>
      </c>
      <c r="P116" s="8">
        <f>IF($O116="","",IF($O116="1.º follow-up",$F116,IF($O116="2.º follow-up",$H116,$J116)))</f>
        <v/>
      </c>
      <c r="Q116" s="10">
        <f>IF(OR($A116="",$E116=""),"",IF($N116&lt;&gt;"","Fechado",IF($L116&lt;&gt;"","Respondeu",IF($K116&lt;&gt;"",IF(TODAY()&gt;=WORKDAY($K116,'Calendário de follow-up'!$E$16),"Fechar agora","A aguardar"),IF($P116="","",IF($P116&lt;TODAY(),"Em atraso",IF($P116=TODAY(),"Vence hoje","A aguardar")))))))</f>
        <v/>
      </c>
      <c r="R116" s="5" t="n"/>
    </row>
    <row r="117">
      <c r="A117" s="4" t="n"/>
      <c r="B117" s="5" t="n"/>
      <c r="C117" s="6" t="n"/>
      <c r="D117" s="6" t="n"/>
      <c r="E117" s="7" t="n"/>
      <c r="F117" s="8">
        <f>IF(OR($B117="",$E117=""),"",IFERROR(WORKDAY($E117,INDEX('Calendário de follow-up'!$B$5:$B$14,MATCH($B117,'Calendário de follow-up'!$A$5:$A$14,0))),""))</f>
        <v/>
      </c>
      <c r="G117" s="7" t="n"/>
      <c r="H117" s="8">
        <f>IF(OR($B117="",$E117=""),"",IFERROR(IF(N(INDEX('Calendário de follow-up'!$C$5:$C$14,MATCH($B117,'Calendário de follow-up'!$A$5:$A$14,0)))=0,"",WORKDAY($E117,INDEX('Calendário de follow-up'!$C$5:$C$14,MATCH($B117,'Calendário de follow-up'!$A$5:$A$14,0)))),""))</f>
        <v/>
      </c>
      <c r="I117" s="7" t="n"/>
      <c r="J117" s="8">
        <f>IF(OR($B117="",$E117=""),"",IFERROR(WORKDAY($E117,INDEX('Calendário de follow-up'!$D$5:$D$14,MATCH($B117,'Calendário de follow-up'!$A$5:$A$14,0))),""))</f>
        <v/>
      </c>
      <c r="K117" s="7" t="n"/>
      <c r="L117" s="7" t="n"/>
      <c r="M117" s="9">
        <f>IF($L117="","",IF(AND($K117&lt;&gt;"",$K117&lt;=$L117),"Encerramento",IF(AND($I117&lt;&gt;"",$I117&lt;=$L117),"2.º follow-up",IF(AND($G117&lt;&gt;"",$G117&lt;=$L117),"1.º follow-up","Primeira mensagem"))))</f>
        <v/>
      </c>
      <c r="N117" s="5" t="n"/>
      <c r="O117" s="9">
        <f>IF(OR($A117="",$E117="",$F117="",$L117&lt;&gt;"",$N117&lt;&gt;"",$K117&lt;&gt;""),"",IF($G117="","1.º follow-up",IF(AND($H117&lt;&gt;"",$I117=""),"2.º follow-up","Encerramento")))</f>
        <v/>
      </c>
      <c r="P117" s="8">
        <f>IF($O117="","",IF($O117="1.º follow-up",$F117,IF($O117="2.º follow-up",$H117,$J117)))</f>
        <v/>
      </c>
      <c r="Q117" s="10">
        <f>IF(OR($A117="",$E117=""),"",IF($N117&lt;&gt;"","Fechado",IF($L117&lt;&gt;"","Respondeu",IF($K117&lt;&gt;"",IF(TODAY()&gt;=WORKDAY($K117,'Calendário de follow-up'!$E$16),"Fechar agora","A aguardar"),IF($P117="","",IF($P117&lt;TODAY(),"Em atraso",IF($P117=TODAY(),"Vence hoje","A aguardar")))))))</f>
        <v/>
      </c>
      <c r="R117" s="5" t="n"/>
    </row>
    <row r="118">
      <c r="A118" s="4" t="n"/>
      <c r="B118" s="5" t="n"/>
      <c r="C118" s="6" t="n"/>
      <c r="D118" s="6" t="n"/>
      <c r="E118" s="7" t="n"/>
      <c r="F118" s="8">
        <f>IF(OR($B118="",$E118=""),"",IFERROR(WORKDAY($E118,INDEX('Calendário de follow-up'!$B$5:$B$14,MATCH($B118,'Calendário de follow-up'!$A$5:$A$14,0))),""))</f>
        <v/>
      </c>
      <c r="G118" s="7" t="n"/>
      <c r="H118" s="8">
        <f>IF(OR($B118="",$E118=""),"",IFERROR(IF(N(INDEX('Calendário de follow-up'!$C$5:$C$14,MATCH($B118,'Calendário de follow-up'!$A$5:$A$14,0)))=0,"",WORKDAY($E118,INDEX('Calendário de follow-up'!$C$5:$C$14,MATCH($B118,'Calendário de follow-up'!$A$5:$A$14,0)))),""))</f>
        <v/>
      </c>
      <c r="I118" s="7" t="n"/>
      <c r="J118" s="8">
        <f>IF(OR($B118="",$E118=""),"",IFERROR(WORKDAY($E118,INDEX('Calendário de follow-up'!$D$5:$D$14,MATCH($B118,'Calendário de follow-up'!$A$5:$A$14,0))),""))</f>
        <v/>
      </c>
      <c r="K118" s="7" t="n"/>
      <c r="L118" s="7" t="n"/>
      <c r="M118" s="9">
        <f>IF($L118="","",IF(AND($K118&lt;&gt;"",$K118&lt;=$L118),"Encerramento",IF(AND($I118&lt;&gt;"",$I118&lt;=$L118),"2.º follow-up",IF(AND($G118&lt;&gt;"",$G118&lt;=$L118),"1.º follow-up","Primeira mensagem"))))</f>
        <v/>
      </c>
      <c r="N118" s="5" t="n"/>
      <c r="O118" s="9">
        <f>IF(OR($A118="",$E118="",$F118="",$L118&lt;&gt;"",$N118&lt;&gt;"",$K118&lt;&gt;""),"",IF($G118="","1.º follow-up",IF(AND($H118&lt;&gt;"",$I118=""),"2.º follow-up","Encerramento")))</f>
        <v/>
      </c>
      <c r="P118" s="8">
        <f>IF($O118="","",IF($O118="1.º follow-up",$F118,IF($O118="2.º follow-up",$H118,$J118)))</f>
        <v/>
      </c>
      <c r="Q118" s="10">
        <f>IF(OR($A118="",$E118=""),"",IF($N118&lt;&gt;"","Fechado",IF($L118&lt;&gt;"","Respondeu",IF($K118&lt;&gt;"",IF(TODAY()&gt;=WORKDAY($K118,'Calendário de follow-up'!$E$16),"Fechar agora","A aguardar"),IF($P118="","",IF($P118&lt;TODAY(),"Em atraso",IF($P118=TODAY(),"Vence hoje","A aguardar")))))))</f>
        <v/>
      </c>
      <c r="R118" s="5" t="n"/>
    </row>
    <row r="119">
      <c r="A119" s="4" t="n"/>
      <c r="B119" s="5" t="n"/>
      <c r="C119" s="6" t="n"/>
      <c r="D119" s="6" t="n"/>
      <c r="E119" s="7" t="n"/>
      <c r="F119" s="8">
        <f>IF(OR($B119="",$E119=""),"",IFERROR(WORKDAY($E119,INDEX('Calendário de follow-up'!$B$5:$B$14,MATCH($B119,'Calendário de follow-up'!$A$5:$A$14,0))),""))</f>
        <v/>
      </c>
      <c r="G119" s="7" t="n"/>
      <c r="H119" s="8">
        <f>IF(OR($B119="",$E119=""),"",IFERROR(IF(N(INDEX('Calendário de follow-up'!$C$5:$C$14,MATCH($B119,'Calendário de follow-up'!$A$5:$A$14,0)))=0,"",WORKDAY($E119,INDEX('Calendário de follow-up'!$C$5:$C$14,MATCH($B119,'Calendário de follow-up'!$A$5:$A$14,0)))),""))</f>
        <v/>
      </c>
      <c r="I119" s="7" t="n"/>
      <c r="J119" s="8">
        <f>IF(OR($B119="",$E119=""),"",IFERROR(WORKDAY($E119,INDEX('Calendário de follow-up'!$D$5:$D$14,MATCH($B119,'Calendário de follow-up'!$A$5:$A$14,0))),""))</f>
        <v/>
      </c>
      <c r="K119" s="7" t="n"/>
      <c r="L119" s="7" t="n"/>
      <c r="M119" s="9">
        <f>IF($L119="","",IF(AND($K119&lt;&gt;"",$K119&lt;=$L119),"Encerramento",IF(AND($I119&lt;&gt;"",$I119&lt;=$L119),"2.º follow-up",IF(AND($G119&lt;&gt;"",$G119&lt;=$L119),"1.º follow-up","Primeira mensagem"))))</f>
        <v/>
      </c>
      <c r="N119" s="5" t="n"/>
      <c r="O119" s="9">
        <f>IF(OR($A119="",$E119="",$F119="",$L119&lt;&gt;"",$N119&lt;&gt;"",$K119&lt;&gt;""),"",IF($G119="","1.º follow-up",IF(AND($H119&lt;&gt;"",$I119=""),"2.º follow-up","Encerramento")))</f>
        <v/>
      </c>
      <c r="P119" s="8">
        <f>IF($O119="","",IF($O119="1.º follow-up",$F119,IF($O119="2.º follow-up",$H119,$J119)))</f>
        <v/>
      </c>
      <c r="Q119" s="10">
        <f>IF(OR($A119="",$E119=""),"",IF($N119&lt;&gt;"","Fechado",IF($L119&lt;&gt;"","Respondeu",IF($K119&lt;&gt;"",IF(TODAY()&gt;=WORKDAY($K119,'Calendário de follow-up'!$E$16),"Fechar agora","A aguardar"),IF($P119="","",IF($P119&lt;TODAY(),"Em atraso",IF($P119=TODAY(),"Vence hoje","A aguardar")))))))</f>
        <v/>
      </c>
      <c r="R119" s="5" t="n"/>
    </row>
    <row r="120">
      <c r="A120" s="4" t="n"/>
      <c r="B120" s="5" t="n"/>
      <c r="C120" s="6" t="n"/>
      <c r="D120" s="6" t="n"/>
      <c r="E120" s="7" t="n"/>
      <c r="F120" s="8">
        <f>IF(OR($B120="",$E120=""),"",IFERROR(WORKDAY($E120,INDEX('Calendário de follow-up'!$B$5:$B$14,MATCH($B120,'Calendário de follow-up'!$A$5:$A$14,0))),""))</f>
        <v/>
      </c>
      <c r="G120" s="7" t="n"/>
      <c r="H120" s="8">
        <f>IF(OR($B120="",$E120=""),"",IFERROR(IF(N(INDEX('Calendário de follow-up'!$C$5:$C$14,MATCH($B120,'Calendário de follow-up'!$A$5:$A$14,0)))=0,"",WORKDAY($E120,INDEX('Calendário de follow-up'!$C$5:$C$14,MATCH($B120,'Calendário de follow-up'!$A$5:$A$14,0)))),""))</f>
        <v/>
      </c>
      <c r="I120" s="7" t="n"/>
      <c r="J120" s="8">
        <f>IF(OR($B120="",$E120=""),"",IFERROR(WORKDAY($E120,INDEX('Calendário de follow-up'!$D$5:$D$14,MATCH($B120,'Calendário de follow-up'!$A$5:$A$14,0))),""))</f>
        <v/>
      </c>
      <c r="K120" s="7" t="n"/>
      <c r="L120" s="7" t="n"/>
      <c r="M120" s="9">
        <f>IF($L120="","",IF(AND($K120&lt;&gt;"",$K120&lt;=$L120),"Encerramento",IF(AND($I120&lt;&gt;"",$I120&lt;=$L120),"2.º follow-up",IF(AND($G120&lt;&gt;"",$G120&lt;=$L120),"1.º follow-up","Primeira mensagem"))))</f>
        <v/>
      </c>
      <c r="N120" s="5" t="n"/>
      <c r="O120" s="9">
        <f>IF(OR($A120="",$E120="",$F120="",$L120&lt;&gt;"",$N120&lt;&gt;"",$K120&lt;&gt;""),"",IF($G120="","1.º follow-up",IF(AND($H120&lt;&gt;"",$I120=""),"2.º follow-up","Encerramento")))</f>
        <v/>
      </c>
      <c r="P120" s="8">
        <f>IF($O120="","",IF($O120="1.º follow-up",$F120,IF($O120="2.º follow-up",$H120,$J120)))</f>
        <v/>
      </c>
      <c r="Q120" s="10">
        <f>IF(OR($A120="",$E120=""),"",IF($N120&lt;&gt;"","Fechado",IF($L120&lt;&gt;"","Respondeu",IF($K120&lt;&gt;"",IF(TODAY()&gt;=WORKDAY($K120,'Calendário de follow-up'!$E$16),"Fechar agora","A aguardar"),IF($P120="","",IF($P120&lt;TODAY(),"Em atraso",IF($P120=TODAY(),"Vence hoje","A aguardar")))))))</f>
        <v/>
      </c>
      <c r="R120" s="5" t="n"/>
    </row>
    <row r="121">
      <c r="A121" s="4" t="n"/>
      <c r="B121" s="5" t="n"/>
      <c r="C121" s="6" t="n"/>
      <c r="D121" s="6" t="n"/>
      <c r="E121" s="7" t="n"/>
      <c r="F121" s="8">
        <f>IF(OR($B121="",$E121=""),"",IFERROR(WORKDAY($E121,INDEX('Calendário de follow-up'!$B$5:$B$14,MATCH($B121,'Calendário de follow-up'!$A$5:$A$14,0))),""))</f>
        <v/>
      </c>
      <c r="G121" s="7" t="n"/>
      <c r="H121" s="8">
        <f>IF(OR($B121="",$E121=""),"",IFERROR(IF(N(INDEX('Calendário de follow-up'!$C$5:$C$14,MATCH($B121,'Calendário de follow-up'!$A$5:$A$14,0)))=0,"",WORKDAY($E121,INDEX('Calendário de follow-up'!$C$5:$C$14,MATCH($B121,'Calendário de follow-up'!$A$5:$A$14,0)))),""))</f>
        <v/>
      </c>
      <c r="I121" s="7" t="n"/>
      <c r="J121" s="8">
        <f>IF(OR($B121="",$E121=""),"",IFERROR(WORKDAY($E121,INDEX('Calendário de follow-up'!$D$5:$D$14,MATCH($B121,'Calendário de follow-up'!$A$5:$A$14,0))),""))</f>
        <v/>
      </c>
      <c r="K121" s="7" t="n"/>
      <c r="L121" s="7" t="n"/>
      <c r="M121" s="9">
        <f>IF($L121="","",IF(AND($K121&lt;&gt;"",$K121&lt;=$L121),"Encerramento",IF(AND($I121&lt;&gt;"",$I121&lt;=$L121),"2.º follow-up",IF(AND($G121&lt;&gt;"",$G121&lt;=$L121),"1.º follow-up","Primeira mensagem"))))</f>
        <v/>
      </c>
      <c r="N121" s="5" t="n"/>
      <c r="O121" s="9">
        <f>IF(OR($A121="",$E121="",$F121="",$L121&lt;&gt;"",$N121&lt;&gt;"",$K121&lt;&gt;""),"",IF($G121="","1.º follow-up",IF(AND($H121&lt;&gt;"",$I121=""),"2.º follow-up","Encerramento")))</f>
        <v/>
      </c>
      <c r="P121" s="8">
        <f>IF($O121="","",IF($O121="1.º follow-up",$F121,IF($O121="2.º follow-up",$H121,$J121)))</f>
        <v/>
      </c>
      <c r="Q121" s="10">
        <f>IF(OR($A121="",$E121=""),"",IF($N121&lt;&gt;"","Fechado",IF($L121&lt;&gt;"","Respondeu",IF($K121&lt;&gt;"",IF(TODAY()&gt;=WORKDAY($K121,'Calendário de follow-up'!$E$16),"Fechar agora","A aguardar"),IF($P121="","",IF($P121&lt;TODAY(),"Em atraso",IF($P121=TODAY(),"Vence hoje","A aguardar")))))))</f>
        <v/>
      </c>
      <c r="R121" s="5" t="n"/>
    </row>
    <row r="122">
      <c r="A122" s="4" t="n"/>
      <c r="B122" s="5" t="n"/>
      <c r="C122" s="6" t="n"/>
      <c r="D122" s="6" t="n"/>
      <c r="E122" s="7" t="n"/>
      <c r="F122" s="8">
        <f>IF(OR($B122="",$E122=""),"",IFERROR(WORKDAY($E122,INDEX('Calendário de follow-up'!$B$5:$B$14,MATCH($B122,'Calendário de follow-up'!$A$5:$A$14,0))),""))</f>
        <v/>
      </c>
      <c r="G122" s="7" t="n"/>
      <c r="H122" s="8">
        <f>IF(OR($B122="",$E122=""),"",IFERROR(IF(N(INDEX('Calendário de follow-up'!$C$5:$C$14,MATCH($B122,'Calendário de follow-up'!$A$5:$A$14,0)))=0,"",WORKDAY($E122,INDEX('Calendário de follow-up'!$C$5:$C$14,MATCH($B122,'Calendário de follow-up'!$A$5:$A$14,0)))),""))</f>
        <v/>
      </c>
      <c r="I122" s="7" t="n"/>
      <c r="J122" s="8">
        <f>IF(OR($B122="",$E122=""),"",IFERROR(WORKDAY($E122,INDEX('Calendário de follow-up'!$D$5:$D$14,MATCH($B122,'Calendário de follow-up'!$A$5:$A$14,0))),""))</f>
        <v/>
      </c>
      <c r="K122" s="7" t="n"/>
      <c r="L122" s="7" t="n"/>
      <c r="M122" s="9">
        <f>IF($L122="","",IF(AND($K122&lt;&gt;"",$K122&lt;=$L122),"Encerramento",IF(AND($I122&lt;&gt;"",$I122&lt;=$L122),"2.º follow-up",IF(AND($G122&lt;&gt;"",$G122&lt;=$L122),"1.º follow-up","Primeira mensagem"))))</f>
        <v/>
      </c>
      <c r="N122" s="5" t="n"/>
      <c r="O122" s="9">
        <f>IF(OR($A122="",$E122="",$F122="",$L122&lt;&gt;"",$N122&lt;&gt;"",$K122&lt;&gt;""),"",IF($G122="","1.º follow-up",IF(AND($H122&lt;&gt;"",$I122=""),"2.º follow-up","Encerramento")))</f>
        <v/>
      </c>
      <c r="P122" s="8">
        <f>IF($O122="","",IF($O122="1.º follow-up",$F122,IF($O122="2.º follow-up",$H122,$J122)))</f>
        <v/>
      </c>
      <c r="Q122" s="10">
        <f>IF(OR($A122="",$E122=""),"",IF($N122&lt;&gt;"","Fechado",IF($L122&lt;&gt;"","Respondeu",IF($K122&lt;&gt;"",IF(TODAY()&gt;=WORKDAY($K122,'Calendário de follow-up'!$E$16),"Fechar agora","A aguardar"),IF($P122="","",IF($P122&lt;TODAY(),"Em atraso",IF($P122=TODAY(),"Vence hoje","A aguardar")))))))</f>
        <v/>
      </c>
      <c r="R122" s="5" t="n"/>
    </row>
    <row r="123">
      <c r="A123" s="4" t="n"/>
      <c r="B123" s="5" t="n"/>
      <c r="C123" s="6" t="n"/>
      <c r="D123" s="6" t="n"/>
      <c r="E123" s="7" t="n"/>
      <c r="F123" s="8">
        <f>IF(OR($B123="",$E123=""),"",IFERROR(WORKDAY($E123,INDEX('Calendário de follow-up'!$B$5:$B$14,MATCH($B123,'Calendário de follow-up'!$A$5:$A$14,0))),""))</f>
        <v/>
      </c>
      <c r="G123" s="7" t="n"/>
      <c r="H123" s="8">
        <f>IF(OR($B123="",$E123=""),"",IFERROR(IF(N(INDEX('Calendário de follow-up'!$C$5:$C$14,MATCH($B123,'Calendário de follow-up'!$A$5:$A$14,0)))=0,"",WORKDAY($E123,INDEX('Calendário de follow-up'!$C$5:$C$14,MATCH($B123,'Calendário de follow-up'!$A$5:$A$14,0)))),""))</f>
        <v/>
      </c>
      <c r="I123" s="7" t="n"/>
      <c r="J123" s="8">
        <f>IF(OR($B123="",$E123=""),"",IFERROR(WORKDAY($E123,INDEX('Calendário de follow-up'!$D$5:$D$14,MATCH($B123,'Calendário de follow-up'!$A$5:$A$14,0))),""))</f>
        <v/>
      </c>
      <c r="K123" s="7" t="n"/>
      <c r="L123" s="7" t="n"/>
      <c r="M123" s="9">
        <f>IF($L123="","",IF(AND($K123&lt;&gt;"",$K123&lt;=$L123),"Encerramento",IF(AND($I123&lt;&gt;"",$I123&lt;=$L123),"2.º follow-up",IF(AND($G123&lt;&gt;"",$G123&lt;=$L123),"1.º follow-up","Primeira mensagem"))))</f>
        <v/>
      </c>
      <c r="N123" s="5" t="n"/>
      <c r="O123" s="9">
        <f>IF(OR($A123="",$E123="",$F123="",$L123&lt;&gt;"",$N123&lt;&gt;"",$K123&lt;&gt;""),"",IF($G123="","1.º follow-up",IF(AND($H123&lt;&gt;"",$I123=""),"2.º follow-up","Encerramento")))</f>
        <v/>
      </c>
      <c r="P123" s="8">
        <f>IF($O123="","",IF($O123="1.º follow-up",$F123,IF($O123="2.º follow-up",$H123,$J123)))</f>
        <v/>
      </c>
      <c r="Q123" s="10">
        <f>IF(OR($A123="",$E123=""),"",IF($N123&lt;&gt;"","Fechado",IF($L123&lt;&gt;"","Respondeu",IF($K123&lt;&gt;"",IF(TODAY()&gt;=WORKDAY($K123,'Calendário de follow-up'!$E$16),"Fechar agora","A aguardar"),IF($P123="","",IF($P123&lt;TODAY(),"Em atraso",IF($P123=TODAY(),"Vence hoje","A aguardar")))))))</f>
        <v/>
      </c>
      <c r="R123" s="5" t="n"/>
    </row>
    <row r="124">
      <c r="A124" s="4" t="n"/>
      <c r="B124" s="5" t="n"/>
      <c r="C124" s="6" t="n"/>
      <c r="D124" s="6" t="n"/>
      <c r="E124" s="7" t="n"/>
      <c r="F124" s="8">
        <f>IF(OR($B124="",$E124=""),"",IFERROR(WORKDAY($E124,INDEX('Calendário de follow-up'!$B$5:$B$14,MATCH($B124,'Calendário de follow-up'!$A$5:$A$14,0))),""))</f>
        <v/>
      </c>
      <c r="G124" s="7" t="n"/>
      <c r="H124" s="8">
        <f>IF(OR($B124="",$E124=""),"",IFERROR(IF(N(INDEX('Calendário de follow-up'!$C$5:$C$14,MATCH($B124,'Calendário de follow-up'!$A$5:$A$14,0)))=0,"",WORKDAY($E124,INDEX('Calendário de follow-up'!$C$5:$C$14,MATCH($B124,'Calendário de follow-up'!$A$5:$A$14,0)))),""))</f>
        <v/>
      </c>
      <c r="I124" s="7" t="n"/>
      <c r="J124" s="8">
        <f>IF(OR($B124="",$E124=""),"",IFERROR(WORKDAY($E124,INDEX('Calendário de follow-up'!$D$5:$D$14,MATCH($B124,'Calendário de follow-up'!$A$5:$A$14,0))),""))</f>
        <v/>
      </c>
      <c r="K124" s="7" t="n"/>
      <c r="L124" s="7" t="n"/>
      <c r="M124" s="9">
        <f>IF($L124="","",IF(AND($K124&lt;&gt;"",$K124&lt;=$L124),"Encerramento",IF(AND($I124&lt;&gt;"",$I124&lt;=$L124),"2.º follow-up",IF(AND($G124&lt;&gt;"",$G124&lt;=$L124),"1.º follow-up","Primeira mensagem"))))</f>
        <v/>
      </c>
      <c r="N124" s="5" t="n"/>
      <c r="O124" s="9">
        <f>IF(OR($A124="",$E124="",$F124="",$L124&lt;&gt;"",$N124&lt;&gt;"",$K124&lt;&gt;""),"",IF($G124="","1.º follow-up",IF(AND($H124&lt;&gt;"",$I124=""),"2.º follow-up","Encerramento")))</f>
        <v/>
      </c>
      <c r="P124" s="8">
        <f>IF($O124="","",IF($O124="1.º follow-up",$F124,IF($O124="2.º follow-up",$H124,$J124)))</f>
        <v/>
      </c>
      <c r="Q124" s="10">
        <f>IF(OR($A124="",$E124=""),"",IF($N124&lt;&gt;"","Fechado",IF($L124&lt;&gt;"","Respondeu",IF($K124&lt;&gt;"",IF(TODAY()&gt;=WORKDAY($K124,'Calendário de follow-up'!$E$16),"Fechar agora","A aguardar"),IF($P124="","",IF($P124&lt;TODAY(),"Em atraso",IF($P124=TODAY(),"Vence hoje","A aguardar")))))))</f>
        <v/>
      </c>
      <c r="R124" s="5" t="n"/>
    </row>
    <row r="125">
      <c r="A125" s="4" t="n"/>
      <c r="B125" s="5" t="n"/>
      <c r="C125" s="6" t="n"/>
      <c r="D125" s="6" t="n"/>
      <c r="E125" s="7" t="n"/>
      <c r="F125" s="8">
        <f>IF(OR($B125="",$E125=""),"",IFERROR(WORKDAY($E125,INDEX('Calendário de follow-up'!$B$5:$B$14,MATCH($B125,'Calendário de follow-up'!$A$5:$A$14,0))),""))</f>
        <v/>
      </c>
      <c r="G125" s="7" t="n"/>
      <c r="H125" s="8">
        <f>IF(OR($B125="",$E125=""),"",IFERROR(IF(N(INDEX('Calendário de follow-up'!$C$5:$C$14,MATCH($B125,'Calendário de follow-up'!$A$5:$A$14,0)))=0,"",WORKDAY($E125,INDEX('Calendário de follow-up'!$C$5:$C$14,MATCH($B125,'Calendário de follow-up'!$A$5:$A$14,0)))),""))</f>
        <v/>
      </c>
      <c r="I125" s="7" t="n"/>
      <c r="J125" s="8">
        <f>IF(OR($B125="",$E125=""),"",IFERROR(WORKDAY($E125,INDEX('Calendário de follow-up'!$D$5:$D$14,MATCH($B125,'Calendário de follow-up'!$A$5:$A$14,0))),""))</f>
        <v/>
      </c>
      <c r="K125" s="7" t="n"/>
      <c r="L125" s="7" t="n"/>
      <c r="M125" s="9">
        <f>IF($L125="","",IF(AND($K125&lt;&gt;"",$K125&lt;=$L125),"Encerramento",IF(AND($I125&lt;&gt;"",$I125&lt;=$L125),"2.º follow-up",IF(AND($G125&lt;&gt;"",$G125&lt;=$L125),"1.º follow-up","Primeira mensagem"))))</f>
        <v/>
      </c>
      <c r="N125" s="5" t="n"/>
      <c r="O125" s="9">
        <f>IF(OR($A125="",$E125="",$F125="",$L125&lt;&gt;"",$N125&lt;&gt;"",$K125&lt;&gt;""),"",IF($G125="","1.º follow-up",IF(AND($H125&lt;&gt;"",$I125=""),"2.º follow-up","Encerramento")))</f>
        <v/>
      </c>
      <c r="P125" s="8">
        <f>IF($O125="","",IF($O125="1.º follow-up",$F125,IF($O125="2.º follow-up",$H125,$J125)))</f>
        <v/>
      </c>
      <c r="Q125" s="10">
        <f>IF(OR($A125="",$E125=""),"",IF($N125&lt;&gt;"","Fechado",IF($L125&lt;&gt;"","Respondeu",IF($K125&lt;&gt;"",IF(TODAY()&gt;=WORKDAY($K125,'Calendário de follow-up'!$E$16),"Fechar agora","A aguardar"),IF($P125="","",IF($P125&lt;TODAY(),"Em atraso",IF($P125=TODAY(),"Vence hoje","A aguardar")))))))</f>
        <v/>
      </c>
      <c r="R125" s="5" t="n"/>
    </row>
    <row r="126">
      <c r="A126" s="4" t="n"/>
      <c r="B126" s="5" t="n"/>
      <c r="C126" s="6" t="n"/>
      <c r="D126" s="6" t="n"/>
      <c r="E126" s="7" t="n"/>
      <c r="F126" s="8">
        <f>IF(OR($B126="",$E126=""),"",IFERROR(WORKDAY($E126,INDEX('Calendário de follow-up'!$B$5:$B$14,MATCH($B126,'Calendário de follow-up'!$A$5:$A$14,0))),""))</f>
        <v/>
      </c>
      <c r="G126" s="7" t="n"/>
      <c r="H126" s="8">
        <f>IF(OR($B126="",$E126=""),"",IFERROR(IF(N(INDEX('Calendário de follow-up'!$C$5:$C$14,MATCH($B126,'Calendário de follow-up'!$A$5:$A$14,0)))=0,"",WORKDAY($E126,INDEX('Calendário de follow-up'!$C$5:$C$14,MATCH($B126,'Calendário de follow-up'!$A$5:$A$14,0)))),""))</f>
        <v/>
      </c>
      <c r="I126" s="7" t="n"/>
      <c r="J126" s="8">
        <f>IF(OR($B126="",$E126=""),"",IFERROR(WORKDAY($E126,INDEX('Calendário de follow-up'!$D$5:$D$14,MATCH($B126,'Calendário de follow-up'!$A$5:$A$14,0))),""))</f>
        <v/>
      </c>
      <c r="K126" s="7" t="n"/>
      <c r="L126" s="7" t="n"/>
      <c r="M126" s="9">
        <f>IF($L126="","",IF(AND($K126&lt;&gt;"",$K126&lt;=$L126),"Encerramento",IF(AND($I126&lt;&gt;"",$I126&lt;=$L126),"2.º follow-up",IF(AND($G126&lt;&gt;"",$G126&lt;=$L126),"1.º follow-up","Primeira mensagem"))))</f>
        <v/>
      </c>
      <c r="N126" s="5" t="n"/>
      <c r="O126" s="9">
        <f>IF(OR($A126="",$E126="",$F126="",$L126&lt;&gt;"",$N126&lt;&gt;"",$K126&lt;&gt;""),"",IF($G126="","1.º follow-up",IF(AND($H126&lt;&gt;"",$I126=""),"2.º follow-up","Encerramento")))</f>
        <v/>
      </c>
      <c r="P126" s="8">
        <f>IF($O126="","",IF($O126="1.º follow-up",$F126,IF($O126="2.º follow-up",$H126,$J126)))</f>
        <v/>
      </c>
      <c r="Q126" s="10">
        <f>IF(OR($A126="",$E126=""),"",IF($N126&lt;&gt;"","Fechado",IF($L126&lt;&gt;"","Respondeu",IF($K126&lt;&gt;"",IF(TODAY()&gt;=WORKDAY($K126,'Calendário de follow-up'!$E$16),"Fechar agora","A aguardar"),IF($P126="","",IF($P126&lt;TODAY(),"Em atraso",IF($P126=TODAY(),"Vence hoje","A aguardar")))))))</f>
        <v/>
      </c>
      <c r="R126" s="5" t="n"/>
    </row>
    <row r="127">
      <c r="A127" s="4" t="n"/>
      <c r="B127" s="5" t="n"/>
      <c r="C127" s="6" t="n"/>
      <c r="D127" s="6" t="n"/>
      <c r="E127" s="7" t="n"/>
      <c r="F127" s="8">
        <f>IF(OR($B127="",$E127=""),"",IFERROR(WORKDAY($E127,INDEX('Calendário de follow-up'!$B$5:$B$14,MATCH($B127,'Calendário de follow-up'!$A$5:$A$14,0))),""))</f>
        <v/>
      </c>
      <c r="G127" s="7" t="n"/>
      <c r="H127" s="8">
        <f>IF(OR($B127="",$E127=""),"",IFERROR(IF(N(INDEX('Calendário de follow-up'!$C$5:$C$14,MATCH($B127,'Calendário de follow-up'!$A$5:$A$14,0)))=0,"",WORKDAY($E127,INDEX('Calendário de follow-up'!$C$5:$C$14,MATCH($B127,'Calendário de follow-up'!$A$5:$A$14,0)))),""))</f>
        <v/>
      </c>
      <c r="I127" s="7" t="n"/>
      <c r="J127" s="8">
        <f>IF(OR($B127="",$E127=""),"",IFERROR(WORKDAY($E127,INDEX('Calendário de follow-up'!$D$5:$D$14,MATCH($B127,'Calendário de follow-up'!$A$5:$A$14,0))),""))</f>
        <v/>
      </c>
      <c r="K127" s="7" t="n"/>
      <c r="L127" s="7" t="n"/>
      <c r="M127" s="9">
        <f>IF($L127="","",IF(AND($K127&lt;&gt;"",$K127&lt;=$L127),"Encerramento",IF(AND($I127&lt;&gt;"",$I127&lt;=$L127),"2.º follow-up",IF(AND($G127&lt;&gt;"",$G127&lt;=$L127),"1.º follow-up","Primeira mensagem"))))</f>
        <v/>
      </c>
      <c r="N127" s="5" t="n"/>
      <c r="O127" s="9">
        <f>IF(OR($A127="",$E127="",$F127="",$L127&lt;&gt;"",$N127&lt;&gt;"",$K127&lt;&gt;""),"",IF($G127="","1.º follow-up",IF(AND($H127&lt;&gt;"",$I127=""),"2.º follow-up","Encerramento")))</f>
        <v/>
      </c>
      <c r="P127" s="8">
        <f>IF($O127="","",IF($O127="1.º follow-up",$F127,IF($O127="2.º follow-up",$H127,$J127)))</f>
        <v/>
      </c>
      <c r="Q127" s="10">
        <f>IF(OR($A127="",$E127=""),"",IF($N127&lt;&gt;"","Fechado",IF($L127&lt;&gt;"","Respondeu",IF($K127&lt;&gt;"",IF(TODAY()&gt;=WORKDAY($K127,'Calendário de follow-up'!$E$16),"Fechar agora","A aguardar"),IF($P127="","",IF($P127&lt;TODAY(),"Em atraso",IF($P127=TODAY(),"Vence hoje","A aguardar")))))))</f>
        <v/>
      </c>
      <c r="R127" s="5" t="n"/>
    </row>
    <row r="128">
      <c r="A128" s="4" t="n"/>
      <c r="B128" s="5" t="n"/>
      <c r="C128" s="6" t="n"/>
      <c r="D128" s="6" t="n"/>
      <c r="E128" s="7" t="n"/>
      <c r="F128" s="8">
        <f>IF(OR($B128="",$E128=""),"",IFERROR(WORKDAY($E128,INDEX('Calendário de follow-up'!$B$5:$B$14,MATCH($B128,'Calendário de follow-up'!$A$5:$A$14,0))),""))</f>
        <v/>
      </c>
      <c r="G128" s="7" t="n"/>
      <c r="H128" s="8">
        <f>IF(OR($B128="",$E128=""),"",IFERROR(IF(N(INDEX('Calendário de follow-up'!$C$5:$C$14,MATCH($B128,'Calendário de follow-up'!$A$5:$A$14,0)))=0,"",WORKDAY($E128,INDEX('Calendário de follow-up'!$C$5:$C$14,MATCH($B128,'Calendário de follow-up'!$A$5:$A$14,0)))),""))</f>
        <v/>
      </c>
      <c r="I128" s="7" t="n"/>
      <c r="J128" s="8">
        <f>IF(OR($B128="",$E128=""),"",IFERROR(WORKDAY($E128,INDEX('Calendário de follow-up'!$D$5:$D$14,MATCH($B128,'Calendário de follow-up'!$A$5:$A$14,0))),""))</f>
        <v/>
      </c>
      <c r="K128" s="7" t="n"/>
      <c r="L128" s="7" t="n"/>
      <c r="M128" s="9">
        <f>IF($L128="","",IF(AND($K128&lt;&gt;"",$K128&lt;=$L128),"Encerramento",IF(AND($I128&lt;&gt;"",$I128&lt;=$L128),"2.º follow-up",IF(AND($G128&lt;&gt;"",$G128&lt;=$L128),"1.º follow-up","Primeira mensagem"))))</f>
        <v/>
      </c>
      <c r="N128" s="5" t="n"/>
      <c r="O128" s="9">
        <f>IF(OR($A128="",$E128="",$F128="",$L128&lt;&gt;"",$N128&lt;&gt;"",$K128&lt;&gt;""),"",IF($G128="","1.º follow-up",IF(AND($H128&lt;&gt;"",$I128=""),"2.º follow-up","Encerramento")))</f>
        <v/>
      </c>
      <c r="P128" s="8">
        <f>IF($O128="","",IF($O128="1.º follow-up",$F128,IF($O128="2.º follow-up",$H128,$J128)))</f>
        <v/>
      </c>
      <c r="Q128" s="10">
        <f>IF(OR($A128="",$E128=""),"",IF($N128&lt;&gt;"","Fechado",IF($L128&lt;&gt;"","Respondeu",IF($K128&lt;&gt;"",IF(TODAY()&gt;=WORKDAY($K128,'Calendário de follow-up'!$E$16),"Fechar agora","A aguardar"),IF($P128="","",IF($P128&lt;TODAY(),"Em atraso",IF($P128=TODAY(),"Vence hoje","A aguardar")))))))</f>
        <v/>
      </c>
      <c r="R128" s="5" t="n"/>
    </row>
    <row r="129">
      <c r="A129" s="4" t="n"/>
      <c r="B129" s="5" t="n"/>
      <c r="C129" s="6" t="n"/>
      <c r="D129" s="6" t="n"/>
      <c r="E129" s="7" t="n"/>
      <c r="F129" s="8">
        <f>IF(OR($B129="",$E129=""),"",IFERROR(WORKDAY($E129,INDEX('Calendário de follow-up'!$B$5:$B$14,MATCH($B129,'Calendário de follow-up'!$A$5:$A$14,0))),""))</f>
        <v/>
      </c>
      <c r="G129" s="7" t="n"/>
      <c r="H129" s="8">
        <f>IF(OR($B129="",$E129=""),"",IFERROR(IF(N(INDEX('Calendário de follow-up'!$C$5:$C$14,MATCH($B129,'Calendário de follow-up'!$A$5:$A$14,0)))=0,"",WORKDAY($E129,INDEX('Calendário de follow-up'!$C$5:$C$14,MATCH($B129,'Calendário de follow-up'!$A$5:$A$14,0)))),""))</f>
        <v/>
      </c>
      <c r="I129" s="7" t="n"/>
      <c r="J129" s="8">
        <f>IF(OR($B129="",$E129=""),"",IFERROR(WORKDAY($E129,INDEX('Calendário de follow-up'!$D$5:$D$14,MATCH($B129,'Calendário de follow-up'!$A$5:$A$14,0))),""))</f>
        <v/>
      </c>
      <c r="K129" s="7" t="n"/>
      <c r="L129" s="7" t="n"/>
      <c r="M129" s="9">
        <f>IF($L129="","",IF(AND($K129&lt;&gt;"",$K129&lt;=$L129),"Encerramento",IF(AND($I129&lt;&gt;"",$I129&lt;=$L129),"2.º follow-up",IF(AND($G129&lt;&gt;"",$G129&lt;=$L129),"1.º follow-up","Primeira mensagem"))))</f>
        <v/>
      </c>
      <c r="N129" s="5" t="n"/>
      <c r="O129" s="9">
        <f>IF(OR($A129="",$E129="",$F129="",$L129&lt;&gt;"",$N129&lt;&gt;"",$K129&lt;&gt;""),"",IF($G129="","1.º follow-up",IF(AND($H129&lt;&gt;"",$I129=""),"2.º follow-up","Encerramento")))</f>
        <v/>
      </c>
      <c r="P129" s="8">
        <f>IF($O129="","",IF($O129="1.º follow-up",$F129,IF($O129="2.º follow-up",$H129,$J129)))</f>
        <v/>
      </c>
      <c r="Q129" s="10">
        <f>IF(OR($A129="",$E129=""),"",IF($N129&lt;&gt;"","Fechado",IF($L129&lt;&gt;"","Respondeu",IF($K129&lt;&gt;"",IF(TODAY()&gt;=WORKDAY($K129,'Calendário de follow-up'!$E$16),"Fechar agora","A aguardar"),IF($P129="","",IF($P129&lt;TODAY(),"Em atraso",IF($P129=TODAY(),"Vence hoje","A aguardar")))))))</f>
        <v/>
      </c>
      <c r="R129" s="5" t="n"/>
    </row>
    <row r="130">
      <c r="A130" s="4" t="n"/>
      <c r="B130" s="5" t="n"/>
      <c r="C130" s="6" t="n"/>
      <c r="D130" s="6" t="n"/>
      <c r="E130" s="7" t="n"/>
      <c r="F130" s="8">
        <f>IF(OR($B130="",$E130=""),"",IFERROR(WORKDAY($E130,INDEX('Calendário de follow-up'!$B$5:$B$14,MATCH($B130,'Calendário de follow-up'!$A$5:$A$14,0))),""))</f>
        <v/>
      </c>
      <c r="G130" s="7" t="n"/>
      <c r="H130" s="8">
        <f>IF(OR($B130="",$E130=""),"",IFERROR(IF(N(INDEX('Calendário de follow-up'!$C$5:$C$14,MATCH($B130,'Calendário de follow-up'!$A$5:$A$14,0)))=0,"",WORKDAY($E130,INDEX('Calendário de follow-up'!$C$5:$C$14,MATCH($B130,'Calendário de follow-up'!$A$5:$A$14,0)))),""))</f>
        <v/>
      </c>
      <c r="I130" s="7" t="n"/>
      <c r="J130" s="8">
        <f>IF(OR($B130="",$E130=""),"",IFERROR(WORKDAY($E130,INDEX('Calendário de follow-up'!$D$5:$D$14,MATCH($B130,'Calendário de follow-up'!$A$5:$A$14,0))),""))</f>
        <v/>
      </c>
      <c r="K130" s="7" t="n"/>
      <c r="L130" s="7" t="n"/>
      <c r="M130" s="9">
        <f>IF($L130="","",IF(AND($K130&lt;&gt;"",$K130&lt;=$L130),"Encerramento",IF(AND($I130&lt;&gt;"",$I130&lt;=$L130),"2.º follow-up",IF(AND($G130&lt;&gt;"",$G130&lt;=$L130),"1.º follow-up","Primeira mensagem"))))</f>
        <v/>
      </c>
      <c r="N130" s="5" t="n"/>
      <c r="O130" s="9">
        <f>IF(OR($A130="",$E130="",$F130="",$L130&lt;&gt;"",$N130&lt;&gt;"",$K130&lt;&gt;""),"",IF($G130="","1.º follow-up",IF(AND($H130&lt;&gt;"",$I130=""),"2.º follow-up","Encerramento")))</f>
        <v/>
      </c>
      <c r="P130" s="8">
        <f>IF($O130="","",IF($O130="1.º follow-up",$F130,IF($O130="2.º follow-up",$H130,$J130)))</f>
        <v/>
      </c>
      <c r="Q130" s="10">
        <f>IF(OR($A130="",$E130=""),"",IF($N130&lt;&gt;"","Fechado",IF($L130&lt;&gt;"","Respondeu",IF($K130&lt;&gt;"",IF(TODAY()&gt;=WORKDAY($K130,'Calendário de follow-up'!$E$16),"Fechar agora","A aguardar"),IF($P130="","",IF($P130&lt;TODAY(),"Em atraso",IF($P130=TODAY(),"Vence hoje","A aguardar")))))))</f>
        <v/>
      </c>
      <c r="R130" s="5" t="n"/>
    </row>
    <row r="131">
      <c r="A131" s="4" t="n"/>
      <c r="B131" s="5" t="n"/>
      <c r="C131" s="6" t="n"/>
      <c r="D131" s="6" t="n"/>
      <c r="E131" s="7" t="n"/>
      <c r="F131" s="8">
        <f>IF(OR($B131="",$E131=""),"",IFERROR(WORKDAY($E131,INDEX('Calendário de follow-up'!$B$5:$B$14,MATCH($B131,'Calendário de follow-up'!$A$5:$A$14,0))),""))</f>
        <v/>
      </c>
      <c r="G131" s="7" t="n"/>
      <c r="H131" s="8">
        <f>IF(OR($B131="",$E131=""),"",IFERROR(IF(N(INDEX('Calendário de follow-up'!$C$5:$C$14,MATCH($B131,'Calendário de follow-up'!$A$5:$A$14,0)))=0,"",WORKDAY($E131,INDEX('Calendário de follow-up'!$C$5:$C$14,MATCH($B131,'Calendário de follow-up'!$A$5:$A$14,0)))),""))</f>
        <v/>
      </c>
      <c r="I131" s="7" t="n"/>
      <c r="J131" s="8">
        <f>IF(OR($B131="",$E131=""),"",IFERROR(WORKDAY($E131,INDEX('Calendário de follow-up'!$D$5:$D$14,MATCH($B131,'Calendário de follow-up'!$A$5:$A$14,0))),""))</f>
        <v/>
      </c>
      <c r="K131" s="7" t="n"/>
      <c r="L131" s="7" t="n"/>
      <c r="M131" s="9">
        <f>IF($L131="","",IF(AND($K131&lt;&gt;"",$K131&lt;=$L131),"Encerramento",IF(AND($I131&lt;&gt;"",$I131&lt;=$L131),"2.º follow-up",IF(AND($G131&lt;&gt;"",$G131&lt;=$L131),"1.º follow-up","Primeira mensagem"))))</f>
        <v/>
      </c>
      <c r="N131" s="5" t="n"/>
      <c r="O131" s="9">
        <f>IF(OR($A131="",$E131="",$F131="",$L131&lt;&gt;"",$N131&lt;&gt;"",$K131&lt;&gt;""),"",IF($G131="","1.º follow-up",IF(AND($H131&lt;&gt;"",$I131=""),"2.º follow-up","Encerramento")))</f>
        <v/>
      </c>
      <c r="P131" s="8">
        <f>IF($O131="","",IF($O131="1.º follow-up",$F131,IF($O131="2.º follow-up",$H131,$J131)))</f>
        <v/>
      </c>
      <c r="Q131" s="10">
        <f>IF(OR($A131="",$E131=""),"",IF($N131&lt;&gt;"","Fechado",IF($L131&lt;&gt;"","Respondeu",IF($K131&lt;&gt;"",IF(TODAY()&gt;=WORKDAY($K131,'Calendário de follow-up'!$E$16),"Fechar agora","A aguardar"),IF($P131="","",IF($P131&lt;TODAY(),"Em atraso",IF($P131=TODAY(),"Vence hoje","A aguardar")))))))</f>
        <v/>
      </c>
      <c r="R131" s="5" t="n"/>
    </row>
    <row r="132">
      <c r="A132" s="4" t="n"/>
      <c r="B132" s="5" t="n"/>
      <c r="C132" s="6" t="n"/>
      <c r="D132" s="6" t="n"/>
      <c r="E132" s="7" t="n"/>
      <c r="F132" s="8">
        <f>IF(OR($B132="",$E132=""),"",IFERROR(WORKDAY($E132,INDEX('Calendário de follow-up'!$B$5:$B$14,MATCH($B132,'Calendário de follow-up'!$A$5:$A$14,0))),""))</f>
        <v/>
      </c>
      <c r="G132" s="7" t="n"/>
      <c r="H132" s="8">
        <f>IF(OR($B132="",$E132=""),"",IFERROR(IF(N(INDEX('Calendário de follow-up'!$C$5:$C$14,MATCH($B132,'Calendário de follow-up'!$A$5:$A$14,0)))=0,"",WORKDAY($E132,INDEX('Calendário de follow-up'!$C$5:$C$14,MATCH($B132,'Calendário de follow-up'!$A$5:$A$14,0)))),""))</f>
        <v/>
      </c>
      <c r="I132" s="7" t="n"/>
      <c r="J132" s="8">
        <f>IF(OR($B132="",$E132=""),"",IFERROR(WORKDAY($E132,INDEX('Calendário de follow-up'!$D$5:$D$14,MATCH($B132,'Calendário de follow-up'!$A$5:$A$14,0))),""))</f>
        <v/>
      </c>
      <c r="K132" s="7" t="n"/>
      <c r="L132" s="7" t="n"/>
      <c r="M132" s="9">
        <f>IF($L132="","",IF(AND($K132&lt;&gt;"",$K132&lt;=$L132),"Encerramento",IF(AND($I132&lt;&gt;"",$I132&lt;=$L132),"2.º follow-up",IF(AND($G132&lt;&gt;"",$G132&lt;=$L132),"1.º follow-up","Primeira mensagem"))))</f>
        <v/>
      </c>
      <c r="N132" s="5" t="n"/>
      <c r="O132" s="9">
        <f>IF(OR($A132="",$E132="",$F132="",$L132&lt;&gt;"",$N132&lt;&gt;"",$K132&lt;&gt;""),"",IF($G132="","1.º follow-up",IF(AND($H132&lt;&gt;"",$I132=""),"2.º follow-up","Encerramento")))</f>
        <v/>
      </c>
      <c r="P132" s="8">
        <f>IF($O132="","",IF($O132="1.º follow-up",$F132,IF($O132="2.º follow-up",$H132,$J132)))</f>
        <v/>
      </c>
      <c r="Q132" s="10">
        <f>IF(OR($A132="",$E132=""),"",IF($N132&lt;&gt;"","Fechado",IF($L132&lt;&gt;"","Respondeu",IF($K132&lt;&gt;"",IF(TODAY()&gt;=WORKDAY($K132,'Calendário de follow-up'!$E$16),"Fechar agora","A aguardar"),IF($P132="","",IF($P132&lt;TODAY(),"Em atraso",IF($P132=TODAY(),"Vence hoje","A aguardar")))))))</f>
        <v/>
      </c>
      <c r="R132" s="5" t="n"/>
    </row>
    <row r="133">
      <c r="A133" s="4" t="n"/>
      <c r="B133" s="5" t="n"/>
      <c r="C133" s="6" t="n"/>
      <c r="D133" s="6" t="n"/>
      <c r="E133" s="7" t="n"/>
      <c r="F133" s="8">
        <f>IF(OR($B133="",$E133=""),"",IFERROR(WORKDAY($E133,INDEX('Calendário de follow-up'!$B$5:$B$14,MATCH($B133,'Calendário de follow-up'!$A$5:$A$14,0))),""))</f>
        <v/>
      </c>
      <c r="G133" s="7" t="n"/>
      <c r="H133" s="8">
        <f>IF(OR($B133="",$E133=""),"",IFERROR(IF(N(INDEX('Calendário de follow-up'!$C$5:$C$14,MATCH($B133,'Calendário de follow-up'!$A$5:$A$14,0)))=0,"",WORKDAY($E133,INDEX('Calendário de follow-up'!$C$5:$C$14,MATCH($B133,'Calendário de follow-up'!$A$5:$A$14,0)))),""))</f>
        <v/>
      </c>
      <c r="I133" s="7" t="n"/>
      <c r="J133" s="8">
        <f>IF(OR($B133="",$E133=""),"",IFERROR(WORKDAY($E133,INDEX('Calendário de follow-up'!$D$5:$D$14,MATCH($B133,'Calendário de follow-up'!$A$5:$A$14,0))),""))</f>
        <v/>
      </c>
      <c r="K133" s="7" t="n"/>
      <c r="L133" s="7" t="n"/>
      <c r="M133" s="9">
        <f>IF($L133="","",IF(AND($K133&lt;&gt;"",$K133&lt;=$L133),"Encerramento",IF(AND($I133&lt;&gt;"",$I133&lt;=$L133),"2.º follow-up",IF(AND($G133&lt;&gt;"",$G133&lt;=$L133),"1.º follow-up","Primeira mensagem"))))</f>
        <v/>
      </c>
      <c r="N133" s="5" t="n"/>
      <c r="O133" s="9">
        <f>IF(OR($A133="",$E133="",$F133="",$L133&lt;&gt;"",$N133&lt;&gt;"",$K133&lt;&gt;""),"",IF($G133="","1.º follow-up",IF(AND($H133&lt;&gt;"",$I133=""),"2.º follow-up","Encerramento")))</f>
        <v/>
      </c>
      <c r="P133" s="8">
        <f>IF($O133="","",IF($O133="1.º follow-up",$F133,IF($O133="2.º follow-up",$H133,$J133)))</f>
        <v/>
      </c>
      <c r="Q133" s="10">
        <f>IF(OR($A133="",$E133=""),"",IF($N133&lt;&gt;"","Fechado",IF($L133&lt;&gt;"","Respondeu",IF($K133&lt;&gt;"",IF(TODAY()&gt;=WORKDAY($K133,'Calendário de follow-up'!$E$16),"Fechar agora","A aguardar"),IF($P133="","",IF($P133&lt;TODAY(),"Em atraso",IF($P133=TODAY(),"Vence hoje","A aguardar")))))))</f>
        <v/>
      </c>
      <c r="R133" s="5" t="n"/>
    </row>
    <row r="134">
      <c r="A134" s="4" t="n"/>
      <c r="B134" s="5" t="n"/>
      <c r="C134" s="6" t="n"/>
      <c r="D134" s="6" t="n"/>
      <c r="E134" s="7" t="n"/>
      <c r="F134" s="8">
        <f>IF(OR($B134="",$E134=""),"",IFERROR(WORKDAY($E134,INDEX('Calendário de follow-up'!$B$5:$B$14,MATCH($B134,'Calendário de follow-up'!$A$5:$A$14,0))),""))</f>
        <v/>
      </c>
      <c r="G134" s="7" t="n"/>
      <c r="H134" s="8">
        <f>IF(OR($B134="",$E134=""),"",IFERROR(IF(N(INDEX('Calendário de follow-up'!$C$5:$C$14,MATCH($B134,'Calendário de follow-up'!$A$5:$A$14,0)))=0,"",WORKDAY($E134,INDEX('Calendário de follow-up'!$C$5:$C$14,MATCH($B134,'Calendário de follow-up'!$A$5:$A$14,0)))),""))</f>
        <v/>
      </c>
      <c r="I134" s="7" t="n"/>
      <c r="J134" s="8">
        <f>IF(OR($B134="",$E134=""),"",IFERROR(WORKDAY($E134,INDEX('Calendário de follow-up'!$D$5:$D$14,MATCH($B134,'Calendário de follow-up'!$A$5:$A$14,0))),""))</f>
        <v/>
      </c>
      <c r="K134" s="7" t="n"/>
      <c r="L134" s="7" t="n"/>
      <c r="M134" s="9">
        <f>IF($L134="","",IF(AND($K134&lt;&gt;"",$K134&lt;=$L134),"Encerramento",IF(AND($I134&lt;&gt;"",$I134&lt;=$L134),"2.º follow-up",IF(AND($G134&lt;&gt;"",$G134&lt;=$L134),"1.º follow-up","Primeira mensagem"))))</f>
        <v/>
      </c>
      <c r="N134" s="5" t="n"/>
      <c r="O134" s="9">
        <f>IF(OR($A134="",$E134="",$F134="",$L134&lt;&gt;"",$N134&lt;&gt;"",$K134&lt;&gt;""),"",IF($G134="","1.º follow-up",IF(AND($H134&lt;&gt;"",$I134=""),"2.º follow-up","Encerramento")))</f>
        <v/>
      </c>
      <c r="P134" s="8">
        <f>IF($O134="","",IF($O134="1.º follow-up",$F134,IF($O134="2.º follow-up",$H134,$J134)))</f>
        <v/>
      </c>
      <c r="Q134" s="10">
        <f>IF(OR($A134="",$E134=""),"",IF($N134&lt;&gt;"","Fechado",IF($L134&lt;&gt;"","Respondeu",IF($K134&lt;&gt;"",IF(TODAY()&gt;=WORKDAY($K134,'Calendário de follow-up'!$E$16),"Fechar agora","A aguardar"),IF($P134="","",IF($P134&lt;TODAY(),"Em atraso",IF($P134=TODAY(),"Vence hoje","A aguardar")))))))</f>
        <v/>
      </c>
      <c r="R134" s="5" t="n"/>
    </row>
    <row r="135">
      <c r="A135" s="4" t="n"/>
      <c r="B135" s="5" t="n"/>
      <c r="C135" s="6" t="n"/>
      <c r="D135" s="6" t="n"/>
      <c r="E135" s="7" t="n"/>
      <c r="F135" s="8">
        <f>IF(OR($B135="",$E135=""),"",IFERROR(WORKDAY($E135,INDEX('Calendário de follow-up'!$B$5:$B$14,MATCH($B135,'Calendário de follow-up'!$A$5:$A$14,0))),""))</f>
        <v/>
      </c>
      <c r="G135" s="7" t="n"/>
      <c r="H135" s="8">
        <f>IF(OR($B135="",$E135=""),"",IFERROR(IF(N(INDEX('Calendário de follow-up'!$C$5:$C$14,MATCH($B135,'Calendário de follow-up'!$A$5:$A$14,0)))=0,"",WORKDAY($E135,INDEX('Calendário de follow-up'!$C$5:$C$14,MATCH($B135,'Calendário de follow-up'!$A$5:$A$14,0)))),""))</f>
        <v/>
      </c>
      <c r="I135" s="7" t="n"/>
      <c r="J135" s="8">
        <f>IF(OR($B135="",$E135=""),"",IFERROR(WORKDAY($E135,INDEX('Calendário de follow-up'!$D$5:$D$14,MATCH($B135,'Calendário de follow-up'!$A$5:$A$14,0))),""))</f>
        <v/>
      </c>
      <c r="K135" s="7" t="n"/>
      <c r="L135" s="7" t="n"/>
      <c r="M135" s="9">
        <f>IF($L135="","",IF(AND($K135&lt;&gt;"",$K135&lt;=$L135),"Encerramento",IF(AND($I135&lt;&gt;"",$I135&lt;=$L135),"2.º follow-up",IF(AND($G135&lt;&gt;"",$G135&lt;=$L135),"1.º follow-up","Primeira mensagem"))))</f>
        <v/>
      </c>
      <c r="N135" s="5" t="n"/>
      <c r="O135" s="9">
        <f>IF(OR($A135="",$E135="",$F135="",$L135&lt;&gt;"",$N135&lt;&gt;"",$K135&lt;&gt;""),"",IF($G135="","1.º follow-up",IF(AND($H135&lt;&gt;"",$I135=""),"2.º follow-up","Encerramento")))</f>
        <v/>
      </c>
      <c r="P135" s="8">
        <f>IF($O135="","",IF($O135="1.º follow-up",$F135,IF($O135="2.º follow-up",$H135,$J135)))</f>
        <v/>
      </c>
      <c r="Q135" s="10">
        <f>IF(OR($A135="",$E135=""),"",IF($N135&lt;&gt;"","Fechado",IF($L135&lt;&gt;"","Respondeu",IF($K135&lt;&gt;"",IF(TODAY()&gt;=WORKDAY($K135,'Calendário de follow-up'!$E$16),"Fechar agora","A aguardar"),IF($P135="","",IF($P135&lt;TODAY(),"Em atraso",IF($P135=TODAY(),"Vence hoje","A aguardar")))))))</f>
        <v/>
      </c>
      <c r="R135" s="5" t="n"/>
    </row>
    <row r="136">
      <c r="A136" s="4" t="n"/>
      <c r="B136" s="5" t="n"/>
      <c r="C136" s="6" t="n"/>
      <c r="D136" s="6" t="n"/>
      <c r="E136" s="7" t="n"/>
      <c r="F136" s="8">
        <f>IF(OR($B136="",$E136=""),"",IFERROR(WORKDAY($E136,INDEX('Calendário de follow-up'!$B$5:$B$14,MATCH($B136,'Calendário de follow-up'!$A$5:$A$14,0))),""))</f>
        <v/>
      </c>
      <c r="G136" s="7" t="n"/>
      <c r="H136" s="8">
        <f>IF(OR($B136="",$E136=""),"",IFERROR(IF(N(INDEX('Calendário de follow-up'!$C$5:$C$14,MATCH($B136,'Calendário de follow-up'!$A$5:$A$14,0)))=0,"",WORKDAY($E136,INDEX('Calendário de follow-up'!$C$5:$C$14,MATCH($B136,'Calendário de follow-up'!$A$5:$A$14,0)))),""))</f>
        <v/>
      </c>
      <c r="I136" s="7" t="n"/>
      <c r="J136" s="8">
        <f>IF(OR($B136="",$E136=""),"",IFERROR(WORKDAY($E136,INDEX('Calendário de follow-up'!$D$5:$D$14,MATCH($B136,'Calendário de follow-up'!$A$5:$A$14,0))),""))</f>
        <v/>
      </c>
      <c r="K136" s="7" t="n"/>
      <c r="L136" s="7" t="n"/>
      <c r="M136" s="9">
        <f>IF($L136="","",IF(AND($K136&lt;&gt;"",$K136&lt;=$L136),"Encerramento",IF(AND($I136&lt;&gt;"",$I136&lt;=$L136),"2.º follow-up",IF(AND($G136&lt;&gt;"",$G136&lt;=$L136),"1.º follow-up","Primeira mensagem"))))</f>
        <v/>
      </c>
      <c r="N136" s="5" t="n"/>
      <c r="O136" s="9">
        <f>IF(OR($A136="",$E136="",$F136="",$L136&lt;&gt;"",$N136&lt;&gt;"",$K136&lt;&gt;""),"",IF($G136="","1.º follow-up",IF(AND($H136&lt;&gt;"",$I136=""),"2.º follow-up","Encerramento")))</f>
        <v/>
      </c>
      <c r="P136" s="8">
        <f>IF($O136="","",IF($O136="1.º follow-up",$F136,IF($O136="2.º follow-up",$H136,$J136)))</f>
        <v/>
      </c>
      <c r="Q136" s="10">
        <f>IF(OR($A136="",$E136=""),"",IF($N136&lt;&gt;"","Fechado",IF($L136&lt;&gt;"","Respondeu",IF($K136&lt;&gt;"",IF(TODAY()&gt;=WORKDAY($K136,'Calendário de follow-up'!$E$16),"Fechar agora","A aguardar"),IF($P136="","",IF($P136&lt;TODAY(),"Em atraso",IF($P136=TODAY(),"Vence hoje","A aguardar")))))))</f>
        <v/>
      </c>
      <c r="R136" s="5" t="n"/>
    </row>
    <row r="137">
      <c r="A137" s="4" t="n"/>
      <c r="B137" s="5" t="n"/>
      <c r="C137" s="6" t="n"/>
      <c r="D137" s="6" t="n"/>
      <c r="E137" s="7" t="n"/>
      <c r="F137" s="8">
        <f>IF(OR($B137="",$E137=""),"",IFERROR(WORKDAY($E137,INDEX('Calendário de follow-up'!$B$5:$B$14,MATCH($B137,'Calendário de follow-up'!$A$5:$A$14,0))),""))</f>
        <v/>
      </c>
      <c r="G137" s="7" t="n"/>
      <c r="H137" s="8">
        <f>IF(OR($B137="",$E137=""),"",IFERROR(IF(N(INDEX('Calendário de follow-up'!$C$5:$C$14,MATCH($B137,'Calendário de follow-up'!$A$5:$A$14,0)))=0,"",WORKDAY($E137,INDEX('Calendário de follow-up'!$C$5:$C$14,MATCH($B137,'Calendário de follow-up'!$A$5:$A$14,0)))),""))</f>
        <v/>
      </c>
      <c r="I137" s="7" t="n"/>
      <c r="J137" s="8">
        <f>IF(OR($B137="",$E137=""),"",IFERROR(WORKDAY($E137,INDEX('Calendário de follow-up'!$D$5:$D$14,MATCH($B137,'Calendário de follow-up'!$A$5:$A$14,0))),""))</f>
        <v/>
      </c>
      <c r="K137" s="7" t="n"/>
      <c r="L137" s="7" t="n"/>
      <c r="M137" s="9">
        <f>IF($L137="","",IF(AND($K137&lt;&gt;"",$K137&lt;=$L137),"Encerramento",IF(AND($I137&lt;&gt;"",$I137&lt;=$L137),"2.º follow-up",IF(AND($G137&lt;&gt;"",$G137&lt;=$L137),"1.º follow-up","Primeira mensagem"))))</f>
        <v/>
      </c>
      <c r="N137" s="5" t="n"/>
      <c r="O137" s="9">
        <f>IF(OR($A137="",$E137="",$F137="",$L137&lt;&gt;"",$N137&lt;&gt;"",$K137&lt;&gt;""),"",IF($G137="","1.º follow-up",IF(AND($H137&lt;&gt;"",$I137=""),"2.º follow-up","Encerramento")))</f>
        <v/>
      </c>
      <c r="P137" s="8">
        <f>IF($O137="","",IF($O137="1.º follow-up",$F137,IF($O137="2.º follow-up",$H137,$J137)))</f>
        <v/>
      </c>
      <c r="Q137" s="10">
        <f>IF(OR($A137="",$E137=""),"",IF($N137&lt;&gt;"","Fechado",IF($L137&lt;&gt;"","Respondeu",IF($K137&lt;&gt;"",IF(TODAY()&gt;=WORKDAY($K137,'Calendário de follow-up'!$E$16),"Fechar agora","A aguardar"),IF($P137="","",IF($P137&lt;TODAY(),"Em atraso",IF($P137=TODAY(),"Vence hoje","A aguardar")))))))</f>
        <v/>
      </c>
      <c r="R137" s="5" t="n"/>
    </row>
    <row r="138">
      <c r="A138" s="4" t="n"/>
      <c r="B138" s="5" t="n"/>
      <c r="C138" s="6" t="n"/>
      <c r="D138" s="6" t="n"/>
      <c r="E138" s="7" t="n"/>
      <c r="F138" s="8">
        <f>IF(OR($B138="",$E138=""),"",IFERROR(WORKDAY($E138,INDEX('Calendário de follow-up'!$B$5:$B$14,MATCH($B138,'Calendário de follow-up'!$A$5:$A$14,0))),""))</f>
        <v/>
      </c>
      <c r="G138" s="7" t="n"/>
      <c r="H138" s="8">
        <f>IF(OR($B138="",$E138=""),"",IFERROR(IF(N(INDEX('Calendário de follow-up'!$C$5:$C$14,MATCH($B138,'Calendário de follow-up'!$A$5:$A$14,0)))=0,"",WORKDAY($E138,INDEX('Calendário de follow-up'!$C$5:$C$14,MATCH($B138,'Calendário de follow-up'!$A$5:$A$14,0)))),""))</f>
        <v/>
      </c>
      <c r="I138" s="7" t="n"/>
      <c r="J138" s="8">
        <f>IF(OR($B138="",$E138=""),"",IFERROR(WORKDAY($E138,INDEX('Calendário de follow-up'!$D$5:$D$14,MATCH($B138,'Calendário de follow-up'!$A$5:$A$14,0))),""))</f>
        <v/>
      </c>
      <c r="K138" s="7" t="n"/>
      <c r="L138" s="7" t="n"/>
      <c r="M138" s="9">
        <f>IF($L138="","",IF(AND($K138&lt;&gt;"",$K138&lt;=$L138),"Encerramento",IF(AND($I138&lt;&gt;"",$I138&lt;=$L138),"2.º follow-up",IF(AND($G138&lt;&gt;"",$G138&lt;=$L138),"1.º follow-up","Primeira mensagem"))))</f>
        <v/>
      </c>
      <c r="N138" s="5" t="n"/>
      <c r="O138" s="9">
        <f>IF(OR($A138="",$E138="",$F138="",$L138&lt;&gt;"",$N138&lt;&gt;"",$K138&lt;&gt;""),"",IF($G138="","1.º follow-up",IF(AND($H138&lt;&gt;"",$I138=""),"2.º follow-up","Encerramento")))</f>
        <v/>
      </c>
      <c r="P138" s="8">
        <f>IF($O138="","",IF($O138="1.º follow-up",$F138,IF($O138="2.º follow-up",$H138,$J138)))</f>
        <v/>
      </c>
      <c r="Q138" s="10">
        <f>IF(OR($A138="",$E138=""),"",IF($N138&lt;&gt;"","Fechado",IF($L138&lt;&gt;"","Respondeu",IF($K138&lt;&gt;"",IF(TODAY()&gt;=WORKDAY($K138,'Calendário de follow-up'!$E$16),"Fechar agora","A aguardar"),IF($P138="","",IF($P138&lt;TODAY(),"Em atraso",IF($P138=TODAY(),"Vence hoje","A aguardar")))))))</f>
        <v/>
      </c>
      <c r="R138" s="5" t="n"/>
    </row>
    <row r="139">
      <c r="A139" s="4" t="n"/>
      <c r="B139" s="5" t="n"/>
      <c r="C139" s="6" t="n"/>
      <c r="D139" s="6" t="n"/>
      <c r="E139" s="7" t="n"/>
      <c r="F139" s="8">
        <f>IF(OR($B139="",$E139=""),"",IFERROR(WORKDAY($E139,INDEX('Calendário de follow-up'!$B$5:$B$14,MATCH($B139,'Calendário de follow-up'!$A$5:$A$14,0))),""))</f>
        <v/>
      </c>
      <c r="G139" s="7" t="n"/>
      <c r="H139" s="8">
        <f>IF(OR($B139="",$E139=""),"",IFERROR(IF(N(INDEX('Calendário de follow-up'!$C$5:$C$14,MATCH($B139,'Calendário de follow-up'!$A$5:$A$14,0)))=0,"",WORKDAY($E139,INDEX('Calendário de follow-up'!$C$5:$C$14,MATCH($B139,'Calendário de follow-up'!$A$5:$A$14,0)))),""))</f>
        <v/>
      </c>
      <c r="I139" s="7" t="n"/>
      <c r="J139" s="8">
        <f>IF(OR($B139="",$E139=""),"",IFERROR(WORKDAY($E139,INDEX('Calendário de follow-up'!$D$5:$D$14,MATCH($B139,'Calendário de follow-up'!$A$5:$A$14,0))),""))</f>
        <v/>
      </c>
      <c r="K139" s="7" t="n"/>
      <c r="L139" s="7" t="n"/>
      <c r="M139" s="9">
        <f>IF($L139="","",IF(AND($K139&lt;&gt;"",$K139&lt;=$L139),"Encerramento",IF(AND($I139&lt;&gt;"",$I139&lt;=$L139),"2.º follow-up",IF(AND($G139&lt;&gt;"",$G139&lt;=$L139),"1.º follow-up","Primeira mensagem"))))</f>
        <v/>
      </c>
      <c r="N139" s="5" t="n"/>
      <c r="O139" s="9">
        <f>IF(OR($A139="",$E139="",$F139="",$L139&lt;&gt;"",$N139&lt;&gt;"",$K139&lt;&gt;""),"",IF($G139="","1.º follow-up",IF(AND($H139&lt;&gt;"",$I139=""),"2.º follow-up","Encerramento")))</f>
        <v/>
      </c>
      <c r="P139" s="8">
        <f>IF($O139="","",IF($O139="1.º follow-up",$F139,IF($O139="2.º follow-up",$H139,$J139)))</f>
        <v/>
      </c>
      <c r="Q139" s="10">
        <f>IF(OR($A139="",$E139=""),"",IF($N139&lt;&gt;"","Fechado",IF($L139&lt;&gt;"","Respondeu",IF($K139&lt;&gt;"",IF(TODAY()&gt;=WORKDAY($K139,'Calendário de follow-up'!$E$16),"Fechar agora","A aguardar"),IF($P139="","",IF($P139&lt;TODAY(),"Em atraso",IF($P139=TODAY(),"Vence hoje","A aguardar")))))))</f>
        <v/>
      </c>
      <c r="R139" s="5" t="n"/>
    </row>
    <row r="140">
      <c r="A140" s="4" t="n"/>
      <c r="B140" s="5" t="n"/>
      <c r="C140" s="6" t="n"/>
      <c r="D140" s="6" t="n"/>
      <c r="E140" s="7" t="n"/>
      <c r="F140" s="8">
        <f>IF(OR($B140="",$E140=""),"",IFERROR(WORKDAY($E140,INDEX('Calendário de follow-up'!$B$5:$B$14,MATCH($B140,'Calendário de follow-up'!$A$5:$A$14,0))),""))</f>
        <v/>
      </c>
      <c r="G140" s="7" t="n"/>
      <c r="H140" s="8">
        <f>IF(OR($B140="",$E140=""),"",IFERROR(IF(N(INDEX('Calendário de follow-up'!$C$5:$C$14,MATCH($B140,'Calendário de follow-up'!$A$5:$A$14,0)))=0,"",WORKDAY($E140,INDEX('Calendário de follow-up'!$C$5:$C$14,MATCH($B140,'Calendário de follow-up'!$A$5:$A$14,0)))),""))</f>
        <v/>
      </c>
      <c r="I140" s="7" t="n"/>
      <c r="J140" s="8">
        <f>IF(OR($B140="",$E140=""),"",IFERROR(WORKDAY($E140,INDEX('Calendário de follow-up'!$D$5:$D$14,MATCH($B140,'Calendário de follow-up'!$A$5:$A$14,0))),""))</f>
        <v/>
      </c>
      <c r="K140" s="7" t="n"/>
      <c r="L140" s="7" t="n"/>
      <c r="M140" s="9">
        <f>IF($L140="","",IF(AND($K140&lt;&gt;"",$K140&lt;=$L140),"Encerramento",IF(AND($I140&lt;&gt;"",$I140&lt;=$L140),"2.º follow-up",IF(AND($G140&lt;&gt;"",$G140&lt;=$L140),"1.º follow-up","Primeira mensagem"))))</f>
        <v/>
      </c>
      <c r="N140" s="5" t="n"/>
      <c r="O140" s="9">
        <f>IF(OR($A140="",$E140="",$F140="",$L140&lt;&gt;"",$N140&lt;&gt;"",$K140&lt;&gt;""),"",IF($G140="","1.º follow-up",IF(AND($H140&lt;&gt;"",$I140=""),"2.º follow-up","Encerramento")))</f>
        <v/>
      </c>
      <c r="P140" s="8">
        <f>IF($O140="","",IF($O140="1.º follow-up",$F140,IF($O140="2.º follow-up",$H140,$J140)))</f>
        <v/>
      </c>
      <c r="Q140" s="10">
        <f>IF(OR($A140="",$E140=""),"",IF($N140&lt;&gt;"","Fechado",IF($L140&lt;&gt;"","Respondeu",IF($K140&lt;&gt;"",IF(TODAY()&gt;=WORKDAY($K140,'Calendário de follow-up'!$E$16),"Fechar agora","A aguardar"),IF($P140="","",IF($P140&lt;TODAY(),"Em atraso",IF($P140=TODAY(),"Vence hoje","A aguardar")))))))</f>
        <v/>
      </c>
      <c r="R140" s="5" t="n"/>
    </row>
    <row r="141">
      <c r="A141" s="4" t="n"/>
      <c r="B141" s="5" t="n"/>
      <c r="C141" s="6" t="n"/>
      <c r="D141" s="6" t="n"/>
      <c r="E141" s="7" t="n"/>
      <c r="F141" s="8">
        <f>IF(OR($B141="",$E141=""),"",IFERROR(WORKDAY($E141,INDEX('Calendário de follow-up'!$B$5:$B$14,MATCH($B141,'Calendário de follow-up'!$A$5:$A$14,0))),""))</f>
        <v/>
      </c>
      <c r="G141" s="7" t="n"/>
      <c r="H141" s="8">
        <f>IF(OR($B141="",$E141=""),"",IFERROR(IF(N(INDEX('Calendário de follow-up'!$C$5:$C$14,MATCH($B141,'Calendário de follow-up'!$A$5:$A$14,0)))=0,"",WORKDAY($E141,INDEX('Calendário de follow-up'!$C$5:$C$14,MATCH($B141,'Calendário de follow-up'!$A$5:$A$14,0)))),""))</f>
        <v/>
      </c>
      <c r="I141" s="7" t="n"/>
      <c r="J141" s="8">
        <f>IF(OR($B141="",$E141=""),"",IFERROR(WORKDAY($E141,INDEX('Calendário de follow-up'!$D$5:$D$14,MATCH($B141,'Calendário de follow-up'!$A$5:$A$14,0))),""))</f>
        <v/>
      </c>
      <c r="K141" s="7" t="n"/>
      <c r="L141" s="7" t="n"/>
      <c r="M141" s="9">
        <f>IF($L141="","",IF(AND($K141&lt;&gt;"",$K141&lt;=$L141),"Encerramento",IF(AND($I141&lt;&gt;"",$I141&lt;=$L141),"2.º follow-up",IF(AND($G141&lt;&gt;"",$G141&lt;=$L141),"1.º follow-up","Primeira mensagem"))))</f>
        <v/>
      </c>
      <c r="N141" s="5" t="n"/>
      <c r="O141" s="9">
        <f>IF(OR($A141="",$E141="",$F141="",$L141&lt;&gt;"",$N141&lt;&gt;"",$K141&lt;&gt;""),"",IF($G141="","1.º follow-up",IF(AND($H141&lt;&gt;"",$I141=""),"2.º follow-up","Encerramento")))</f>
        <v/>
      </c>
      <c r="P141" s="8">
        <f>IF($O141="","",IF($O141="1.º follow-up",$F141,IF($O141="2.º follow-up",$H141,$J141)))</f>
        <v/>
      </c>
      <c r="Q141" s="10">
        <f>IF(OR($A141="",$E141=""),"",IF($N141&lt;&gt;"","Fechado",IF($L141&lt;&gt;"","Respondeu",IF($K141&lt;&gt;"",IF(TODAY()&gt;=WORKDAY($K141,'Calendário de follow-up'!$E$16),"Fechar agora","A aguardar"),IF($P141="","",IF($P141&lt;TODAY(),"Em atraso",IF($P141=TODAY(),"Vence hoje","A aguardar")))))))</f>
        <v/>
      </c>
      <c r="R141" s="5" t="n"/>
    </row>
    <row r="142">
      <c r="A142" s="4" t="n"/>
      <c r="B142" s="5" t="n"/>
      <c r="C142" s="6" t="n"/>
      <c r="D142" s="6" t="n"/>
      <c r="E142" s="7" t="n"/>
      <c r="F142" s="8">
        <f>IF(OR($B142="",$E142=""),"",IFERROR(WORKDAY($E142,INDEX('Calendário de follow-up'!$B$5:$B$14,MATCH($B142,'Calendário de follow-up'!$A$5:$A$14,0))),""))</f>
        <v/>
      </c>
      <c r="G142" s="7" t="n"/>
      <c r="H142" s="8">
        <f>IF(OR($B142="",$E142=""),"",IFERROR(IF(N(INDEX('Calendário de follow-up'!$C$5:$C$14,MATCH($B142,'Calendário de follow-up'!$A$5:$A$14,0)))=0,"",WORKDAY($E142,INDEX('Calendário de follow-up'!$C$5:$C$14,MATCH($B142,'Calendário de follow-up'!$A$5:$A$14,0)))),""))</f>
        <v/>
      </c>
      <c r="I142" s="7" t="n"/>
      <c r="J142" s="8">
        <f>IF(OR($B142="",$E142=""),"",IFERROR(WORKDAY($E142,INDEX('Calendário de follow-up'!$D$5:$D$14,MATCH($B142,'Calendário de follow-up'!$A$5:$A$14,0))),""))</f>
        <v/>
      </c>
      <c r="K142" s="7" t="n"/>
      <c r="L142" s="7" t="n"/>
      <c r="M142" s="9">
        <f>IF($L142="","",IF(AND($K142&lt;&gt;"",$K142&lt;=$L142),"Encerramento",IF(AND($I142&lt;&gt;"",$I142&lt;=$L142),"2.º follow-up",IF(AND($G142&lt;&gt;"",$G142&lt;=$L142),"1.º follow-up","Primeira mensagem"))))</f>
        <v/>
      </c>
      <c r="N142" s="5" t="n"/>
      <c r="O142" s="9">
        <f>IF(OR($A142="",$E142="",$F142="",$L142&lt;&gt;"",$N142&lt;&gt;"",$K142&lt;&gt;""),"",IF($G142="","1.º follow-up",IF(AND($H142&lt;&gt;"",$I142=""),"2.º follow-up","Encerramento")))</f>
        <v/>
      </c>
      <c r="P142" s="8">
        <f>IF($O142="","",IF($O142="1.º follow-up",$F142,IF($O142="2.º follow-up",$H142,$J142)))</f>
        <v/>
      </c>
      <c r="Q142" s="10">
        <f>IF(OR($A142="",$E142=""),"",IF($N142&lt;&gt;"","Fechado",IF($L142&lt;&gt;"","Respondeu",IF($K142&lt;&gt;"",IF(TODAY()&gt;=WORKDAY($K142,'Calendário de follow-up'!$E$16),"Fechar agora","A aguardar"),IF($P142="","",IF($P142&lt;TODAY(),"Em atraso",IF($P142=TODAY(),"Vence hoje","A aguardar")))))))</f>
        <v/>
      </c>
      <c r="R142" s="5" t="n"/>
    </row>
    <row r="143">
      <c r="A143" s="4" t="n"/>
      <c r="B143" s="5" t="n"/>
      <c r="C143" s="6" t="n"/>
      <c r="D143" s="6" t="n"/>
      <c r="E143" s="7" t="n"/>
      <c r="F143" s="8">
        <f>IF(OR($B143="",$E143=""),"",IFERROR(WORKDAY($E143,INDEX('Calendário de follow-up'!$B$5:$B$14,MATCH($B143,'Calendário de follow-up'!$A$5:$A$14,0))),""))</f>
        <v/>
      </c>
      <c r="G143" s="7" t="n"/>
      <c r="H143" s="8">
        <f>IF(OR($B143="",$E143=""),"",IFERROR(IF(N(INDEX('Calendário de follow-up'!$C$5:$C$14,MATCH($B143,'Calendário de follow-up'!$A$5:$A$14,0)))=0,"",WORKDAY($E143,INDEX('Calendário de follow-up'!$C$5:$C$14,MATCH($B143,'Calendário de follow-up'!$A$5:$A$14,0)))),""))</f>
        <v/>
      </c>
      <c r="I143" s="7" t="n"/>
      <c r="J143" s="8">
        <f>IF(OR($B143="",$E143=""),"",IFERROR(WORKDAY($E143,INDEX('Calendário de follow-up'!$D$5:$D$14,MATCH($B143,'Calendário de follow-up'!$A$5:$A$14,0))),""))</f>
        <v/>
      </c>
      <c r="K143" s="7" t="n"/>
      <c r="L143" s="7" t="n"/>
      <c r="M143" s="9">
        <f>IF($L143="","",IF(AND($K143&lt;&gt;"",$K143&lt;=$L143),"Encerramento",IF(AND($I143&lt;&gt;"",$I143&lt;=$L143),"2.º follow-up",IF(AND($G143&lt;&gt;"",$G143&lt;=$L143),"1.º follow-up","Primeira mensagem"))))</f>
        <v/>
      </c>
      <c r="N143" s="5" t="n"/>
      <c r="O143" s="9">
        <f>IF(OR($A143="",$E143="",$F143="",$L143&lt;&gt;"",$N143&lt;&gt;"",$K143&lt;&gt;""),"",IF($G143="","1.º follow-up",IF(AND($H143&lt;&gt;"",$I143=""),"2.º follow-up","Encerramento")))</f>
        <v/>
      </c>
      <c r="P143" s="8">
        <f>IF($O143="","",IF($O143="1.º follow-up",$F143,IF($O143="2.º follow-up",$H143,$J143)))</f>
        <v/>
      </c>
      <c r="Q143" s="10">
        <f>IF(OR($A143="",$E143=""),"",IF($N143&lt;&gt;"","Fechado",IF($L143&lt;&gt;"","Respondeu",IF($K143&lt;&gt;"",IF(TODAY()&gt;=WORKDAY($K143,'Calendário de follow-up'!$E$16),"Fechar agora","A aguardar"),IF($P143="","",IF($P143&lt;TODAY(),"Em atraso",IF($P143=TODAY(),"Vence hoje","A aguardar")))))))</f>
        <v/>
      </c>
      <c r="R143" s="5" t="n"/>
    </row>
    <row r="144">
      <c r="A144" s="4" t="n"/>
      <c r="B144" s="5" t="n"/>
      <c r="C144" s="6" t="n"/>
      <c r="D144" s="6" t="n"/>
      <c r="E144" s="7" t="n"/>
      <c r="F144" s="8">
        <f>IF(OR($B144="",$E144=""),"",IFERROR(WORKDAY($E144,INDEX('Calendário de follow-up'!$B$5:$B$14,MATCH($B144,'Calendário de follow-up'!$A$5:$A$14,0))),""))</f>
        <v/>
      </c>
      <c r="G144" s="7" t="n"/>
      <c r="H144" s="8">
        <f>IF(OR($B144="",$E144=""),"",IFERROR(IF(N(INDEX('Calendário de follow-up'!$C$5:$C$14,MATCH($B144,'Calendário de follow-up'!$A$5:$A$14,0)))=0,"",WORKDAY($E144,INDEX('Calendário de follow-up'!$C$5:$C$14,MATCH($B144,'Calendário de follow-up'!$A$5:$A$14,0)))),""))</f>
        <v/>
      </c>
      <c r="I144" s="7" t="n"/>
      <c r="J144" s="8">
        <f>IF(OR($B144="",$E144=""),"",IFERROR(WORKDAY($E144,INDEX('Calendário de follow-up'!$D$5:$D$14,MATCH($B144,'Calendário de follow-up'!$A$5:$A$14,0))),""))</f>
        <v/>
      </c>
      <c r="K144" s="7" t="n"/>
      <c r="L144" s="7" t="n"/>
      <c r="M144" s="9">
        <f>IF($L144="","",IF(AND($K144&lt;&gt;"",$K144&lt;=$L144),"Encerramento",IF(AND($I144&lt;&gt;"",$I144&lt;=$L144),"2.º follow-up",IF(AND($G144&lt;&gt;"",$G144&lt;=$L144),"1.º follow-up","Primeira mensagem"))))</f>
        <v/>
      </c>
      <c r="N144" s="5" t="n"/>
      <c r="O144" s="9">
        <f>IF(OR($A144="",$E144="",$F144="",$L144&lt;&gt;"",$N144&lt;&gt;"",$K144&lt;&gt;""),"",IF($G144="","1.º follow-up",IF(AND($H144&lt;&gt;"",$I144=""),"2.º follow-up","Encerramento")))</f>
        <v/>
      </c>
      <c r="P144" s="8">
        <f>IF($O144="","",IF($O144="1.º follow-up",$F144,IF($O144="2.º follow-up",$H144,$J144)))</f>
        <v/>
      </c>
      <c r="Q144" s="10">
        <f>IF(OR($A144="",$E144=""),"",IF($N144&lt;&gt;"","Fechado",IF($L144&lt;&gt;"","Respondeu",IF($K144&lt;&gt;"",IF(TODAY()&gt;=WORKDAY($K144,'Calendário de follow-up'!$E$16),"Fechar agora","A aguardar"),IF($P144="","",IF($P144&lt;TODAY(),"Em atraso",IF($P144=TODAY(),"Vence hoje","A aguardar")))))))</f>
        <v/>
      </c>
      <c r="R144" s="5" t="n"/>
    </row>
    <row r="145">
      <c r="A145" s="4" t="n"/>
      <c r="B145" s="5" t="n"/>
      <c r="C145" s="6" t="n"/>
      <c r="D145" s="6" t="n"/>
      <c r="E145" s="7" t="n"/>
      <c r="F145" s="8">
        <f>IF(OR($B145="",$E145=""),"",IFERROR(WORKDAY($E145,INDEX('Calendário de follow-up'!$B$5:$B$14,MATCH($B145,'Calendário de follow-up'!$A$5:$A$14,0))),""))</f>
        <v/>
      </c>
      <c r="G145" s="7" t="n"/>
      <c r="H145" s="8">
        <f>IF(OR($B145="",$E145=""),"",IFERROR(IF(N(INDEX('Calendário de follow-up'!$C$5:$C$14,MATCH($B145,'Calendário de follow-up'!$A$5:$A$14,0)))=0,"",WORKDAY($E145,INDEX('Calendário de follow-up'!$C$5:$C$14,MATCH($B145,'Calendário de follow-up'!$A$5:$A$14,0)))),""))</f>
        <v/>
      </c>
      <c r="I145" s="7" t="n"/>
      <c r="J145" s="8">
        <f>IF(OR($B145="",$E145=""),"",IFERROR(WORKDAY($E145,INDEX('Calendário de follow-up'!$D$5:$D$14,MATCH($B145,'Calendário de follow-up'!$A$5:$A$14,0))),""))</f>
        <v/>
      </c>
      <c r="K145" s="7" t="n"/>
      <c r="L145" s="7" t="n"/>
      <c r="M145" s="9">
        <f>IF($L145="","",IF(AND($K145&lt;&gt;"",$K145&lt;=$L145),"Encerramento",IF(AND($I145&lt;&gt;"",$I145&lt;=$L145),"2.º follow-up",IF(AND($G145&lt;&gt;"",$G145&lt;=$L145),"1.º follow-up","Primeira mensagem"))))</f>
        <v/>
      </c>
      <c r="N145" s="5" t="n"/>
      <c r="O145" s="9">
        <f>IF(OR($A145="",$E145="",$F145="",$L145&lt;&gt;"",$N145&lt;&gt;"",$K145&lt;&gt;""),"",IF($G145="","1.º follow-up",IF(AND($H145&lt;&gt;"",$I145=""),"2.º follow-up","Encerramento")))</f>
        <v/>
      </c>
      <c r="P145" s="8">
        <f>IF($O145="","",IF($O145="1.º follow-up",$F145,IF($O145="2.º follow-up",$H145,$J145)))</f>
        <v/>
      </c>
      <c r="Q145" s="10">
        <f>IF(OR($A145="",$E145=""),"",IF($N145&lt;&gt;"","Fechado",IF($L145&lt;&gt;"","Respondeu",IF($K145&lt;&gt;"",IF(TODAY()&gt;=WORKDAY($K145,'Calendário de follow-up'!$E$16),"Fechar agora","A aguardar"),IF($P145="","",IF($P145&lt;TODAY(),"Em atraso",IF($P145=TODAY(),"Vence hoje","A aguardar")))))))</f>
        <v/>
      </c>
      <c r="R145" s="5" t="n"/>
    </row>
    <row r="146">
      <c r="A146" s="4" t="n"/>
      <c r="B146" s="5" t="n"/>
      <c r="C146" s="6" t="n"/>
      <c r="D146" s="6" t="n"/>
      <c r="E146" s="7" t="n"/>
      <c r="F146" s="8">
        <f>IF(OR($B146="",$E146=""),"",IFERROR(WORKDAY($E146,INDEX('Calendário de follow-up'!$B$5:$B$14,MATCH($B146,'Calendário de follow-up'!$A$5:$A$14,0))),""))</f>
        <v/>
      </c>
      <c r="G146" s="7" t="n"/>
      <c r="H146" s="8">
        <f>IF(OR($B146="",$E146=""),"",IFERROR(IF(N(INDEX('Calendário de follow-up'!$C$5:$C$14,MATCH($B146,'Calendário de follow-up'!$A$5:$A$14,0)))=0,"",WORKDAY($E146,INDEX('Calendário de follow-up'!$C$5:$C$14,MATCH($B146,'Calendário de follow-up'!$A$5:$A$14,0)))),""))</f>
        <v/>
      </c>
      <c r="I146" s="7" t="n"/>
      <c r="J146" s="8">
        <f>IF(OR($B146="",$E146=""),"",IFERROR(WORKDAY($E146,INDEX('Calendário de follow-up'!$D$5:$D$14,MATCH($B146,'Calendário de follow-up'!$A$5:$A$14,0))),""))</f>
        <v/>
      </c>
      <c r="K146" s="7" t="n"/>
      <c r="L146" s="7" t="n"/>
      <c r="M146" s="9">
        <f>IF($L146="","",IF(AND($K146&lt;&gt;"",$K146&lt;=$L146),"Encerramento",IF(AND($I146&lt;&gt;"",$I146&lt;=$L146),"2.º follow-up",IF(AND($G146&lt;&gt;"",$G146&lt;=$L146),"1.º follow-up","Primeira mensagem"))))</f>
        <v/>
      </c>
      <c r="N146" s="5" t="n"/>
      <c r="O146" s="9">
        <f>IF(OR($A146="",$E146="",$F146="",$L146&lt;&gt;"",$N146&lt;&gt;"",$K146&lt;&gt;""),"",IF($G146="","1.º follow-up",IF(AND($H146&lt;&gt;"",$I146=""),"2.º follow-up","Encerramento")))</f>
        <v/>
      </c>
      <c r="P146" s="8">
        <f>IF($O146="","",IF($O146="1.º follow-up",$F146,IF($O146="2.º follow-up",$H146,$J146)))</f>
        <v/>
      </c>
      <c r="Q146" s="10">
        <f>IF(OR($A146="",$E146=""),"",IF($N146&lt;&gt;"","Fechado",IF($L146&lt;&gt;"","Respondeu",IF($K146&lt;&gt;"",IF(TODAY()&gt;=WORKDAY($K146,'Calendário de follow-up'!$E$16),"Fechar agora","A aguardar"),IF($P146="","",IF($P146&lt;TODAY(),"Em atraso",IF($P146=TODAY(),"Vence hoje","A aguardar")))))))</f>
        <v/>
      </c>
      <c r="R146" s="5" t="n"/>
    </row>
    <row r="147">
      <c r="A147" s="4" t="n"/>
      <c r="B147" s="5" t="n"/>
      <c r="C147" s="6" t="n"/>
      <c r="D147" s="6" t="n"/>
      <c r="E147" s="7" t="n"/>
      <c r="F147" s="8">
        <f>IF(OR($B147="",$E147=""),"",IFERROR(WORKDAY($E147,INDEX('Calendário de follow-up'!$B$5:$B$14,MATCH($B147,'Calendário de follow-up'!$A$5:$A$14,0))),""))</f>
        <v/>
      </c>
      <c r="G147" s="7" t="n"/>
      <c r="H147" s="8">
        <f>IF(OR($B147="",$E147=""),"",IFERROR(IF(N(INDEX('Calendário de follow-up'!$C$5:$C$14,MATCH($B147,'Calendário de follow-up'!$A$5:$A$14,0)))=0,"",WORKDAY($E147,INDEX('Calendário de follow-up'!$C$5:$C$14,MATCH($B147,'Calendário de follow-up'!$A$5:$A$14,0)))),""))</f>
        <v/>
      </c>
      <c r="I147" s="7" t="n"/>
      <c r="J147" s="8">
        <f>IF(OR($B147="",$E147=""),"",IFERROR(WORKDAY($E147,INDEX('Calendário de follow-up'!$D$5:$D$14,MATCH($B147,'Calendário de follow-up'!$A$5:$A$14,0))),""))</f>
        <v/>
      </c>
      <c r="K147" s="7" t="n"/>
      <c r="L147" s="7" t="n"/>
      <c r="M147" s="9">
        <f>IF($L147="","",IF(AND($K147&lt;&gt;"",$K147&lt;=$L147),"Encerramento",IF(AND($I147&lt;&gt;"",$I147&lt;=$L147),"2.º follow-up",IF(AND($G147&lt;&gt;"",$G147&lt;=$L147),"1.º follow-up","Primeira mensagem"))))</f>
        <v/>
      </c>
      <c r="N147" s="5" t="n"/>
      <c r="O147" s="9">
        <f>IF(OR($A147="",$E147="",$F147="",$L147&lt;&gt;"",$N147&lt;&gt;"",$K147&lt;&gt;""),"",IF($G147="","1.º follow-up",IF(AND($H147&lt;&gt;"",$I147=""),"2.º follow-up","Encerramento")))</f>
        <v/>
      </c>
      <c r="P147" s="8">
        <f>IF($O147="","",IF($O147="1.º follow-up",$F147,IF($O147="2.º follow-up",$H147,$J147)))</f>
        <v/>
      </c>
      <c r="Q147" s="10">
        <f>IF(OR($A147="",$E147=""),"",IF($N147&lt;&gt;"","Fechado",IF($L147&lt;&gt;"","Respondeu",IF($K147&lt;&gt;"",IF(TODAY()&gt;=WORKDAY($K147,'Calendário de follow-up'!$E$16),"Fechar agora","A aguardar"),IF($P147="","",IF($P147&lt;TODAY(),"Em atraso",IF($P147=TODAY(),"Vence hoje","A aguardar")))))))</f>
        <v/>
      </c>
      <c r="R147" s="5" t="n"/>
    </row>
    <row r="148">
      <c r="A148" s="4" t="n"/>
      <c r="B148" s="5" t="n"/>
      <c r="C148" s="6" t="n"/>
      <c r="D148" s="6" t="n"/>
      <c r="E148" s="7" t="n"/>
      <c r="F148" s="8">
        <f>IF(OR($B148="",$E148=""),"",IFERROR(WORKDAY($E148,INDEX('Calendário de follow-up'!$B$5:$B$14,MATCH($B148,'Calendário de follow-up'!$A$5:$A$14,0))),""))</f>
        <v/>
      </c>
      <c r="G148" s="7" t="n"/>
      <c r="H148" s="8">
        <f>IF(OR($B148="",$E148=""),"",IFERROR(IF(N(INDEX('Calendário de follow-up'!$C$5:$C$14,MATCH($B148,'Calendário de follow-up'!$A$5:$A$14,0)))=0,"",WORKDAY($E148,INDEX('Calendário de follow-up'!$C$5:$C$14,MATCH($B148,'Calendário de follow-up'!$A$5:$A$14,0)))),""))</f>
        <v/>
      </c>
      <c r="I148" s="7" t="n"/>
      <c r="J148" s="8">
        <f>IF(OR($B148="",$E148=""),"",IFERROR(WORKDAY($E148,INDEX('Calendário de follow-up'!$D$5:$D$14,MATCH($B148,'Calendário de follow-up'!$A$5:$A$14,0))),""))</f>
        <v/>
      </c>
      <c r="K148" s="7" t="n"/>
      <c r="L148" s="7" t="n"/>
      <c r="M148" s="9">
        <f>IF($L148="","",IF(AND($K148&lt;&gt;"",$K148&lt;=$L148),"Encerramento",IF(AND($I148&lt;&gt;"",$I148&lt;=$L148),"2.º follow-up",IF(AND($G148&lt;&gt;"",$G148&lt;=$L148),"1.º follow-up","Primeira mensagem"))))</f>
        <v/>
      </c>
      <c r="N148" s="5" t="n"/>
      <c r="O148" s="9">
        <f>IF(OR($A148="",$E148="",$F148="",$L148&lt;&gt;"",$N148&lt;&gt;"",$K148&lt;&gt;""),"",IF($G148="","1.º follow-up",IF(AND($H148&lt;&gt;"",$I148=""),"2.º follow-up","Encerramento")))</f>
        <v/>
      </c>
      <c r="P148" s="8">
        <f>IF($O148="","",IF($O148="1.º follow-up",$F148,IF($O148="2.º follow-up",$H148,$J148)))</f>
        <v/>
      </c>
      <c r="Q148" s="10">
        <f>IF(OR($A148="",$E148=""),"",IF($N148&lt;&gt;"","Fechado",IF($L148&lt;&gt;"","Respondeu",IF($K148&lt;&gt;"",IF(TODAY()&gt;=WORKDAY($K148,'Calendário de follow-up'!$E$16),"Fechar agora","A aguardar"),IF($P148="","",IF($P148&lt;TODAY(),"Em atraso",IF($P148=TODAY(),"Vence hoje","A aguardar")))))))</f>
        <v/>
      </c>
      <c r="R148" s="5" t="n"/>
    </row>
    <row r="149">
      <c r="A149" s="4" t="n"/>
      <c r="B149" s="5" t="n"/>
      <c r="C149" s="6" t="n"/>
      <c r="D149" s="6" t="n"/>
      <c r="E149" s="7" t="n"/>
      <c r="F149" s="8">
        <f>IF(OR($B149="",$E149=""),"",IFERROR(WORKDAY($E149,INDEX('Calendário de follow-up'!$B$5:$B$14,MATCH($B149,'Calendário de follow-up'!$A$5:$A$14,0))),""))</f>
        <v/>
      </c>
      <c r="G149" s="7" t="n"/>
      <c r="H149" s="8">
        <f>IF(OR($B149="",$E149=""),"",IFERROR(IF(N(INDEX('Calendário de follow-up'!$C$5:$C$14,MATCH($B149,'Calendário de follow-up'!$A$5:$A$14,0)))=0,"",WORKDAY($E149,INDEX('Calendário de follow-up'!$C$5:$C$14,MATCH($B149,'Calendário de follow-up'!$A$5:$A$14,0)))),""))</f>
        <v/>
      </c>
      <c r="I149" s="7" t="n"/>
      <c r="J149" s="8">
        <f>IF(OR($B149="",$E149=""),"",IFERROR(WORKDAY($E149,INDEX('Calendário de follow-up'!$D$5:$D$14,MATCH($B149,'Calendário de follow-up'!$A$5:$A$14,0))),""))</f>
        <v/>
      </c>
      <c r="K149" s="7" t="n"/>
      <c r="L149" s="7" t="n"/>
      <c r="M149" s="9">
        <f>IF($L149="","",IF(AND($K149&lt;&gt;"",$K149&lt;=$L149),"Encerramento",IF(AND($I149&lt;&gt;"",$I149&lt;=$L149),"2.º follow-up",IF(AND($G149&lt;&gt;"",$G149&lt;=$L149),"1.º follow-up","Primeira mensagem"))))</f>
        <v/>
      </c>
      <c r="N149" s="5" t="n"/>
      <c r="O149" s="9">
        <f>IF(OR($A149="",$E149="",$F149="",$L149&lt;&gt;"",$N149&lt;&gt;"",$K149&lt;&gt;""),"",IF($G149="","1.º follow-up",IF(AND($H149&lt;&gt;"",$I149=""),"2.º follow-up","Encerramento")))</f>
        <v/>
      </c>
      <c r="P149" s="8">
        <f>IF($O149="","",IF($O149="1.º follow-up",$F149,IF($O149="2.º follow-up",$H149,$J149)))</f>
        <v/>
      </c>
      <c r="Q149" s="10">
        <f>IF(OR($A149="",$E149=""),"",IF($N149&lt;&gt;"","Fechado",IF($L149&lt;&gt;"","Respondeu",IF($K149&lt;&gt;"",IF(TODAY()&gt;=WORKDAY($K149,'Calendário de follow-up'!$E$16),"Fechar agora","A aguardar"),IF($P149="","",IF($P149&lt;TODAY(),"Em atraso",IF($P149=TODAY(),"Vence hoje","A aguardar")))))))</f>
        <v/>
      </c>
      <c r="R149" s="5" t="n"/>
    </row>
    <row r="150">
      <c r="A150" s="4" t="n"/>
      <c r="B150" s="5" t="n"/>
      <c r="C150" s="6" t="n"/>
      <c r="D150" s="6" t="n"/>
      <c r="E150" s="7" t="n"/>
      <c r="F150" s="8">
        <f>IF(OR($B150="",$E150=""),"",IFERROR(WORKDAY($E150,INDEX('Calendário de follow-up'!$B$5:$B$14,MATCH($B150,'Calendário de follow-up'!$A$5:$A$14,0))),""))</f>
        <v/>
      </c>
      <c r="G150" s="7" t="n"/>
      <c r="H150" s="8">
        <f>IF(OR($B150="",$E150=""),"",IFERROR(IF(N(INDEX('Calendário de follow-up'!$C$5:$C$14,MATCH($B150,'Calendário de follow-up'!$A$5:$A$14,0)))=0,"",WORKDAY($E150,INDEX('Calendário de follow-up'!$C$5:$C$14,MATCH($B150,'Calendário de follow-up'!$A$5:$A$14,0)))),""))</f>
        <v/>
      </c>
      <c r="I150" s="7" t="n"/>
      <c r="J150" s="8">
        <f>IF(OR($B150="",$E150=""),"",IFERROR(WORKDAY($E150,INDEX('Calendário de follow-up'!$D$5:$D$14,MATCH($B150,'Calendário de follow-up'!$A$5:$A$14,0))),""))</f>
        <v/>
      </c>
      <c r="K150" s="7" t="n"/>
      <c r="L150" s="7" t="n"/>
      <c r="M150" s="9">
        <f>IF($L150="","",IF(AND($K150&lt;&gt;"",$K150&lt;=$L150),"Encerramento",IF(AND($I150&lt;&gt;"",$I150&lt;=$L150),"2.º follow-up",IF(AND($G150&lt;&gt;"",$G150&lt;=$L150),"1.º follow-up","Primeira mensagem"))))</f>
        <v/>
      </c>
      <c r="N150" s="5" t="n"/>
      <c r="O150" s="9">
        <f>IF(OR($A150="",$E150="",$F150="",$L150&lt;&gt;"",$N150&lt;&gt;"",$K150&lt;&gt;""),"",IF($G150="","1.º follow-up",IF(AND($H150&lt;&gt;"",$I150=""),"2.º follow-up","Encerramento")))</f>
        <v/>
      </c>
      <c r="P150" s="8">
        <f>IF($O150="","",IF($O150="1.º follow-up",$F150,IF($O150="2.º follow-up",$H150,$J150)))</f>
        <v/>
      </c>
      <c r="Q150" s="10">
        <f>IF(OR($A150="",$E150=""),"",IF($N150&lt;&gt;"","Fechado",IF($L150&lt;&gt;"","Respondeu",IF($K150&lt;&gt;"",IF(TODAY()&gt;=WORKDAY($K150,'Calendário de follow-up'!$E$16),"Fechar agora","A aguardar"),IF($P150="","",IF($P150&lt;TODAY(),"Em atraso",IF($P150=TODAY(),"Vence hoje","A aguardar")))))))</f>
        <v/>
      </c>
      <c r="R150" s="5" t="n"/>
    </row>
    <row r="151">
      <c r="A151" s="4" t="n"/>
      <c r="B151" s="5" t="n"/>
      <c r="C151" s="6" t="n"/>
      <c r="D151" s="6" t="n"/>
      <c r="E151" s="7" t="n"/>
      <c r="F151" s="8">
        <f>IF(OR($B151="",$E151=""),"",IFERROR(WORKDAY($E151,INDEX('Calendário de follow-up'!$B$5:$B$14,MATCH($B151,'Calendário de follow-up'!$A$5:$A$14,0))),""))</f>
        <v/>
      </c>
      <c r="G151" s="7" t="n"/>
      <c r="H151" s="8">
        <f>IF(OR($B151="",$E151=""),"",IFERROR(IF(N(INDEX('Calendário de follow-up'!$C$5:$C$14,MATCH($B151,'Calendário de follow-up'!$A$5:$A$14,0)))=0,"",WORKDAY($E151,INDEX('Calendário de follow-up'!$C$5:$C$14,MATCH($B151,'Calendário de follow-up'!$A$5:$A$14,0)))),""))</f>
        <v/>
      </c>
      <c r="I151" s="7" t="n"/>
      <c r="J151" s="8">
        <f>IF(OR($B151="",$E151=""),"",IFERROR(WORKDAY($E151,INDEX('Calendário de follow-up'!$D$5:$D$14,MATCH($B151,'Calendário de follow-up'!$A$5:$A$14,0))),""))</f>
        <v/>
      </c>
      <c r="K151" s="7" t="n"/>
      <c r="L151" s="7" t="n"/>
      <c r="M151" s="9">
        <f>IF($L151="","",IF(AND($K151&lt;&gt;"",$K151&lt;=$L151),"Encerramento",IF(AND($I151&lt;&gt;"",$I151&lt;=$L151),"2.º follow-up",IF(AND($G151&lt;&gt;"",$G151&lt;=$L151),"1.º follow-up","Primeira mensagem"))))</f>
        <v/>
      </c>
      <c r="N151" s="5" t="n"/>
      <c r="O151" s="9">
        <f>IF(OR($A151="",$E151="",$F151="",$L151&lt;&gt;"",$N151&lt;&gt;"",$K151&lt;&gt;""),"",IF($G151="","1.º follow-up",IF(AND($H151&lt;&gt;"",$I151=""),"2.º follow-up","Encerramento")))</f>
        <v/>
      </c>
      <c r="P151" s="8">
        <f>IF($O151="","",IF($O151="1.º follow-up",$F151,IF($O151="2.º follow-up",$H151,$J151)))</f>
        <v/>
      </c>
      <c r="Q151" s="10">
        <f>IF(OR($A151="",$E151=""),"",IF($N151&lt;&gt;"","Fechado",IF($L151&lt;&gt;"","Respondeu",IF($K151&lt;&gt;"",IF(TODAY()&gt;=WORKDAY($K151,'Calendário de follow-up'!$E$16),"Fechar agora","A aguardar"),IF($P151="","",IF($P151&lt;TODAY(),"Em atraso",IF($P151=TODAY(),"Vence hoje","A aguardar")))))))</f>
        <v/>
      </c>
      <c r="R151" s="5" t="n"/>
    </row>
    <row r="152">
      <c r="A152" s="4" t="n"/>
      <c r="B152" s="5" t="n"/>
      <c r="C152" s="6" t="n"/>
      <c r="D152" s="6" t="n"/>
      <c r="E152" s="7" t="n"/>
      <c r="F152" s="8">
        <f>IF(OR($B152="",$E152=""),"",IFERROR(WORKDAY($E152,INDEX('Calendário de follow-up'!$B$5:$B$14,MATCH($B152,'Calendário de follow-up'!$A$5:$A$14,0))),""))</f>
        <v/>
      </c>
      <c r="G152" s="7" t="n"/>
      <c r="H152" s="8">
        <f>IF(OR($B152="",$E152=""),"",IFERROR(IF(N(INDEX('Calendário de follow-up'!$C$5:$C$14,MATCH($B152,'Calendário de follow-up'!$A$5:$A$14,0)))=0,"",WORKDAY($E152,INDEX('Calendário de follow-up'!$C$5:$C$14,MATCH($B152,'Calendário de follow-up'!$A$5:$A$14,0)))),""))</f>
        <v/>
      </c>
      <c r="I152" s="7" t="n"/>
      <c r="J152" s="8">
        <f>IF(OR($B152="",$E152=""),"",IFERROR(WORKDAY($E152,INDEX('Calendário de follow-up'!$D$5:$D$14,MATCH($B152,'Calendário de follow-up'!$A$5:$A$14,0))),""))</f>
        <v/>
      </c>
      <c r="K152" s="7" t="n"/>
      <c r="L152" s="7" t="n"/>
      <c r="M152" s="9">
        <f>IF($L152="","",IF(AND($K152&lt;&gt;"",$K152&lt;=$L152),"Encerramento",IF(AND($I152&lt;&gt;"",$I152&lt;=$L152),"2.º follow-up",IF(AND($G152&lt;&gt;"",$G152&lt;=$L152),"1.º follow-up","Primeira mensagem"))))</f>
        <v/>
      </c>
      <c r="N152" s="5" t="n"/>
      <c r="O152" s="9">
        <f>IF(OR($A152="",$E152="",$F152="",$L152&lt;&gt;"",$N152&lt;&gt;"",$K152&lt;&gt;""),"",IF($G152="","1.º follow-up",IF(AND($H152&lt;&gt;"",$I152=""),"2.º follow-up","Encerramento")))</f>
        <v/>
      </c>
      <c r="P152" s="8">
        <f>IF($O152="","",IF($O152="1.º follow-up",$F152,IF($O152="2.º follow-up",$H152,$J152)))</f>
        <v/>
      </c>
      <c r="Q152" s="10">
        <f>IF(OR($A152="",$E152=""),"",IF($N152&lt;&gt;"","Fechado",IF($L152&lt;&gt;"","Respondeu",IF($K152&lt;&gt;"",IF(TODAY()&gt;=WORKDAY($K152,'Calendário de follow-up'!$E$16),"Fechar agora","A aguardar"),IF($P152="","",IF($P152&lt;TODAY(),"Em atraso",IF($P152=TODAY(),"Vence hoje","A aguardar")))))))</f>
        <v/>
      </c>
      <c r="R152" s="5" t="n"/>
    </row>
    <row r="153">
      <c r="A153" s="4" t="n"/>
      <c r="B153" s="5" t="n"/>
      <c r="C153" s="6" t="n"/>
      <c r="D153" s="6" t="n"/>
      <c r="E153" s="7" t="n"/>
      <c r="F153" s="8">
        <f>IF(OR($B153="",$E153=""),"",IFERROR(WORKDAY($E153,INDEX('Calendário de follow-up'!$B$5:$B$14,MATCH($B153,'Calendário de follow-up'!$A$5:$A$14,0))),""))</f>
        <v/>
      </c>
      <c r="G153" s="7" t="n"/>
      <c r="H153" s="8">
        <f>IF(OR($B153="",$E153=""),"",IFERROR(IF(N(INDEX('Calendário de follow-up'!$C$5:$C$14,MATCH($B153,'Calendário de follow-up'!$A$5:$A$14,0)))=0,"",WORKDAY($E153,INDEX('Calendário de follow-up'!$C$5:$C$14,MATCH($B153,'Calendário de follow-up'!$A$5:$A$14,0)))),""))</f>
        <v/>
      </c>
      <c r="I153" s="7" t="n"/>
      <c r="J153" s="8">
        <f>IF(OR($B153="",$E153=""),"",IFERROR(WORKDAY($E153,INDEX('Calendário de follow-up'!$D$5:$D$14,MATCH($B153,'Calendário de follow-up'!$A$5:$A$14,0))),""))</f>
        <v/>
      </c>
      <c r="K153" s="7" t="n"/>
      <c r="L153" s="7" t="n"/>
      <c r="M153" s="9">
        <f>IF($L153="","",IF(AND($K153&lt;&gt;"",$K153&lt;=$L153),"Encerramento",IF(AND($I153&lt;&gt;"",$I153&lt;=$L153),"2.º follow-up",IF(AND($G153&lt;&gt;"",$G153&lt;=$L153),"1.º follow-up","Primeira mensagem"))))</f>
        <v/>
      </c>
      <c r="N153" s="5" t="n"/>
      <c r="O153" s="9">
        <f>IF(OR($A153="",$E153="",$F153="",$L153&lt;&gt;"",$N153&lt;&gt;"",$K153&lt;&gt;""),"",IF($G153="","1.º follow-up",IF(AND($H153&lt;&gt;"",$I153=""),"2.º follow-up","Encerramento")))</f>
        <v/>
      </c>
      <c r="P153" s="8">
        <f>IF($O153="","",IF($O153="1.º follow-up",$F153,IF($O153="2.º follow-up",$H153,$J153)))</f>
        <v/>
      </c>
      <c r="Q153" s="10">
        <f>IF(OR($A153="",$E153=""),"",IF($N153&lt;&gt;"","Fechado",IF($L153&lt;&gt;"","Respondeu",IF($K153&lt;&gt;"",IF(TODAY()&gt;=WORKDAY($K153,'Calendário de follow-up'!$E$16),"Fechar agora","A aguardar"),IF($P153="","",IF($P153&lt;TODAY(),"Em atraso",IF($P153=TODAY(),"Vence hoje","A aguardar")))))))</f>
        <v/>
      </c>
      <c r="R153" s="5" t="n"/>
    </row>
    <row r="154">
      <c r="A154" s="4" t="n"/>
      <c r="B154" s="5" t="n"/>
      <c r="C154" s="6" t="n"/>
      <c r="D154" s="6" t="n"/>
      <c r="E154" s="7" t="n"/>
      <c r="F154" s="8">
        <f>IF(OR($B154="",$E154=""),"",IFERROR(WORKDAY($E154,INDEX('Calendário de follow-up'!$B$5:$B$14,MATCH($B154,'Calendário de follow-up'!$A$5:$A$14,0))),""))</f>
        <v/>
      </c>
      <c r="G154" s="7" t="n"/>
      <c r="H154" s="8">
        <f>IF(OR($B154="",$E154=""),"",IFERROR(IF(N(INDEX('Calendário de follow-up'!$C$5:$C$14,MATCH($B154,'Calendário de follow-up'!$A$5:$A$14,0)))=0,"",WORKDAY($E154,INDEX('Calendário de follow-up'!$C$5:$C$14,MATCH($B154,'Calendário de follow-up'!$A$5:$A$14,0)))),""))</f>
        <v/>
      </c>
      <c r="I154" s="7" t="n"/>
      <c r="J154" s="8">
        <f>IF(OR($B154="",$E154=""),"",IFERROR(WORKDAY($E154,INDEX('Calendário de follow-up'!$D$5:$D$14,MATCH($B154,'Calendário de follow-up'!$A$5:$A$14,0))),""))</f>
        <v/>
      </c>
      <c r="K154" s="7" t="n"/>
      <c r="L154" s="7" t="n"/>
      <c r="M154" s="9">
        <f>IF($L154="","",IF(AND($K154&lt;&gt;"",$K154&lt;=$L154),"Encerramento",IF(AND($I154&lt;&gt;"",$I154&lt;=$L154),"2.º follow-up",IF(AND($G154&lt;&gt;"",$G154&lt;=$L154),"1.º follow-up","Primeira mensagem"))))</f>
        <v/>
      </c>
      <c r="N154" s="5" t="n"/>
      <c r="O154" s="9">
        <f>IF(OR($A154="",$E154="",$F154="",$L154&lt;&gt;"",$N154&lt;&gt;"",$K154&lt;&gt;""),"",IF($G154="","1.º follow-up",IF(AND($H154&lt;&gt;"",$I154=""),"2.º follow-up","Encerramento")))</f>
        <v/>
      </c>
      <c r="P154" s="8">
        <f>IF($O154="","",IF($O154="1.º follow-up",$F154,IF($O154="2.º follow-up",$H154,$J154)))</f>
        <v/>
      </c>
      <c r="Q154" s="10">
        <f>IF(OR($A154="",$E154=""),"",IF($N154&lt;&gt;"","Fechado",IF($L154&lt;&gt;"","Respondeu",IF($K154&lt;&gt;"",IF(TODAY()&gt;=WORKDAY($K154,'Calendário de follow-up'!$E$16),"Fechar agora","A aguardar"),IF($P154="","",IF($P154&lt;TODAY(),"Em atraso",IF($P154=TODAY(),"Vence hoje","A aguardar")))))))</f>
        <v/>
      </c>
      <c r="R154" s="5" t="n"/>
    </row>
    <row r="155">
      <c r="A155" s="4" t="n"/>
      <c r="B155" s="5" t="n"/>
      <c r="C155" s="6" t="n"/>
      <c r="D155" s="6" t="n"/>
      <c r="E155" s="7" t="n"/>
      <c r="F155" s="8">
        <f>IF(OR($B155="",$E155=""),"",IFERROR(WORKDAY($E155,INDEX('Calendário de follow-up'!$B$5:$B$14,MATCH($B155,'Calendário de follow-up'!$A$5:$A$14,0))),""))</f>
        <v/>
      </c>
      <c r="G155" s="7" t="n"/>
      <c r="H155" s="8">
        <f>IF(OR($B155="",$E155=""),"",IFERROR(IF(N(INDEX('Calendário de follow-up'!$C$5:$C$14,MATCH($B155,'Calendário de follow-up'!$A$5:$A$14,0)))=0,"",WORKDAY($E155,INDEX('Calendário de follow-up'!$C$5:$C$14,MATCH($B155,'Calendário de follow-up'!$A$5:$A$14,0)))),""))</f>
        <v/>
      </c>
      <c r="I155" s="7" t="n"/>
      <c r="J155" s="8">
        <f>IF(OR($B155="",$E155=""),"",IFERROR(WORKDAY($E155,INDEX('Calendário de follow-up'!$D$5:$D$14,MATCH($B155,'Calendário de follow-up'!$A$5:$A$14,0))),""))</f>
        <v/>
      </c>
      <c r="K155" s="7" t="n"/>
      <c r="L155" s="7" t="n"/>
      <c r="M155" s="9">
        <f>IF($L155="","",IF(AND($K155&lt;&gt;"",$K155&lt;=$L155),"Encerramento",IF(AND($I155&lt;&gt;"",$I155&lt;=$L155),"2.º follow-up",IF(AND($G155&lt;&gt;"",$G155&lt;=$L155),"1.º follow-up","Primeira mensagem"))))</f>
        <v/>
      </c>
      <c r="N155" s="5" t="n"/>
      <c r="O155" s="9">
        <f>IF(OR($A155="",$E155="",$F155="",$L155&lt;&gt;"",$N155&lt;&gt;"",$K155&lt;&gt;""),"",IF($G155="","1.º follow-up",IF(AND($H155&lt;&gt;"",$I155=""),"2.º follow-up","Encerramento")))</f>
        <v/>
      </c>
      <c r="P155" s="8">
        <f>IF($O155="","",IF($O155="1.º follow-up",$F155,IF($O155="2.º follow-up",$H155,$J155)))</f>
        <v/>
      </c>
      <c r="Q155" s="10">
        <f>IF(OR($A155="",$E155=""),"",IF($N155&lt;&gt;"","Fechado",IF($L155&lt;&gt;"","Respondeu",IF($K155&lt;&gt;"",IF(TODAY()&gt;=WORKDAY($K155,'Calendário de follow-up'!$E$16),"Fechar agora","A aguardar"),IF($P155="","",IF($P155&lt;TODAY(),"Em atraso",IF($P155=TODAY(),"Vence hoje","A aguardar")))))))</f>
        <v/>
      </c>
      <c r="R155" s="5" t="n"/>
    </row>
    <row r="156">
      <c r="A156" s="4" t="n"/>
      <c r="B156" s="5" t="n"/>
      <c r="C156" s="6" t="n"/>
      <c r="D156" s="6" t="n"/>
      <c r="E156" s="7" t="n"/>
      <c r="F156" s="8">
        <f>IF(OR($B156="",$E156=""),"",IFERROR(WORKDAY($E156,INDEX('Calendário de follow-up'!$B$5:$B$14,MATCH($B156,'Calendário de follow-up'!$A$5:$A$14,0))),""))</f>
        <v/>
      </c>
      <c r="G156" s="7" t="n"/>
      <c r="H156" s="8">
        <f>IF(OR($B156="",$E156=""),"",IFERROR(IF(N(INDEX('Calendário de follow-up'!$C$5:$C$14,MATCH($B156,'Calendário de follow-up'!$A$5:$A$14,0)))=0,"",WORKDAY($E156,INDEX('Calendário de follow-up'!$C$5:$C$14,MATCH($B156,'Calendário de follow-up'!$A$5:$A$14,0)))),""))</f>
        <v/>
      </c>
      <c r="I156" s="7" t="n"/>
      <c r="J156" s="8">
        <f>IF(OR($B156="",$E156=""),"",IFERROR(WORKDAY($E156,INDEX('Calendário de follow-up'!$D$5:$D$14,MATCH($B156,'Calendário de follow-up'!$A$5:$A$14,0))),""))</f>
        <v/>
      </c>
      <c r="K156" s="7" t="n"/>
      <c r="L156" s="7" t="n"/>
      <c r="M156" s="9">
        <f>IF($L156="","",IF(AND($K156&lt;&gt;"",$K156&lt;=$L156),"Encerramento",IF(AND($I156&lt;&gt;"",$I156&lt;=$L156),"2.º follow-up",IF(AND($G156&lt;&gt;"",$G156&lt;=$L156),"1.º follow-up","Primeira mensagem"))))</f>
        <v/>
      </c>
      <c r="N156" s="5" t="n"/>
      <c r="O156" s="9">
        <f>IF(OR($A156="",$E156="",$F156="",$L156&lt;&gt;"",$N156&lt;&gt;"",$K156&lt;&gt;""),"",IF($G156="","1.º follow-up",IF(AND($H156&lt;&gt;"",$I156=""),"2.º follow-up","Encerramento")))</f>
        <v/>
      </c>
      <c r="P156" s="8">
        <f>IF($O156="","",IF($O156="1.º follow-up",$F156,IF($O156="2.º follow-up",$H156,$J156)))</f>
        <v/>
      </c>
      <c r="Q156" s="10">
        <f>IF(OR($A156="",$E156=""),"",IF($N156&lt;&gt;"","Fechado",IF($L156&lt;&gt;"","Respondeu",IF($K156&lt;&gt;"",IF(TODAY()&gt;=WORKDAY($K156,'Calendário de follow-up'!$E$16),"Fechar agora","A aguardar"),IF($P156="","",IF($P156&lt;TODAY(),"Em atraso",IF($P156=TODAY(),"Vence hoje","A aguardar")))))))</f>
        <v/>
      </c>
      <c r="R156" s="5" t="n"/>
    </row>
    <row r="157">
      <c r="A157" s="4" t="n"/>
      <c r="B157" s="5" t="n"/>
      <c r="C157" s="6" t="n"/>
      <c r="D157" s="6" t="n"/>
      <c r="E157" s="7" t="n"/>
      <c r="F157" s="8">
        <f>IF(OR($B157="",$E157=""),"",IFERROR(WORKDAY($E157,INDEX('Calendário de follow-up'!$B$5:$B$14,MATCH($B157,'Calendário de follow-up'!$A$5:$A$14,0))),""))</f>
        <v/>
      </c>
      <c r="G157" s="7" t="n"/>
      <c r="H157" s="8">
        <f>IF(OR($B157="",$E157=""),"",IFERROR(IF(N(INDEX('Calendário de follow-up'!$C$5:$C$14,MATCH($B157,'Calendário de follow-up'!$A$5:$A$14,0)))=0,"",WORKDAY($E157,INDEX('Calendário de follow-up'!$C$5:$C$14,MATCH($B157,'Calendário de follow-up'!$A$5:$A$14,0)))),""))</f>
        <v/>
      </c>
      <c r="I157" s="7" t="n"/>
      <c r="J157" s="8">
        <f>IF(OR($B157="",$E157=""),"",IFERROR(WORKDAY($E157,INDEX('Calendário de follow-up'!$D$5:$D$14,MATCH($B157,'Calendário de follow-up'!$A$5:$A$14,0))),""))</f>
        <v/>
      </c>
      <c r="K157" s="7" t="n"/>
      <c r="L157" s="7" t="n"/>
      <c r="M157" s="9">
        <f>IF($L157="","",IF(AND($K157&lt;&gt;"",$K157&lt;=$L157),"Encerramento",IF(AND($I157&lt;&gt;"",$I157&lt;=$L157),"2.º follow-up",IF(AND($G157&lt;&gt;"",$G157&lt;=$L157),"1.º follow-up","Primeira mensagem"))))</f>
        <v/>
      </c>
      <c r="N157" s="5" t="n"/>
      <c r="O157" s="9">
        <f>IF(OR($A157="",$E157="",$F157="",$L157&lt;&gt;"",$N157&lt;&gt;"",$K157&lt;&gt;""),"",IF($G157="","1.º follow-up",IF(AND($H157&lt;&gt;"",$I157=""),"2.º follow-up","Encerramento")))</f>
        <v/>
      </c>
      <c r="P157" s="8">
        <f>IF($O157="","",IF($O157="1.º follow-up",$F157,IF($O157="2.º follow-up",$H157,$J157)))</f>
        <v/>
      </c>
      <c r="Q157" s="10">
        <f>IF(OR($A157="",$E157=""),"",IF($N157&lt;&gt;"","Fechado",IF($L157&lt;&gt;"","Respondeu",IF($K157&lt;&gt;"",IF(TODAY()&gt;=WORKDAY($K157,'Calendário de follow-up'!$E$16),"Fechar agora","A aguardar"),IF($P157="","",IF($P157&lt;TODAY(),"Em atraso",IF($P157=TODAY(),"Vence hoje","A aguardar")))))))</f>
        <v/>
      </c>
      <c r="R157" s="5" t="n"/>
    </row>
    <row r="158">
      <c r="A158" s="4" t="n"/>
      <c r="B158" s="5" t="n"/>
      <c r="C158" s="6" t="n"/>
      <c r="D158" s="6" t="n"/>
      <c r="E158" s="7" t="n"/>
      <c r="F158" s="8">
        <f>IF(OR($B158="",$E158=""),"",IFERROR(WORKDAY($E158,INDEX('Calendário de follow-up'!$B$5:$B$14,MATCH($B158,'Calendário de follow-up'!$A$5:$A$14,0))),""))</f>
        <v/>
      </c>
      <c r="G158" s="7" t="n"/>
      <c r="H158" s="8">
        <f>IF(OR($B158="",$E158=""),"",IFERROR(IF(N(INDEX('Calendário de follow-up'!$C$5:$C$14,MATCH($B158,'Calendário de follow-up'!$A$5:$A$14,0)))=0,"",WORKDAY($E158,INDEX('Calendário de follow-up'!$C$5:$C$14,MATCH($B158,'Calendário de follow-up'!$A$5:$A$14,0)))),""))</f>
        <v/>
      </c>
      <c r="I158" s="7" t="n"/>
      <c r="J158" s="8">
        <f>IF(OR($B158="",$E158=""),"",IFERROR(WORKDAY($E158,INDEX('Calendário de follow-up'!$D$5:$D$14,MATCH($B158,'Calendário de follow-up'!$A$5:$A$14,0))),""))</f>
        <v/>
      </c>
      <c r="K158" s="7" t="n"/>
      <c r="L158" s="7" t="n"/>
      <c r="M158" s="9">
        <f>IF($L158="","",IF(AND($K158&lt;&gt;"",$K158&lt;=$L158),"Encerramento",IF(AND($I158&lt;&gt;"",$I158&lt;=$L158),"2.º follow-up",IF(AND($G158&lt;&gt;"",$G158&lt;=$L158),"1.º follow-up","Primeira mensagem"))))</f>
        <v/>
      </c>
      <c r="N158" s="5" t="n"/>
      <c r="O158" s="9">
        <f>IF(OR($A158="",$E158="",$F158="",$L158&lt;&gt;"",$N158&lt;&gt;"",$K158&lt;&gt;""),"",IF($G158="","1.º follow-up",IF(AND($H158&lt;&gt;"",$I158=""),"2.º follow-up","Encerramento")))</f>
        <v/>
      </c>
      <c r="P158" s="8">
        <f>IF($O158="","",IF($O158="1.º follow-up",$F158,IF($O158="2.º follow-up",$H158,$J158)))</f>
        <v/>
      </c>
      <c r="Q158" s="10">
        <f>IF(OR($A158="",$E158=""),"",IF($N158&lt;&gt;"","Fechado",IF($L158&lt;&gt;"","Respondeu",IF($K158&lt;&gt;"",IF(TODAY()&gt;=WORKDAY($K158,'Calendário de follow-up'!$E$16),"Fechar agora","A aguardar"),IF($P158="","",IF($P158&lt;TODAY(),"Em atraso",IF($P158=TODAY(),"Vence hoje","A aguardar")))))))</f>
        <v/>
      </c>
      <c r="R158" s="5" t="n"/>
    </row>
    <row r="159">
      <c r="A159" s="4" t="n"/>
      <c r="B159" s="5" t="n"/>
      <c r="C159" s="6" t="n"/>
      <c r="D159" s="6" t="n"/>
      <c r="E159" s="7" t="n"/>
      <c r="F159" s="8">
        <f>IF(OR($B159="",$E159=""),"",IFERROR(WORKDAY($E159,INDEX('Calendário de follow-up'!$B$5:$B$14,MATCH($B159,'Calendário de follow-up'!$A$5:$A$14,0))),""))</f>
        <v/>
      </c>
      <c r="G159" s="7" t="n"/>
      <c r="H159" s="8">
        <f>IF(OR($B159="",$E159=""),"",IFERROR(IF(N(INDEX('Calendário de follow-up'!$C$5:$C$14,MATCH($B159,'Calendário de follow-up'!$A$5:$A$14,0)))=0,"",WORKDAY($E159,INDEX('Calendário de follow-up'!$C$5:$C$14,MATCH($B159,'Calendário de follow-up'!$A$5:$A$14,0)))),""))</f>
        <v/>
      </c>
      <c r="I159" s="7" t="n"/>
      <c r="J159" s="8">
        <f>IF(OR($B159="",$E159=""),"",IFERROR(WORKDAY($E159,INDEX('Calendário de follow-up'!$D$5:$D$14,MATCH($B159,'Calendário de follow-up'!$A$5:$A$14,0))),""))</f>
        <v/>
      </c>
      <c r="K159" s="7" t="n"/>
      <c r="L159" s="7" t="n"/>
      <c r="M159" s="9">
        <f>IF($L159="","",IF(AND($K159&lt;&gt;"",$K159&lt;=$L159),"Encerramento",IF(AND($I159&lt;&gt;"",$I159&lt;=$L159),"2.º follow-up",IF(AND($G159&lt;&gt;"",$G159&lt;=$L159),"1.º follow-up","Primeira mensagem"))))</f>
        <v/>
      </c>
      <c r="N159" s="5" t="n"/>
      <c r="O159" s="9">
        <f>IF(OR($A159="",$E159="",$F159="",$L159&lt;&gt;"",$N159&lt;&gt;"",$K159&lt;&gt;""),"",IF($G159="","1.º follow-up",IF(AND($H159&lt;&gt;"",$I159=""),"2.º follow-up","Encerramento")))</f>
        <v/>
      </c>
      <c r="P159" s="8">
        <f>IF($O159="","",IF($O159="1.º follow-up",$F159,IF($O159="2.º follow-up",$H159,$J159)))</f>
        <v/>
      </c>
      <c r="Q159" s="10">
        <f>IF(OR($A159="",$E159=""),"",IF($N159&lt;&gt;"","Fechado",IF($L159&lt;&gt;"","Respondeu",IF($K159&lt;&gt;"",IF(TODAY()&gt;=WORKDAY($K159,'Calendário de follow-up'!$E$16),"Fechar agora","A aguardar"),IF($P159="","",IF($P159&lt;TODAY(),"Em atraso",IF($P159=TODAY(),"Vence hoje","A aguardar")))))))</f>
        <v/>
      </c>
      <c r="R159" s="5" t="n"/>
    </row>
    <row r="160">
      <c r="A160" s="4" t="n"/>
      <c r="B160" s="5" t="n"/>
      <c r="C160" s="6" t="n"/>
      <c r="D160" s="6" t="n"/>
      <c r="E160" s="7" t="n"/>
      <c r="F160" s="8">
        <f>IF(OR($B160="",$E160=""),"",IFERROR(WORKDAY($E160,INDEX('Calendário de follow-up'!$B$5:$B$14,MATCH($B160,'Calendário de follow-up'!$A$5:$A$14,0))),""))</f>
        <v/>
      </c>
      <c r="G160" s="7" t="n"/>
      <c r="H160" s="8">
        <f>IF(OR($B160="",$E160=""),"",IFERROR(IF(N(INDEX('Calendário de follow-up'!$C$5:$C$14,MATCH($B160,'Calendário de follow-up'!$A$5:$A$14,0)))=0,"",WORKDAY($E160,INDEX('Calendário de follow-up'!$C$5:$C$14,MATCH($B160,'Calendário de follow-up'!$A$5:$A$14,0)))),""))</f>
        <v/>
      </c>
      <c r="I160" s="7" t="n"/>
      <c r="J160" s="8">
        <f>IF(OR($B160="",$E160=""),"",IFERROR(WORKDAY($E160,INDEX('Calendário de follow-up'!$D$5:$D$14,MATCH($B160,'Calendário de follow-up'!$A$5:$A$14,0))),""))</f>
        <v/>
      </c>
      <c r="K160" s="7" t="n"/>
      <c r="L160" s="7" t="n"/>
      <c r="M160" s="9">
        <f>IF($L160="","",IF(AND($K160&lt;&gt;"",$K160&lt;=$L160),"Encerramento",IF(AND($I160&lt;&gt;"",$I160&lt;=$L160),"2.º follow-up",IF(AND($G160&lt;&gt;"",$G160&lt;=$L160),"1.º follow-up","Primeira mensagem"))))</f>
        <v/>
      </c>
      <c r="N160" s="5" t="n"/>
      <c r="O160" s="9">
        <f>IF(OR($A160="",$E160="",$F160="",$L160&lt;&gt;"",$N160&lt;&gt;"",$K160&lt;&gt;""),"",IF($G160="","1.º follow-up",IF(AND($H160&lt;&gt;"",$I160=""),"2.º follow-up","Encerramento")))</f>
        <v/>
      </c>
      <c r="P160" s="8">
        <f>IF($O160="","",IF($O160="1.º follow-up",$F160,IF($O160="2.º follow-up",$H160,$J160)))</f>
        <v/>
      </c>
      <c r="Q160" s="10">
        <f>IF(OR($A160="",$E160=""),"",IF($N160&lt;&gt;"","Fechado",IF($L160&lt;&gt;"","Respondeu",IF($K160&lt;&gt;"",IF(TODAY()&gt;=WORKDAY($K160,'Calendário de follow-up'!$E$16),"Fechar agora","A aguardar"),IF($P160="","",IF($P160&lt;TODAY(),"Em atraso",IF($P160=TODAY(),"Vence hoje","A aguardar")))))))</f>
        <v/>
      </c>
      <c r="R160" s="5" t="n"/>
    </row>
    <row r="161">
      <c r="A161" s="4" t="n"/>
      <c r="B161" s="5" t="n"/>
      <c r="C161" s="6" t="n"/>
      <c r="D161" s="6" t="n"/>
      <c r="E161" s="7" t="n"/>
      <c r="F161" s="8">
        <f>IF(OR($B161="",$E161=""),"",IFERROR(WORKDAY($E161,INDEX('Calendário de follow-up'!$B$5:$B$14,MATCH($B161,'Calendário de follow-up'!$A$5:$A$14,0))),""))</f>
        <v/>
      </c>
      <c r="G161" s="7" t="n"/>
      <c r="H161" s="8">
        <f>IF(OR($B161="",$E161=""),"",IFERROR(IF(N(INDEX('Calendário de follow-up'!$C$5:$C$14,MATCH($B161,'Calendário de follow-up'!$A$5:$A$14,0)))=0,"",WORKDAY($E161,INDEX('Calendário de follow-up'!$C$5:$C$14,MATCH($B161,'Calendário de follow-up'!$A$5:$A$14,0)))),""))</f>
        <v/>
      </c>
      <c r="I161" s="7" t="n"/>
      <c r="J161" s="8">
        <f>IF(OR($B161="",$E161=""),"",IFERROR(WORKDAY($E161,INDEX('Calendário de follow-up'!$D$5:$D$14,MATCH($B161,'Calendário de follow-up'!$A$5:$A$14,0))),""))</f>
        <v/>
      </c>
      <c r="K161" s="7" t="n"/>
      <c r="L161" s="7" t="n"/>
      <c r="M161" s="9">
        <f>IF($L161="","",IF(AND($K161&lt;&gt;"",$K161&lt;=$L161),"Encerramento",IF(AND($I161&lt;&gt;"",$I161&lt;=$L161),"2.º follow-up",IF(AND($G161&lt;&gt;"",$G161&lt;=$L161),"1.º follow-up","Primeira mensagem"))))</f>
        <v/>
      </c>
      <c r="N161" s="5" t="n"/>
      <c r="O161" s="9">
        <f>IF(OR($A161="",$E161="",$F161="",$L161&lt;&gt;"",$N161&lt;&gt;"",$K161&lt;&gt;""),"",IF($G161="","1.º follow-up",IF(AND($H161&lt;&gt;"",$I161=""),"2.º follow-up","Encerramento")))</f>
        <v/>
      </c>
      <c r="P161" s="8">
        <f>IF($O161="","",IF($O161="1.º follow-up",$F161,IF($O161="2.º follow-up",$H161,$J161)))</f>
        <v/>
      </c>
      <c r="Q161" s="10">
        <f>IF(OR($A161="",$E161=""),"",IF($N161&lt;&gt;"","Fechado",IF($L161&lt;&gt;"","Respondeu",IF($K161&lt;&gt;"",IF(TODAY()&gt;=WORKDAY($K161,'Calendário de follow-up'!$E$16),"Fechar agora","A aguardar"),IF($P161="","",IF($P161&lt;TODAY(),"Em atraso",IF($P161=TODAY(),"Vence hoje","A aguardar")))))))</f>
        <v/>
      </c>
      <c r="R161" s="5" t="n"/>
    </row>
    <row r="162">
      <c r="A162" s="4" t="n"/>
      <c r="B162" s="5" t="n"/>
      <c r="C162" s="6" t="n"/>
      <c r="D162" s="6" t="n"/>
      <c r="E162" s="7" t="n"/>
      <c r="F162" s="8">
        <f>IF(OR($B162="",$E162=""),"",IFERROR(WORKDAY($E162,INDEX('Calendário de follow-up'!$B$5:$B$14,MATCH($B162,'Calendário de follow-up'!$A$5:$A$14,0))),""))</f>
        <v/>
      </c>
      <c r="G162" s="7" t="n"/>
      <c r="H162" s="8">
        <f>IF(OR($B162="",$E162=""),"",IFERROR(IF(N(INDEX('Calendário de follow-up'!$C$5:$C$14,MATCH($B162,'Calendário de follow-up'!$A$5:$A$14,0)))=0,"",WORKDAY($E162,INDEX('Calendário de follow-up'!$C$5:$C$14,MATCH($B162,'Calendário de follow-up'!$A$5:$A$14,0)))),""))</f>
        <v/>
      </c>
      <c r="I162" s="7" t="n"/>
      <c r="J162" s="8">
        <f>IF(OR($B162="",$E162=""),"",IFERROR(WORKDAY($E162,INDEX('Calendário de follow-up'!$D$5:$D$14,MATCH($B162,'Calendário de follow-up'!$A$5:$A$14,0))),""))</f>
        <v/>
      </c>
      <c r="K162" s="7" t="n"/>
      <c r="L162" s="7" t="n"/>
      <c r="M162" s="9">
        <f>IF($L162="","",IF(AND($K162&lt;&gt;"",$K162&lt;=$L162),"Encerramento",IF(AND($I162&lt;&gt;"",$I162&lt;=$L162),"2.º follow-up",IF(AND($G162&lt;&gt;"",$G162&lt;=$L162),"1.º follow-up","Primeira mensagem"))))</f>
        <v/>
      </c>
      <c r="N162" s="5" t="n"/>
      <c r="O162" s="9">
        <f>IF(OR($A162="",$E162="",$F162="",$L162&lt;&gt;"",$N162&lt;&gt;"",$K162&lt;&gt;""),"",IF($G162="","1.º follow-up",IF(AND($H162&lt;&gt;"",$I162=""),"2.º follow-up","Encerramento")))</f>
        <v/>
      </c>
      <c r="P162" s="8">
        <f>IF($O162="","",IF($O162="1.º follow-up",$F162,IF($O162="2.º follow-up",$H162,$J162)))</f>
        <v/>
      </c>
      <c r="Q162" s="10">
        <f>IF(OR($A162="",$E162=""),"",IF($N162&lt;&gt;"","Fechado",IF($L162&lt;&gt;"","Respondeu",IF($K162&lt;&gt;"",IF(TODAY()&gt;=WORKDAY($K162,'Calendário de follow-up'!$E$16),"Fechar agora","A aguardar"),IF($P162="","",IF($P162&lt;TODAY(),"Em atraso",IF($P162=TODAY(),"Vence hoje","A aguardar")))))))</f>
        <v/>
      </c>
      <c r="R162" s="5" t="n"/>
    </row>
    <row r="163">
      <c r="A163" s="4" t="n"/>
      <c r="B163" s="5" t="n"/>
      <c r="C163" s="6" t="n"/>
      <c r="D163" s="6" t="n"/>
      <c r="E163" s="7" t="n"/>
      <c r="F163" s="8">
        <f>IF(OR($B163="",$E163=""),"",IFERROR(WORKDAY($E163,INDEX('Calendário de follow-up'!$B$5:$B$14,MATCH($B163,'Calendário de follow-up'!$A$5:$A$14,0))),""))</f>
        <v/>
      </c>
      <c r="G163" s="7" t="n"/>
      <c r="H163" s="8">
        <f>IF(OR($B163="",$E163=""),"",IFERROR(IF(N(INDEX('Calendário de follow-up'!$C$5:$C$14,MATCH($B163,'Calendário de follow-up'!$A$5:$A$14,0)))=0,"",WORKDAY($E163,INDEX('Calendário de follow-up'!$C$5:$C$14,MATCH($B163,'Calendário de follow-up'!$A$5:$A$14,0)))),""))</f>
        <v/>
      </c>
      <c r="I163" s="7" t="n"/>
      <c r="J163" s="8">
        <f>IF(OR($B163="",$E163=""),"",IFERROR(WORKDAY($E163,INDEX('Calendário de follow-up'!$D$5:$D$14,MATCH($B163,'Calendário de follow-up'!$A$5:$A$14,0))),""))</f>
        <v/>
      </c>
      <c r="K163" s="7" t="n"/>
      <c r="L163" s="7" t="n"/>
      <c r="M163" s="9">
        <f>IF($L163="","",IF(AND($K163&lt;&gt;"",$K163&lt;=$L163),"Encerramento",IF(AND($I163&lt;&gt;"",$I163&lt;=$L163),"2.º follow-up",IF(AND($G163&lt;&gt;"",$G163&lt;=$L163),"1.º follow-up","Primeira mensagem"))))</f>
        <v/>
      </c>
      <c r="N163" s="5" t="n"/>
      <c r="O163" s="9">
        <f>IF(OR($A163="",$E163="",$F163="",$L163&lt;&gt;"",$N163&lt;&gt;"",$K163&lt;&gt;""),"",IF($G163="","1.º follow-up",IF(AND($H163&lt;&gt;"",$I163=""),"2.º follow-up","Encerramento")))</f>
        <v/>
      </c>
      <c r="P163" s="8">
        <f>IF($O163="","",IF($O163="1.º follow-up",$F163,IF($O163="2.º follow-up",$H163,$J163)))</f>
        <v/>
      </c>
      <c r="Q163" s="10">
        <f>IF(OR($A163="",$E163=""),"",IF($N163&lt;&gt;"","Fechado",IF($L163&lt;&gt;"","Respondeu",IF($K163&lt;&gt;"",IF(TODAY()&gt;=WORKDAY($K163,'Calendário de follow-up'!$E$16),"Fechar agora","A aguardar"),IF($P163="","",IF($P163&lt;TODAY(),"Em atraso",IF($P163=TODAY(),"Vence hoje","A aguardar")))))))</f>
        <v/>
      </c>
      <c r="R163" s="5" t="n"/>
    </row>
    <row r="164">
      <c r="A164" s="4" t="n"/>
      <c r="B164" s="5" t="n"/>
      <c r="C164" s="6" t="n"/>
      <c r="D164" s="6" t="n"/>
      <c r="E164" s="7" t="n"/>
      <c r="F164" s="8">
        <f>IF(OR($B164="",$E164=""),"",IFERROR(WORKDAY($E164,INDEX('Calendário de follow-up'!$B$5:$B$14,MATCH($B164,'Calendário de follow-up'!$A$5:$A$14,0))),""))</f>
        <v/>
      </c>
      <c r="G164" s="7" t="n"/>
      <c r="H164" s="8">
        <f>IF(OR($B164="",$E164=""),"",IFERROR(IF(N(INDEX('Calendário de follow-up'!$C$5:$C$14,MATCH($B164,'Calendário de follow-up'!$A$5:$A$14,0)))=0,"",WORKDAY($E164,INDEX('Calendário de follow-up'!$C$5:$C$14,MATCH($B164,'Calendário de follow-up'!$A$5:$A$14,0)))),""))</f>
        <v/>
      </c>
      <c r="I164" s="7" t="n"/>
      <c r="J164" s="8">
        <f>IF(OR($B164="",$E164=""),"",IFERROR(WORKDAY($E164,INDEX('Calendário de follow-up'!$D$5:$D$14,MATCH($B164,'Calendário de follow-up'!$A$5:$A$14,0))),""))</f>
        <v/>
      </c>
      <c r="K164" s="7" t="n"/>
      <c r="L164" s="7" t="n"/>
      <c r="M164" s="9">
        <f>IF($L164="","",IF(AND($K164&lt;&gt;"",$K164&lt;=$L164),"Encerramento",IF(AND($I164&lt;&gt;"",$I164&lt;=$L164),"2.º follow-up",IF(AND($G164&lt;&gt;"",$G164&lt;=$L164),"1.º follow-up","Primeira mensagem"))))</f>
        <v/>
      </c>
      <c r="N164" s="5" t="n"/>
      <c r="O164" s="9">
        <f>IF(OR($A164="",$E164="",$F164="",$L164&lt;&gt;"",$N164&lt;&gt;"",$K164&lt;&gt;""),"",IF($G164="","1.º follow-up",IF(AND($H164&lt;&gt;"",$I164=""),"2.º follow-up","Encerramento")))</f>
        <v/>
      </c>
      <c r="P164" s="8">
        <f>IF($O164="","",IF($O164="1.º follow-up",$F164,IF($O164="2.º follow-up",$H164,$J164)))</f>
        <v/>
      </c>
      <c r="Q164" s="10">
        <f>IF(OR($A164="",$E164=""),"",IF($N164&lt;&gt;"","Fechado",IF($L164&lt;&gt;"","Respondeu",IF($K164&lt;&gt;"",IF(TODAY()&gt;=WORKDAY($K164,'Calendário de follow-up'!$E$16),"Fechar agora","A aguardar"),IF($P164="","",IF($P164&lt;TODAY(),"Em atraso",IF($P164=TODAY(),"Vence hoje","A aguardar")))))))</f>
        <v/>
      </c>
      <c r="R164" s="5" t="n"/>
    </row>
    <row r="165">
      <c r="A165" s="4" t="n"/>
      <c r="B165" s="5" t="n"/>
      <c r="C165" s="6" t="n"/>
      <c r="D165" s="6" t="n"/>
      <c r="E165" s="7" t="n"/>
      <c r="F165" s="8">
        <f>IF(OR($B165="",$E165=""),"",IFERROR(WORKDAY($E165,INDEX('Calendário de follow-up'!$B$5:$B$14,MATCH($B165,'Calendário de follow-up'!$A$5:$A$14,0))),""))</f>
        <v/>
      </c>
      <c r="G165" s="7" t="n"/>
      <c r="H165" s="8">
        <f>IF(OR($B165="",$E165=""),"",IFERROR(IF(N(INDEX('Calendário de follow-up'!$C$5:$C$14,MATCH($B165,'Calendário de follow-up'!$A$5:$A$14,0)))=0,"",WORKDAY($E165,INDEX('Calendário de follow-up'!$C$5:$C$14,MATCH($B165,'Calendário de follow-up'!$A$5:$A$14,0)))),""))</f>
        <v/>
      </c>
      <c r="I165" s="7" t="n"/>
      <c r="J165" s="8">
        <f>IF(OR($B165="",$E165=""),"",IFERROR(WORKDAY($E165,INDEX('Calendário de follow-up'!$D$5:$D$14,MATCH($B165,'Calendário de follow-up'!$A$5:$A$14,0))),""))</f>
        <v/>
      </c>
      <c r="K165" s="7" t="n"/>
      <c r="L165" s="7" t="n"/>
      <c r="M165" s="9">
        <f>IF($L165="","",IF(AND($K165&lt;&gt;"",$K165&lt;=$L165),"Encerramento",IF(AND($I165&lt;&gt;"",$I165&lt;=$L165),"2.º follow-up",IF(AND($G165&lt;&gt;"",$G165&lt;=$L165),"1.º follow-up","Primeira mensagem"))))</f>
        <v/>
      </c>
      <c r="N165" s="5" t="n"/>
      <c r="O165" s="9">
        <f>IF(OR($A165="",$E165="",$F165="",$L165&lt;&gt;"",$N165&lt;&gt;"",$K165&lt;&gt;""),"",IF($G165="","1.º follow-up",IF(AND($H165&lt;&gt;"",$I165=""),"2.º follow-up","Encerramento")))</f>
        <v/>
      </c>
      <c r="P165" s="8">
        <f>IF($O165="","",IF($O165="1.º follow-up",$F165,IF($O165="2.º follow-up",$H165,$J165)))</f>
        <v/>
      </c>
      <c r="Q165" s="10">
        <f>IF(OR($A165="",$E165=""),"",IF($N165&lt;&gt;"","Fechado",IF($L165&lt;&gt;"","Respondeu",IF($K165&lt;&gt;"",IF(TODAY()&gt;=WORKDAY($K165,'Calendário de follow-up'!$E$16),"Fechar agora","A aguardar"),IF($P165="","",IF($P165&lt;TODAY(),"Em atraso",IF($P165=TODAY(),"Vence hoje","A aguardar")))))))</f>
        <v/>
      </c>
      <c r="R165" s="5" t="n"/>
    </row>
    <row r="166">
      <c r="A166" s="4" t="n"/>
      <c r="B166" s="5" t="n"/>
      <c r="C166" s="6" t="n"/>
      <c r="D166" s="6" t="n"/>
      <c r="E166" s="7" t="n"/>
      <c r="F166" s="8">
        <f>IF(OR($B166="",$E166=""),"",IFERROR(WORKDAY($E166,INDEX('Calendário de follow-up'!$B$5:$B$14,MATCH($B166,'Calendário de follow-up'!$A$5:$A$14,0))),""))</f>
        <v/>
      </c>
      <c r="G166" s="7" t="n"/>
      <c r="H166" s="8">
        <f>IF(OR($B166="",$E166=""),"",IFERROR(IF(N(INDEX('Calendário de follow-up'!$C$5:$C$14,MATCH($B166,'Calendário de follow-up'!$A$5:$A$14,0)))=0,"",WORKDAY($E166,INDEX('Calendário de follow-up'!$C$5:$C$14,MATCH($B166,'Calendário de follow-up'!$A$5:$A$14,0)))),""))</f>
        <v/>
      </c>
      <c r="I166" s="7" t="n"/>
      <c r="J166" s="8">
        <f>IF(OR($B166="",$E166=""),"",IFERROR(WORKDAY($E166,INDEX('Calendário de follow-up'!$D$5:$D$14,MATCH($B166,'Calendário de follow-up'!$A$5:$A$14,0))),""))</f>
        <v/>
      </c>
      <c r="K166" s="7" t="n"/>
      <c r="L166" s="7" t="n"/>
      <c r="M166" s="9">
        <f>IF($L166="","",IF(AND($K166&lt;&gt;"",$K166&lt;=$L166),"Encerramento",IF(AND($I166&lt;&gt;"",$I166&lt;=$L166),"2.º follow-up",IF(AND($G166&lt;&gt;"",$G166&lt;=$L166),"1.º follow-up","Primeira mensagem"))))</f>
        <v/>
      </c>
      <c r="N166" s="5" t="n"/>
      <c r="O166" s="9">
        <f>IF(OR($A166="",$E166="",$F166="",$L166&lt;&gt;"",$N166&lt;&gt;"",$K166&lt;&gt;""),"",IF($G166="","1.º follow-up",IF(AND($H166&lt;&gt;"",$I166=""),"2.º follow-up","Encerramento")))</f>
        <v/>
      </c>
      <c r="P166" s="8">
        <f>IF($O166="","",IF($O166="1.º follow-up",$F166,IF($O166="2.º follow-up",$H166,$J166)))</f>
        <v/>
      </c>
      <c r="Q166" s="10">
        <f>IF(OR($A166="",$E166=""),"",IF($N166&lt;&gt;"","Fechado",IF($L166&lt;&gt;"","Respondeu",IF($K166&lt;&gt;"",IF(TODAY()&gt;=WORKDAY($K166,'Calendário de follow-up'!$E$16),"Fechar agora","A aguardar"),IF($P166="","",IF($P166&lt;TODAY(),"Em atraso",IF($P166=TODAY(),"Vence hoje","A aguardar")))))))</f>
        <v/>
      </c>
      <c r="R166" s="5" t="n"/>
    </row>
    <row r="167">
      <c r="A167" s="4" t="n"/>
      <c r="B167" s="5" t="n"/>
      <c r="C167" s="6" t="n"/>
      <c r="D167" s="6" t="n"/>
      <c r="E167" s="7" t="n"/>
      <c r="F167" s="8">
        <f>IF(OR($B167="",$E167=""),"",IFERROR(WORKDAY($E167,INDEX('Calendário de follow-up'!$B$5:$B$14,MATCH($B167,'Calendário de follow-up'!$A$5:$A$14,0))),""))</f>
        <v/>
      </c>
      <c r="G167" s="7" t="n"/>
      <c r="H167" s="8">
        <f>IF(OR($B167="",$E167=""),"",IFERROR(IF(N(INDEX('Calendário de follow-up'!$C$5:$C$14,MATCH($B167,'Calendário de follow-up'!$A$5:$A$14,0)))=0,"",WORKDAY($E167,INDEX('Calendário de follow-up'!$C$5:$C$14,MATCH($B167,'Calendário de follow-up'!$A$5:$A$14,0)))),""))</f>
        <v/>
      </c>
      <c r="I167" s="7" t="n"/>
      <c r="J167" s="8">
        <f>IF(OR($B167="",$E167=""),"",IFERROR(WORKDAY($E167,INDEX('Calendário de follow-up'!$D$5:$D$14,MATCH($B167,'Calendário de follow-up'!$A$5:$A$14,0))),""))</f>
        <v/>
      </c>
      <c r="K167" s="7" t="n"/>
      <c r="L167" s="7" t="n"/>
      <c r="M167" s="9">
        <f>IF($L167="","",IF(AND($K167&lt;&gt;"",$K167&lt;=$L167),"Encerramento",IF(AND($I167&lt;&gt;"",$I167&lt;=$L167),"2.º follow-up",IF(AND($G167&lt;&gt;"",$G167&lt;=$L167),"1.º follow-up","Primeira mensagem"))))</f>
        <v/>
      </c>
      <c r="N167" s="5" t="n"/>
      <c r="O167" s="9">
        <f>IF(OR($A167="",$E167="",$F167="",$L167&lt;&gt;"",$N167&lt;&gt;"",$K167&lt;&gt;""),"",IF($G167="","1.º follow-up",IF(AND($H167&lt;&gt;"",$I167=""),"2.º follow-up","Encerramento")))</f>
        <v/>
      </c>
      <c r="P167" s="8">
        <f>IF($O167="","",IF($O167="1.º follow-up",$F167,IF($O167="2.º follow-up",$H167,$J167)))</f>
        <v/>
      </c>
      <c r="Q167" s="10">
        <f>IF(OR($A167="",$E167=""),"",IF($N167&lt;&gt;"","Fechado",IF($L167&lt;&gt;"","Respondeu",IF($K167&lt;&gt;"",IF(TODAY()&gt;=WORKDAY($K167,'Calendário de follow-up'!$E$16),"Fechar agora","A aguardar"),IF($P167="","",IF($P167&lt;TODAY(),"Em atraso",IF($P167=TODAY(),"Vence hoje","A aguardar")))))))</f>
        <v/>
      </c>
      <c r="R167" s="5" t="n"/>
    </row>
    <row r="168">
      <c r="A168" s="4" t="n"/>
      <c r="B168" s="5" t="n"/>
      <c r="C168" s="6" t="n"/>
      <c r="D168" s="6" t="n"/>
      <c r="E168" s="7" t="n"/>
      <c r="F168" s="8">
        <f>IF(OR($B168="",$E168=""),"",IFERROR(WORKDAY($E168,INDEX('Calendário de follow-up'!$B$5:$B$14,MATCH($B168,'Calendário de follow-up'!$A$5:$A$14,0))),""))</f>
        <v/>
      </c>
      <c r="G168" s="7" t="n"/>
      <c r="H168" s="8">
        <f>IF(OR($B168="",$E168=""),"",IFERROR(IF(N(INDEX('Calendário de follow-up'!$C$5:$C$14,MATCH($B168,'Calendário de follow-up'!$A$5:$A$14,0)))=0,"",WORKDAY($E168,INDEX('Calendário de follow-up'!$C$5:$C$14,MATCH($B168,'Calendário de follow-up'!$A$5:$A$14,0)))),""))</f>
        <v/>
      </c>
      <c r="I168" s="7" t="n"/>
      <c r="J168" s="8">
        <f>IF(OR($B168="",$E168=""),"",IFERROR(WORKDAY($E168,INDEX('Calendário de follow-up'!$D$5:$D$14,MATCH($B168,'Calendário de follow-up'!$A$5:$A$14,0))),""))</f>
        <v/>
      </c>
      <c r="K168" s="7" t="n"/>
      <c r="L168" s="7" t="n"/>
      <c r="M168" s="9">
        <f>IF($L168="","",IF(AND($K168&lt;&gt;"",$K168&lt;=$L168),"Encerramento",IF(AND($I168&lt;&gt;"",$I168&lt;=$L168),"2.º follow-up",IF(AND($G168&lt;&gt;"",$G168&lt;=$L168),"1.º follow-up","Primeira mensagem"))))</f>
        <v/>
      </c>
      <c r="N168" s="5" t="n"/>
      <c r="O168" s="9">
        <f>IF(OR($A168="",$E168="",$F168="",$L168&lt;&gt;"",$N168&lt;&gt;"",$K168&lt;&gt;""),"",IF($G168="","1.º follow-up",IF(AND($H168&lt;&gt;"",$I168=""),"2.º follow-up","Encerramento")))</f>
        <v/>
      </c>
      <c r="P168" s="8">
        <f>IF($O168="","",IF($O168="1.º follow-up",$F168,IF($O168="2.º follow-up",$H168,$J168)))</f>
        <v/>
      </c>
      <c r="Q168" s="10">
        <f>IF(OR($A168="",$E168=""),"",IF($N168&lt;&gt;"","Fechado",IF($L168&lt;&gt;"","Respondeu",IF($K168&lt;&gt;"",IF(TODAY()&gt;=WORKDAY($K168,'Calendário de follow-up'!$E$16),"Fechar agora","A aguardar"),IF($P168="","",IF($P168&lt;TODAY(),"Em atraso",IF($P168=TODAY(),"Vence hoje","A aguardar")))))))</f>
        <v/>
      </c>
      <c r="R168" s="5" t="n"/>
    </row>
    <row r="169">
      <c r="A169" s="4" t="n"/>
      <c r="B169" s="5" t="n"/>
      <c r="C169" s="6" t="n"/>
      <c r="D169" s="6" t="n"/>
      <c r="E169" s="7" t="n"/>
      <c r="F169" s="8">
        <f>IF(OR($B169="",$E169=""),"",IFERROR(WORKDAY($E169,INDEX('Calendário de follow-up'!$B$5:$B$14,MATCH($B169,'Calendário de follow-up'!$A$5:$A$14,0))),""))</f>
        <v/>
      </c>
      <c r="G169" s="7" t="n"/>
      <c r="H169" s="8">
        <f>IF(OR($B169="",$E169=""),"",IFERROR(IF(N(INDEX('Calendário de follow-up'!$C$5:$C$14,MATCH($B169,'Calendário de follow-up'!$A$5:$A$14,0)))=0,"",WORKDAY($E169,INDEX('Calendário de follow-up'!$C$5:$C$14,MATCH($B169,'Calendário de follow-up'!$A$5:$A$14,0)))),""))</f>
        <v/>
      </c>
      <c r="I169" s="7" t="n"/>
      <c r="J169" s="8">
        <f>IF(OR($B169="",$E169=""),"",IFERROR(WORKDAY($E169,INDEX('Calendário de follow-up'!$D$5:$D$14,MATCH($B169,'Calendário de follow-up'!$A$5:$A$14,0))),""))</f>
        <v/>
      </c>
      <c r="K169" s="7" t="n"/>
      <c r="L169" s="7" t="n"/>
      <c r="M169" s="9">
        <f>IF($L169="","",IF(AND($K169&lt;&gt;"",$K169&lt;=$L169),"Encerramento",IF(AND($I169&lt;&gt;"",$I169&lt;=$L169),"2.º follow-up",IF(AND($G169&lt;&gt;"",$G169&lt;=$L169),"1.º follow-up","Primeira mensagem"))))</f>
        <v/>
      </c>
      <c r="N169" s="5" t="n"/>
      <c r="O169" s="9">
        <f>IF(OR($A169="",$E169="",$F169="",$L169&lt;&gt;"",$N169&lt;&gt;"",$K169&lt;&gt;""),"",IF($G169="","1.º follow-up",IF(AND($H169&lt;&gt;"",$I169=""),"2.º follow-up","Encerramento")))</f>
        <v/>
      </c>
      <c r="P169" s="8">
        <f>IF($O169="","",IF($O169="1.º follow-up",$F169,IF($O169="2.º follow-up",$H169,$J169)))</f>
        <v/>
      </c>
      <c r="Q169" s="10">
        <f>IF(OR($A169="",$E169=""),"",IF($N169&lt;&gt;"","Fechado",IF($L169&lt;&gt;"","Respondeu",IF($K169&lt;&gt;"",IF(TODAY()&gt;=WORKDAY($K169,'Calendário de follow-up'!$E$16),"Fechar agora","A aguardar"),IF($P169="","",IF($P169&lt;TODAY(),"Em atraso",IF($P169=TODAY(),"Vence hoje","A aguardar")))))))</f>
        <v/>
      </c>
      <c r="R169" s="5" t="n"/>
    </row>
    <row r="170">
      <c r="A170" s="4" t="n"/>
      <c r="B170" s="5" t="n"/>
      <c r="C170" s="6" t="n"/>
      <c r="D170" s="6" t="n"/>
      <c r="E170" s="7" t="n"/>
      <c r="F170" s="8">
        <f>IF(OR($B170="",$E170=""),"",IFERROR(WORKDAY($E170,INDEX('Calendário de follow-up'!$B$5:$B$14,MATCH($B170,'Calendário de follow-up'!$A$5:$A$14,0))),""))</f>
        <v/>
      </c>
      <c r="G170" s="7" t="n"/>
      <c r="H170" s="8">
        <f>IF(OR($B170="",$E170=""),"",IFERROR(IF(N(INDEX('Calendário de follow-up'!$C$5:$C$14,MATCH($B170,'Calendário de follow-up'!$A$5:$A$14,0)))=0,"",WORKDAY($E170,INDEX('Calendário de follow-up'!$C$5:$C$14,MATCH($B170,'Calendário de follow-up'!$A$5:$A$14,0)))),""))</f>
        <v/>
      </c>
      <c r="I170" s="7" t="n"/>
      <c r="J170" s="8">
        <f>IF(OR($B170="",$E170=""),"",IFERROR(WORKDAY($E170,INDEX('Calendário de follow-up'!$D$5:$D$14,MATCH($B170,'Calendário de follow-up'!$A$5:$A$14,0))),""))</f>
        <v/>
      </c>
      <c r="K170" s="7" t="n"/>
      <c r="L170" s="7" t="n"/>
      <c r="M170" s="9">
        <f>IF($L170="","",IF(AND($K170&lt;&gt;"",$K170&lt;=$L170),"Encerramento",IF(AND($I170&lt;&gt;"",$I170&lt;=$L170),"2.º follow-up",IF(AND($G170&lt;&gt;"",$G170&lt;=$L170),"1.º follow-up","Primeira mensagem"))))</f>
        <v/>
      </c>
      <c r="N170" s="5" t="n"/>
      <c r="O170" s="9">
        <f>IF(OR($A170="",$E170="",$F170="",$L170&lt;&gt;"",$N170&lt;&gt;"",$K170&lt;&gt;""),"",IF($G170="","1.º follow-up",IF(AND($H170&lt;&gt;"",$I170=""),"2.º follow-up","Encerramento")))</f>
        <v/>
      </c>
      <c r="P170" s="8">
        <f>IF($O170="","",IF($O170="1.º follow-up",$F170,IF($O170="2.º follow-up",$H170,$J170)))</f>
        <v/>
      </c>
      <c r="Q170" s="10">
        <f>IF(OR($A170="",$E170=""),"",IF($N170&lt;&gt;"","Fechado",IF($L170&lt;&gt;"","Respondeu",IF($K170&lt;&gt;"",IF(TODAY()&gt;=WORKDAY($K170,'Calendário de follow-up'!$E$16),"Fechar agora","A aguardar"),IF($P170="","",IF($P170&lt;TODAY(),"Em atraso",IF($P170=TODAY(),"Vence hoje","A aguardar")))))))</f>
        <v/>
      </c>
      <c r="R170" s="5" t="n"/>
    </row>
    <row r="171">
      <c r="A171" s="4" t="n"/>
      <c r="B171" s="5" t="n"/>
      <c r="C171" s="6" t="n"/>
      <c r="D171" s="6" t="n"/>
      <c r="E171" s="7" t="n"/>
      <c r="F171" s="8">
        <f>IF(OR($B171="",$E171=""),"",IFERROR(WORKDAY($E171,INDEX('Calendário de follow-up'!$B$5:$B$14,MATCH($B171,'Calendário de follow-up'!$A$5:$A$14,0))),""))</f>
        <v/>
      </c>
      <c r="G171" s="7" t="n"/>
      <c r="H171" s="8">
        <f>IF(OR($B171="",$E171=""),"",IFERROR(IF(N(INDEX('Calendário de follow-up'!$C$5:$C$14,MATCH($B171,'Calendário de follow-up'!$A$5:$A$14,0)))=0,"",WORKDAY($E171,INDEX('Calendário de follow-up'!$C$5:$C$14,MATCH($B171,'Calendário de follow-up'!$A$5:$A$14,0)))),""))</f>
        <v/>
      </c>
      <c r="I171" s="7" t="n"/>
      <c r="J171" s="8">
        <f>IF(OR($B171="",$E171=""),"",IFERROR(WORKDAY($E171,INDEX('Calendário de follow-up'!$D$5:$D$14,MATCH($B171,'Calendário de follow-up'!$A$5:$A$14,0))),""))</f>
        <v/>
      </c>
      <c r="K171" s="7" t="n"/>
      <c r="L171" s="7" t="n"/>
      <c r="M171" s="9">
        <f>IF($L171="","",IF(AND($K171&lt;&gt;"",$K171&lt;=$L171),"Encerramento",IF(AND($I171&lt;&gt;"",$I171&lt;=$L171),"2.º follow-up",IF(AND($G171&lt;&gt;"",$G171&lt;=$L171),"1.º follow-up","Primeira mensagem"))))</f>
        <v/>
      </c>
      <c r="N171" s="5" t="n"/>
      <c r="O171" s="9">
        <f>IF(OR($A171="",$E171="",$F171="",$L171&lt;&gt;"",$N171&lt;&gt;"",$K171&lt;&gt;""),"",IF($G171="","1.º follow-up",IF(AND($H171&lt;&gt;"",$I171=""),"2.º follow-up","Encerramento")))</f>
        <v/>
      </c>
      <c r="P171" s="8">
        <f>IF($O171="","",IF($O171="1.º follow-up",$F171,IF($O171="2.º follow-up",$H171,$J171)))</f>
        <v/>
      </c>
      <c r="Q171" s="10">
        <f>IF(OR($A171="",$E171=""),"",IF($N171&lt;&gt;"","Fechado",IF($L171&lt;&gt;"","Respondeu",IF($K171&lt;&gt;"",IF(TODAY()&gt;=WORKDAY($K171,'Calendário de follow-up'!$E$16),"Fechar agora","A aguardar"),IF($P171="","",IF($P171&lt;TODAY(),"Em atraso",IF($P171=TODAY(),"Vence hoje","A aguardar")))))))</f>
        <v/>
      </c>
      <c r="R171" s="5" t="n"/>
    </row>
    <row r="172">
      <c r="A172" s="4" t="n"/>
      <c r="B172" s="5" t="n"/>
      <c r="C172" s="6" t="n"/>
      <c r="D172" s="6" t="n"/>
      <c r="E172" s="7" t="n"/>
      <c r="F172" s="8">
        <f>IF(OR($B172="",$E172=""),"",IFERROR(WORKDAY($E172,INDEX('Calendário de follow-up'!$B$5:$B$14,MATCH($B172,'Calendário de follow-up'!$A$5:$A$14,0))),""))</f>
        <v/>
      </c>
      <c r="G172" s="7" t="n"/>
      <c r="H172" s="8">
        <f>IF(OR($B172="",$E172=""),"",IFERROR(IF(N(INDEX('Calendário de follow-up'!$C$5:$C$14,MATCH($B172,'Calendário de follow-up'!$A$5:$A$14,0)))=0,"",WORKDAY($E172,INDEX('Calendário de follow-up'!$C$5:$C$14,MATCH($B172,'Calendário de follow-up'!$A$5:$A$14,0)))),""))</f>
        <v/>
      </c>
      <c r="I172" s="7" t="n"/>
      <c r="J172" s="8">
        <f>IF(OR($B172="",$E172=""),"",IFERROR(WORKDAY($E172,INDEX('Calendário de follow-up'!$D$5:$D$14,MATCH($B172,'Calendário de follow-up'!$A$5:$A$14,0))),""))</f>
        <v/>
      </c>
      <c r="K172" s="7" t="n"/>
      <c r="L172" s="7" t="n"/>
      <c r="M172" s="9">
        <f>IF($L172="","",IF(AND($K172&lt;&gt;"",$K172&lt;=$L172),"Encerramento",IF(AND($I172&lt;&gt;"",$I172&lt;=$L172),"2.º follow-up",IF(AND($G172&lt;&gt;"",$G172&lt;=$L172),"1.º follow-up","Primeira mensagem"))))</f>
        <v/>
      </c>
      <c r="N172" s="5" t="n"/>
      <c r="O172" s="9">
        <f>IF(OR($A172="",$E172="",$F172="",$L172&lt;&gt;"",$N172&lt;&gt;"",$K172&lt;&gt;""),"",IF($G172="","1.º follow-up",IF(AND($H172&lt;&gt;"",$I172=""),"2.º follow-up","Encerramento")))</f>
        <v/>
      </c>
      <c r="P172" s="8">
        <f>IF($O172="","",IF($O172="1.º follow-up",$F172,IF($O172="2.º follow-up",$H172,$J172)))</f>
        <v/>
      </c>
      <c r="Q172" s="10">
        <f>IF(OR($A172="",$E172=""),"",IF($N172&lt;&gt;"","Fechado",IF($L172&lt;&gt;"","Respondeu",IF($K172&lt;&gt;"",IF(TODAY()&gt;=WORKDAY($K172,'Calendário de follow-up'!$E$16),"Fechar agora","A aguardar"),IF($P172="","",IF($P172&lt;TODAY(),"Em atraso",IF($P172=TODAY(),"Vence hoje","A aguardar")))))))</f>
        <v/>
      </c>
      <c r="R172" s="5" t="n"/>
    </row>
    <row r="173">
      <c r="A173" s="4" t="n"/>
      <c r="B173" s="5" t="n"/>
      <c r="C173" s="6" t="n"/>
      <c r="D173" s="6" t="n"/>
      <c r="E173" s="7" t="n"/>
      <c r="F173" s="8">
        <f>IF(OR($B173="",$E173=""),"",IFERROR(WORKDAY($E173,INDEX('Calendário de follow-up'!$B$5:$B$14,MATCH($B173,'Calendário de follow-up'!$A$5:$A$14,0))),""))</f>
        <v/>
      </c>
      <c r="G173" s="7" t="n"/>
      <c r="H173" s="8">
        <f>IF(OR($B173="",$E173=""),"",IFERROR(IF(N(INDEX('Calendário de follow-up'!$C$5:$C$14,MATCH($B173,'Calendário de follow-up'!$A$5:$A$14,0)))=0,"",WORKDAY($E173,INDEX('Calendário de follow-up'!$C$5:$C$14,MATCH($B173,'Calendário de follow-up'!$A$5:$A$14,0)))),""))</f>
        <v/>
      </c>
      <c r="I173" s="7" t="n"/>
      <c r="J173" s="8">
        <f>IF(OR($B173="",$E173=""),"",IFERROR(WORKDAY($E173,INDEX('Calendário de follow-up'!$D$5:$D$14,MATCH($B173,'Calendário de follow-up'!$A$5:$A$14,0))),""))</f>
        <v/>
      </c>
      <c r="K173" s="7" t="n"/>
      <c r="L173" s="7" t="n"/>
      <c r="M173" s="9">
        <f>IF($L173="","",IF(AND($K173&lt;&gt;"",$K173&lt;=$L173),"Encerramento",IF(AND($I173&lt;&gt;"",$I173&lt;=$L173),"2.º follow-up",IF(AND($G173&lt;&gt;"",$G173&lt;=$L173),"1.º follow-up","Primeira mensagem"))))</f>
        <v/>
      </c>
      <c r="N173" s="5" t="n"/>
      <c r="O173" s="9">
        <f>IF(OR($A173="",$E173="",$F173="",$L173&lt;&gt;"",$N173&lt;&gt;"",$K173&lt;&gt;""),"",IF($G173="","1.º follow-up",IF(AND($H173&lt;&gt;"",$I173=""),"2.º follow-up","Encerramento")))</f>
        <v/>
      </c>
      <c r="P173" s="8">
        <f>IF($O173="","",IF($O173="1.º follow-up",$F173,IF($O173="2.º follow-up",$H173,$J173)))</f>
        <v/>
      </c>
      <c r="Q173" s="10">
        <f>IF(OR($A173="",$E173=""),"",IF($N173&lt;&gt;"","Fechado",IF($L173&lt;&gt;"","Respondeu",IF($K173&lt;&gt;"",IF(TODAY()&gt;=WORKDAY($K173,'Calendário de follow-up'!$E$16),"Fechar agora","A aguardar"),IF($P173="","",IF($P173&lt;TODAY(),"Em atraso",IF($P173=TODAY(),"Vence hoje","A aguardar")))))))</f>
        <v/>
      </c>
      <c r="R173" s="5" t="n"/>
    </row>
    <row r="174">
      <c r="A174" s="4" t="n"/>
      <c r="B174" s="5" t="n"/>
      <c r="C174" s="6" t="n"/>
      <c r="D174" s="6" t="n"/>
      <c r="E174" s="7" t="n"/>
      <c r="F174" s="8">
        <f>IF(OR($B174="",$E174=""),"",IFERROR(WORKDAY($E174,INDEX('Calendário de follow-up'!$B$5:$B$14,MATCH($B174,'Calendário de follow-up'!$A$5:$A$14,0))),""))</f>
        <v/>
      </c>
      <c r="G174" s="7" t="n"/>
      <c r="H174" s="8">
        <f>IF(OR($B174="",$E174=""),"",IFERROR(IF(N(INDEX('Calendário de follow-up'!$C$5:$C$14,MATCH($B174,'Calendário de follow-up'!$A$5:$A$14,0)))=0,"",WORKDAY($E174,INDEX('Calendário de follow-up'!$C$5:$C$14,MATCH($B174,'Calendário de follow-up'!$A$5:$A$14,0)))),""))</f>
        <v/>
      </c>
      <c r="I174" s="7" t="n"/>
      <c r="J174" s="8">
        <f>IF(OR($B174="",$E174=""),"",IFERROR(WORKDAY($E174,INDEX('Calendário de follow-up'!$D$5:$D$14,MATCH($B174,'Calendário de follow-up'!$A$5:$A$14,0))),""))</f>
        <v/>
      </c>
      <c r="K174" s="7" t="n"/>
      <c r="L174" s="7" t="n"/>
      <c r="M174" s="9">
        <f>IF($L174="","",IF(AND($K174&lt;&gt;"",$K174&lt;=$L174),"Encerramento",IF(AND($I174&lt;&gt;"",$I174&lt;=$L174),"2.º follow-up",IF(AND($G174&lt;&gt;"",$G174&lt;=$L174),"1.º follow-up","Primeira mensagem"))))</f>
        <v/>
      </c>
      <c r="N174" s="5" t="n"/>
      <c r="O174" s="9">
        <f>IF(OR($A174="",$E174="",$F174="",$L174&lt;&gt;"",$N174&lt;&gt;"",$K174&lt;&gt;""),"",IF($G174="","1.º follow-up",IF(AND($H174&lt;&gt;"",$I174=""),"2.º follow-up","Encerramento")))</f>
        <v/>
      </c>
      <c r="P174" s="8">
        <f>IF($O174="","",IF($O174="1.º follow-up",$F174,IF($O174="2.º follow-up",$H174,$J174)))</f>
        <v/>
      </c>
      <c r="Q174" s="10">
        <f>IF(OR($A174="",$E174=""),"",IF($N174&lt;&gt;"","Fechado",IF($L174&lt;&gt;"","Respondeu",IF($K174&lt;&gt;"",IF(TODAY()&gt;=WORKDAY($K174,'Calendário de follow-up'!$E$16),"Fechar agora","A aguardar"),IF($P174="","",IF($P174&lt;TODAY(),"Em atraso",IF($P174=TODAY(),"Vence hoje","A aguardar")))))))</f>
        <v/>
      </c>
      <c r="R174" s="5" t="n"/>
    </row>
    <row r="175">
      <c r="A175" s="4" t="n"/>
      <c r="B175" s="5" t="n"/>
      <c r="C175" s="6" t="n"/>
      <c r="D175" s="6" t="n"/>
      <c r="E175" s="7" t="n"/>
      <c r="F175" s="8">
        <f>IF(OR($B175="",$E175=""),"",IFERROR(WORKDAY($E175,INDEX('Calendário de follow-up'!$B$5:$B$14,MATCH($B175,'Calendário de follow-up'!$A$5:$A$14,0))),""))</f>
        <v/>
      </c>
      <c r="G175" s="7" t="n"/>
      <c r="H175" s="8">
        <f>IF(OR($B175="",$E175=""),"",IFERROR(IF(N(INDEX('Calendário de follow-up'!$C$5:$C$14,MATCH($B175,'Calendário de follow-up'!$A$5:$A$14,0)))=0,"",WORKDAY($E175,INDEX('Calendário de follow-up'!$C$5:$C$14,MATCH($B175,'Calendário de follow-up'!$A$5:$A$14,0)))),""))</f>
        <v/>
      </c>
      <c r="I175" s="7" t="n"/>
      <c r="J175" s="8">
        <f>IF(OR($B175="",$E175=""),"",IFERROR(WORKDAY($E175,INDEX('Calendário de follow-up'!$D$5:$D$14,MATCH($B175,'Calendário de follow-up'!$A$5:$A$14,0))),""))</f>
        <v/>
      </c>
      <c r="K175" s="7" t="n"/>
      <c r="L175" s="7" t="n"/>
      <c r="M175" s="9">
        <f>IF($L175="","",IF(AND($K175&lt;&gt;"",$K175&lt;=$L175),"Encerramento",IF(AND($I175&lt;&gt;"",$I175&lt;=$L175),"2.º follow-up",IF(AND($G175&lt;&gt;"",$G175&lt;=$L175),"1.º follow-up","Primeira mensagem"))))</f>
        <v/>
      </c>
      <c r="N175" s="5" t="n"/>
      <c r="O175" s="9">
        <f>IF(OR($A175="",$E175="",$F175="",$L175&lt;&gt;"",$N175&lt;&gt;"",$K175&lt;&gt;""),"",IF($G175="","1.º follow-up",IF(AND($H175&lt;&gt;"",$I175=""),"2.º follow-up","Encerramento")))</f>
        <v/>
      </c>
      <c r="P175" s="8">
        <f>IF($O175="","",IF($O175="1.º follow-up",$F175,IF($O175="2.º follow-up",$H175,$J175)))</f>
        <v/>
      </c>
      <c r="Q175" s="10">
        <f>IF(OR($A175="",$E175=""),"",IF($N175&lt;&gt;"","Fechado",IF($L175&lt;&gt;"","Respondeu",IF($K175&lt;&gt;"",IF(TODAY()&gt;=WORKDAY($K175,'Calendário de follow-up'!$E$16),"Fechar agora","A aguardar"),IF($P175="","",IF($P175&lt;TODAY(),"Em atraso",IF($P175=TODAY(),"Vence hoje","A aguardar")))))))</f>
        <v/>
      </c>
      <c r="R175" s="5" t="n"/>
    </row>
    <row r="176">
      <c r="A176" s="4" t="n"/>
      <c r="B176" s="5" t="n"/>
      <c r="C176" s="6" t="n"/>
      <c r="D176" s="6" t="n"/>
      <c r="E176" s="7" t="n"/>
      <c r="F176" s="8">
        <f>IF(OR($B176="",$E176=""),"",IFERROR(WORKDAY($E176,INDEX('Calendário de follow-up'!$B$5:$B$14,MATCH($B176,'Calendário de follow-up'!$A$5:$A$14,0))),""))</f>
        <v/>
      </c>
      <c r="G176" s="7" t="n"/>
      <c r="H176" s="8">
        <f>IF(OR($B176="",$E176=""),"",IFERROR(IF(N(INDEX('Calendário de follow-up'!$C$5:$C$14,MATCH($B176,'Calendário de follow-up'!$A$5:$A$14,0)))=0,"",WORKDAY($E176,INDEX('Calendário de follow-up'!$C$5:$C$14,MATCH($B176,'Calendário de follow-up'!$A$5:$A$14,0)))),""))</f>
        <v/>
      </c>
      <c r="I176" s="7" t="n"/>
      <c r="J176" s="8">
        <f>IF(OR($B176="",$E176=""),"",IFERROR(WORKDAY($E176,INDEX('Calendário de follow-up'!$D$5:$D$14,MATCH($B176,'Calendário de follow-up'!$A$5:$A$14,0))),""))</f>
        <v/>
      </c>
      <c r="K176" s="7" t="n"/>
      <c r="L176" s="7" t="n"/>
      <c r="M176" s="9">
        <f>IF($L176="","",IF(AND($K176&lt;&gt;"",$K176&lt;=$L176),"Encerramento",IF(AND($I176&lt;&gt;"",$I176&lt;=$L176),"2.º follow-up",IF(AND($G176&lt;&gt;"",$G176&lt;=$L176),"1.º follow-up","Primeira mensagem"))))</f>
        <v/>
      </c>
      <c r="N176" s="5" t="n"/>
      <c r="O176" s="9">
        <f>IF(OR($A176="",$E176="",$F176="",$L176&lt;&gt;"",$N176&lt;&gt;"",$K176&lt;&gt;""),"",IF($G176="","1.º follow-up",IF(AND($H176&lt;&gt;"",$I176=""),"2.º follow-up","Encerramento")))</f>
        <v/>
      </c>
      <c r="P176" s="8">
        <f>IF($O176="","",IF($O176="1.º follow-up",$F176,IF($O176="2.º follow-up",$H176,$J176)))</f>
        <v/>
      </c>
      <c r="Q176" s="10">
        <f>IF(OR($A176="",$E176=""),"",IF($N176&lt;&gt;"","Fechado",IF($L176&lt;&gt;"","Respondeu",IF($K176&lt;&gt;"",IF(TODAY()&gt;=WORKDAY($K176,'Calendário de follow-up'!$E$16),"Fechar agora","A aguardar"),IF($P176="","",IF($P176&lt;TODAY(),"Em atraso",IF($P176=TODAY(),"Vence hoje","A aguardar")))))))</f>
        <v/>
      </c>
      <c r="R176" s="5" t="n"/>
    </row>
    <row r="177">
      <c r="A177" s="4" t="n"/>
      <c r="B177" s="5" t="n"/>
      <c r="C177" s="6" t="n"/>
      <c r="D177" s="6" t="n"/>
      <c r="E177" s="7" t="n"/>
      <c r="F177" s="8">
        <f>IF(OR($B177="",$E177=""),"",IFERROR(WORKDAY($E177,INDEX('Calendário de follow-up'!$B$5:$B$14,MATCH($B177,'Calendário de follow-up'!$A$5:$A$14,0))),""))</f>
        <v/>
      </c>
      <c r="G177" s="7" t="n"/>
      <c r="H177" s="8">
        <f>IF(OR($B177="",$E177=""),"",IFERROR(IF(N(INDEX('Calendário de follow-up'!$C$5:$C$14,MATCH($B177,'Calendário de follow-up'!$A$5:$A$14,0)))=0,"",WORKDAY($E177,INDEX('Calendário de follow-up'!$C$5:$C$14,MATCH($B177,'Calendário de follow-up'!$A$5:$A$14,0)))),""))</f>
        <v/>
      </c>
      <c r="I177" s="7" t="n"/>
      <c r="J177" s="8">
        <f>IF(OR($B177="",$E177=""),"",IFERROR(WORKDAY($E177,INDEX('Calendário de follow-up'!$D$5:$D$14,MATCH($B177,'Calendário de follow-up'!$A$5:$A$14,0))),""))</f>
        <v/>
      </c>
      <c r="K177" s="7" t="n"/>
      <c r="L177" s="7" t="n"/>
      <c r="M177" s="9">
        <f>IF($L177="","",IF(AND($K177&lt;&gt;"",$K177&lt;=$L177),"Encerramento",IF(AND($I177&lt;&gt;"",$I177&lt;=$L177),"2.º follow-up",IF(AND($G177&lt;&gt;"",$G177&lt;=$L177),"1.º follow-up","Primeira mensagem"))))</f>
        <v/>
      </c>
      <c r="N177" s="5" t="n"/>
      <c r="O177" s="9">
        <f>IF(OR($A177="",$E177="",$F177="",$L177&lt;&gt;"",$N177&lt;&gt;"",$K177&lt;&gt;""),"",IF($G177="","1.º follow-up",IF(AND($H177&lt;&gt;"",$I177=""),"2.º follow-up","Encerramento")))</f>
        <v/>
      </c>
      <c r="P177" s="8">
        <f>IF($O177="","",IF($O177="1.º follow-up",$F177,IF($O177="2.º follow-up",$H177,$J177)))</f>
        <v/>
      </c>
      <c r="Q177" s="10">
        <f>IF(OR($A177="",$E177=""),"",IF($N177&lt;&gt;"","Fechado",IF($L177&lt;&gt;"","Respondeu",IF($K177&lt;&gt;"",IF(TODAY()&gt;=WORKDAY($K177,'Calendário de follow-up'!$E$16),"Fechar agora","A aguardar"),IF($P177="","",IF($P177&lt;TODAY(),"Em atraso",IF($P177=TODAY(),"Vence hoje","A aguardar")))))))</f>
        <v/>
      </c>
      <c r="R177" s="5" t="n"/>
    </row>
    <row r="178">
      <c r="A178" s="4" t="n"/>
      <c r="B178" s="5" t="n"/>
      <c r="C178" s="6" t="n"/>
      <c r="D178" s="6" t="n"/>
      <c r="E178" s="7" t="n"/>
      <c r="F178" s="8">
        <f>IF(OR($B178="",$E178=""),"",IFERROR(WORKDAY($E178,INDEX('Calendário de follow-up'!$B$5:$B$14,MATCH($B178,'Calendário de follow-up'!$A$5:$A$14,0))),""))</f>
        <v/>
      </c>
      <c r="G178" s="7" t="n"/>
      <c r="H178" s="8">
        <f>IF(OR($B178="",$E178=""),"",IFERROR(IF(N(INDEX('Calendário de follow-up'!$C$5:$C$14,MATCH($B178,'Calendário de follow-up'!$A$5:$A$14,0)))=0,"",WORKDAY($E178,INDEX('Calendário de follow-up'!$C$5:$C$14,MATCH($B178,'Calendário de follow-up'!$A$5:$A$14,0)))),""))</f>
        <v/>
      </c>
      <c r="I178" s="7" t="n"/>
      <c r="J178" s="8">
        <f>IF(OR($B178="",$E178=""),"",IFERROR(WORKDAY($E178,INDEX('Calendário de follow-up'!$D$5:$D$14,MATCH($B178,'Calendário de follow-up'!$A$5:$A$14,0))),""))</f>
        <v/>
      </c>
      <c r="K178" s="7" t="n"/>
      <c r="L178" s="7" t="n"/>
      <c r="M178" s="9">
        <f>IF($L178="","",IF(AND($K178&lt;&gt;"",$K178&lt;=$L178),"Encerramento",IF(AND($I178&lt;&gt;"",$I178&lt;=$L178),"2.º follow-up",IF(AND($G178&lt;&gt;"",$G178&lt;=$L178),"1.º follow-up","Primeira mensagem"))))</f>
        <v/>
      </c>
      <c r="N178" s="5" t="n"/>
      <c r="O178" s="9">
        <f>IF(OR($A178="",$E178="",$F178="",$L178&lt;&gt;"",$N178&lt;&gt;"",$K178&lt;&gt;""),"",IF($G178="","1.º follow-up",IF(AND($H178&lt;&gt;"",$I178=""),"2.º follow-up","Encerramento")))</f>
        <v/>
      </c>
      <c r="P178" s="8">
        <f>IF($O178="","",IF($O178="1.º follow-up",$F178,IF($O178="2.º follow-up",$H178,$J178)))</f>
        <v/>
      </c>
      <c r="Q178" s="10">
        <f>IF(OR($A178="",$E178=""),"",IF($N178&lt;&gt;"","Fechado",IF($L178&lt;&gt;"","Respondeu",IF($K178&lt;&gt;"",IF(TODAY()&gt;=WORKDAY($K178,'Calendário de follow-up'!$E$16),"Fechar agora","A aguardar"),IF($P178="","",IF($P178&lt;TODAY(),"Em atraso",IF($P178=TODAY(),"Vence hoje","A aguardar")))))))</f>
        <v/>
      </c>
      <c r="R178" s="5" t="n"/>
    </row>
    <row r="179">
      <c r="A179" s="4" t="n"/>
      <c r="B179" s="5" t="n"/>
      <c r="C179" s="6" t="n"/>
      <c r="D179" s="6" t="n"/>
      <c r="E179" s="7" t="n"/>
      <c r="F179" s="8">
        <f>IF(OR($B179="",$E179=""),"",IFERROR(WORKDAY($E179,INDEX('Calendário de follow-up'!$B$5:$B$14,MATCH($B179,'Calendário de follow-up'!$A$5:$A$14,0))),""))</f>
        <v/>
      </c>
      <c r="G179" s="7" t="n"/>
      <c r="H179" s="8">
        <f>IF(OR($B179="",$E179=""),"",IFERROR(IF(N(INDEX('Calendário de follow-up'!$C$5:$C$14,MATCH($B179,'Calendário de follow-up'!$A$5:$A$14,0)))=0,"",WORKDAY($E179,INDEX('Calendário de follow-up'!$C$5:$C$14,MATCH($B179,'Calendário de follow-up'!$A$5:$A$14,0)))),""))</f>
        <v/>
      </c>
      <c r="I179" s="7" t="n"/>
      <c r="J179" s="8">
        <f>IF(OR($B179="",$E179=""),"",IFERROR(WORKDAY($E179,INDEX('Calendário de follow-up'!$D$5:$D$14,MATCH($B179,'Calendário de follow-up'!$A$5:$A$14,0))),""))</f>
        <v/>
      </c>
      <c r="K179" s="7" t="n"/>
      <c r="L179" s="7" t="n"/>
      <c r="M179" s="9">
        <f>IF($L179="","",IF(AND($K179&lt;&gt;"",$K179&lt;=$L179),"Encerramento",IF(AND($I179&lt;&gt;"",$I179&lt;=$L179),"2.º follow-up",IF(AND($G179&lt;&gt;"",$G179&lt;=$L179),"1.º follow-up","Primeira mensagem"))))</f>
        <v/>
      </c>
      <c r="N179" s="5" t="n"/>
      <c r="O179" s="9">
        <f>IF(OR($A179="",$E179="",$F179="",$L179&lt;&gt;"",$N179&lt;&gt;"",$K179&lt;&gt;""),"",IF($G179="","1.º follow-up",IF(AND($H179&lt;&gt;"",$I179=""),"2.º follow-up","Encerramento")))</f>
        <v/>
      </c>
      <c r="P179" s="8">
        <f>IF($O179="","",IF($O179="1.º follow-up",$F179,IF($O179="2.º follow-up",$H179,$J179)))</f>
        <v/>
      </c>
      <c r="Q179" s="10">
        <f>IF(OR($A179="",$E179=""),"",IF($N179&lt;&gt;"","Fechado",IF($L179&lt;&gt;"","Respondeu",IF($K179&lt;&gt;"",IF(TODAY()&gt;=WORKDAY($K179,'Calendário de follow-up'!$E$16),"Fechar agora","A aguardar"),IF($P179="","",IF($P179&lt;TODAY(),"Em atraso",IF($P179=TODAY(),"Vence hoje","A aguardar")))))))</f>
        <v/>
      </c>
      <c r="R179" s="5" t="n"/>
    </row>
    <row r="180">
      <c r="A180" s="4" t="n"/>
      <c r="B180" s="5" t="n"/>
      <c r="C180" s="6" t="n"/>
      <c r="D180" s="6" t="n"/>
      <c r="E180" s="7" t="n"/>
      <c r="F180" s="8">
        <f>IF(OR($B180="",$E180=""),"",IFERROR(WORKDAY($E180,INDEX('Calendário de follow-up'!$B$5:$B$14,MATCH($B180,'Calendário de follow-up'!$A$5:$A$14,0))),""))</f>
        <v/>
      </c>
      <c r="G180" s="7" t="n"/>
      <c r="H180" s="8">
        <f>IF(OR($B180="",$E180=""),"",IFERROR(IF(N(INDEX('Calendário de follow-up'!$C$5:$C$14,MATCH($B180,'Calendário de follow-up'!$A$5:$A$14,0)))=0,"",WORKDAY($E180,INDEX('Calendário de follow-up'!$C$5:$C$14,MATCH($B180,'Calendário de follow-up'!$A$5:$A$14,0)))),""))</f>
        <v/>
      </c>
      <c r="I180" s="7" t="n"/>
      <c r="J180" s="8">
        <f>IF(OR($B180="",$E180=""),"",IFERROR(WORKDAY($E180,INDEX('Calendário de follow-up'!$D$5:$D$14,MATCH($B180,'Calendário de follow-up'!$A$5:$A$14,0))),""))</f>
        <v/>
      </c>
      <c r="K180" s="7" t="n"/>
      <c r="L180" s="7" t="n"/>
      <c r="M180" s="9">
        <f>IF($L180="","",IF(AND($K180&lt;&gt;"",$K180&lt;=$L180),"Encerramento",IF(AND($I180&lt;&gt;"",$I180&lt;=$L180),"2.º follow-up",IF(AND($G180&lt;&gt;"",$G180&lt;=$L180),"1.º follow-up","Primeira mensagem"))))</f>
        <v/>
      </c>
      <c r="N180" s="5" t="n"/>
      <c r="O180" s="9">
        <f>IF(OR($A180="",$E180="",$F180="",$L180&lt;&gt;"",$N180&lt;&gt;"",$K180&lt;&gt;""),"",IF($G180="","1.º follow-up",IF(AND($H180&lt;&gt;"",$I180=""),"2.º follow-up","Encerramento")))</f>
        <v/>
      </c>
      <c r="P180" s="8">
        <f>IF($O180="","",IF($O180="1.º follow-up",$F180,IF($O180="2.º follow-up",$H180,$J180)))</f>
        <v/>
      </c>
      <c r="Q180" s="10">
        <f>IF(OR($A180="",$E180=""),"",IF($N180&lt;&gt;"","Fechado",IF($L180&lt;&gt;"","Respondeu",IF($K180&lt;&gt;"",IF(TODAY()&gt;=WORKDAY($K180,'Calendário de follow-up'!$E$16),"Fechar agora","A aguardar"),IF($P180="","",IF($P180&lt;TODAY(),"Em atraso",IF($P180=TODAY(),"Vence hoje","A aguardar")))))))</f>
        <v/>
      </c>
      <c r="R180" s="5" t="n"/>
    </row>
    <row r="181">
      <c r="A181" s="4" t="n"/>
      <c r="B181" s="5" t="n"/>
      <c r="C181" s="6" t="n"/>
      <c r="D181" s="6" t="n"/>
      <c r="E181" s="7" t="n"/>
      <c r="F181" s="8">
        <f>IF(OR($B181="",$E181=""),"",IFERROR(WORKDAY($E181,INDEX('Calendário de follow-up'!$B$5:$B$14,MATCH($B181,'Calendário de follow-up'!$A$5:$A$14,0))),""))</f>
        <v/>
      </c>
      <c r="G181" s="7" t="n"/>
      <c r="H181" s="8">
        <f>IF(OR($B181="",$E181=""),"",IFERROR(IF(N(INDEX('Calendário de follow-up'!$C$5:$C$14,MATCH($B181,'Calendário de follow-up'!$A$5:$A$14,0)))=0,"",WORKDAY($E181,INDEX('Calendário de follow-up'!$C$5:$C$14,MATCH($B181,'Calendário de follow-up'!$A$5:$A$14,0)))),""))</f>
        <v/>
      </c>
      <c r="I181" s="7" t="n"/>
      <c r="J181" s="8">
        <f>IF(OR($B181="",$E181=""),"",IFERROR(WORKDAY($E181,INDEX('Calendário de follow-up'!$D$5:$D$14,MATCH($B181,'Calendário de follow-up'!$A$5:$A$14,0))),""))</f>
        <v/>
      </c>
      <c r="K181" s="7" t="n"/>
      <c r="L181" s="7" t="n"/>
      <c r="M181" s="9">
        <f>IF($L181="","",IF(AND($K181&lt;&gt;"",$K181&lt;=$L181),"Encerramento",IF(AND($I181&lt;&gt;"",$I181&lt;=$L181),"2.º follow-up",IF(AND($G181&lt;&gt;"",$G181&lt;=$L181),"1.º follow-up","Primeira mensagem"))))</f>
        <v/>
      </c>
      <c r="N181" s="5" t="n"/>
      <c r="O181" s="9">
        <f>IF(OR($A181="",$E181="",$F181="",$L181&lt;&gt;"",$N181&lt;&gt;"",$K181&lt;&gt;""),"",IF($G181="","1.º follow-up",IF(AND($H181&lt;&gt;"",$I181=""),"2.º follow-up","Encerramento")))</f>
        <v/>
      </c>
      <c r="P181" s="8">
        <f>IF($O181="","",IF($O181="1.º follow-up",$F181,IF($O181="2.º follow-up",$H181,$J181)))</f>
        <v/>
      </c>
      <c r="Q181" s="10">
        <f>IF(OR($A181="",$E181=""),"",IF($N181&lt;&gt;"","Fechado",IF($L181&lt;&gt;"","Respondeu",IF($K181&lt;&gt;"",IF(TODAY()&gt;=WORKDAY($K181,'Calendário de follow-up'!$E$16),"Fechar agora","A aguardar"),IF($P181="","",IF($P181&lt;TODAY(),"Em atraso",IF($P181=TODAY(),"Vence hoje","A aguardar")))))))</f>
        <v/>
      </c>
      <c r="R181" s="5" t="n"/>
    </row>
    <row r="182">
      <c r="A182" s="4" t="n"/>
      <c r="B182" s="5" t="n"/>
      <c r="C182" s="6" t="n"/>
      <c r="D182" s="6" t="n"/>
      <c r="E182" s="7" t="n"/>
      <c r="F182" s="8">
        <f>IF(OR($B182="",$E182=""),"",IFERROR(WORKDAY($E182,INDEX('Calendário de follow-up'!$B$5:$B$14,MATCH($B182,'Calendário de follow-up'!$A$5:$A$14,0))),""))</f>
        <v/>
      </c>
      <c r="G182" s="7" t="n"/>
      <c r="H182" s="8">
        <f>IF(OR($B182="",$E182=""),"",IFERROR(IF(N(INDEX('Calendário de follow-up'!$C$5:$C$14,MATCH($B182,'Calendário de follow-up'!$A$5:$A$14,0)))=0,"",WORKDAY($E182,INDEX('Calendário de follow-up'!$C$5:$C$14,MATCH($B182,'Calendário de follow-up'!$A$5:$A$14,0)))),""))</f>
        <v/>
      </c>
      <c r="I182" s="7" t="n"/>
      <c r="J182" s="8">
        <f>IF(OR($B182="",$E182=""),"",IFERROR(WORKDAY($E182,INDEX('Calendário de follow-up'!$D$5:$D$14,MATCH($B182,'Calendário de follow-up'!$A$5:$A$14,0))),""))</f>
        <v/>
      </c>
      <c r="K182" s="7" t="n"/>
      <c r="L182" s="7" t="n"/>
      <c r="M182" s="9">
        <f>IF($L182="","",IF(AND($K182&lt;&gt;"",$K182&lt;=$L182),"Encerramento",IF(AND($I182&lt;&gt;"",$I182&lt;=$L182),"2.º follow-up",IF(AND($G182&lt;&gt;"",$G182&lt;=$L182),"1.º follow-up","Primeira mensagem"))))</f>
        <v/>
      </c>
      <c r="N182" s="5" t="n"/>
      <c r="O182" s="9">
        <f>IF(OR($A182="",$E182="",$F182="",$L182&lt;&gt;"",$N182&lt;&gt;"",$K182&lt;&gt;""),"",IF($G182="","1.º follow-up",IF(AND($H182&lt;&gt;"",$I182=""),"2.º follow-up","Encerramento")))</f>
        <v/>
      </c>
      <c r="P182" s="8">
        <f>IF($O182="","",IF($O182="1.º follow-up",$F182,IF($O182="2.º follow-up",$H182,$J182)))</f>
        <v/>
      </c>
      <c r="Q182" s="10">
        <f>IF(OR($A182="",$E182=""),"",IF($N182&lt;&gt;"","Fechado",IF($L182&lt;&gt;"","Respondeu",IF($K182&lt;&gt;"",IF(TODAY()&gt;=WORKDAY($K182,'Calendário de follow-up'!$E$16),"Fechar agora","A aguardar"),IF($P182="","",IF($P182&lt;TODAY(),"Em atraso",IF($P182=TODAY(),"Vence hoje","A aguardar")))))))</f>
        <v/>
      </c>
      <c r="R182" s="5" t="n"/>
    </row>
    <row r="183">
      <c r="A183" s="4" t="n"/>
      <c r="B183" s="5" t="n"/>
      <c r="C183" s="6" t="n"/>
      <c r="D183" s="6" t="n"/>
      <c r="E183" s="7" t="n"/>
      <c r="F183" s="8">
        <f>IF(OR($B183="",$E183=""),"",IFERROR(WORKDAY($E183,INDEX('Calendário de follow-up'!$B$5:$B$14,MATCH($B183,'Calendário de follow-up'!$A$5:$A$14,0))),""))</f>
        <v/>
      </c>
      <c r="G183" s="7" t="n"/>
      <c r="H183" s="8">
        <f>IF(OR($B183="",$E183=""),"",IFERROR(IF(N(INDEX('Calendário de follow-up'!$C$5:$C$14,MATCH($B183,'Calendário de follow-up'!$A$5:$A$14,0)))=0,"",WORKDAY($E183,INDEX('Calendário de follow-up'!$C$5:$C$14,MATCH($B183,'Calendário de follow-up'!$A$5:$A$14,0)))),""))</f>
        <v/>
      </c>
      <c r="I183" s="7" t="n"/>
      <c r="J183" s="8">
        <f>IF(OR($B183="",$E183=""),"",IFERROR(WORKDAY($E183,INDEX('Calendário de follow-up'!$D$5:$D$14,MATCH($B183,'Calendário de follow-up'!$A$5:$A$14,0))),""))</f>
        <v/>
      </c>
      <c r="K183" s="7" t="n"/>
      <c r="L183" s="7" t="n"/>
      <c r="M183" s="9">
        <f>IF($L183="","",IF(AND($K183&lt;&gt;"",$K183&lt;=$L183),"Encerramento",IF(AND($I183&lt;&gt;"",$I183&lt;=$L183),"2.º follow-up",IF(AND($G183&lt;&gt;"",$G183&lt;=$L183),"1.º follow-up","Primeira mensagem"))))</f>
        <v/>
      </c>
      <c r="N183" s="5" t="n"/>
      <c r="O183" s="9">
        <f>IF(OR($A183="",$E183="",$F183="",$L183&lt;&gt;"",$N183&lt;&gt;"",$K183&lt;&gt;""),"",IF($G183="","1.º follow-up",IF(AND($H183&lt;&gt;"",$I183=""),"2.º follow-up","Encerramento")))</f>
        <v/>
      </c>
      <c r="P183" s="8">
        <f>IF($O183="","",IF($O183="1.º follow-up",$F183,IF($O183="2.º follow-up",$H183,$J183)))</f>
        <v/>
      </c>
      <c r="Q183" s="10">
        <f>IF(OR($A183="",$E183=""),"",IF($N183&lt;&gt;"","Fechado",IF($L183&lt;&gt;"","Respondeu",IF($K183&lt;&gt;"",IF(TODAY()&gt;=WORKDAY($K183,'Calendário de follow-up'!$E$16),"Fechar agora","A aguardar"),IF($P183="","",IF($P183&lt;TODAY(),"Em atraso",IF($P183=TODAY(),"Vence hoje","A aguardar")))))))</f>
        <v/>
      </c>
      <c r="R183" s="5" t="n"/>
    </row>
    <row r="184">
      <c r="A184" s="4" t="n"/>
      <c r="B184" s="5" t="n"/>
      <c r="C184" s="6" t="n"/>
      <c r="D184" s="6" t="n"/>
      <c r="E184" s="7" t="n"/>
      <c r="F184" s="8">
        <f>IF(OR($B184="",$E184=""),"",IFERROR(WORKDAY($E184,INDEX('Calendário de follow-up'!$B$5:$B$14,MATCH($B184,'Calendário de follow-up'!$A$5:$A$14,0))),""))</f>
        <v/>
      </c>
      <c r="G184" s="7" t="n"/>
      <c r="H184" s="8">
        <f>IF(OR($B184="",$E184=""),"",IFERROR(IF(N(INDEX('Calendário de follow-up'!$C$5:$C$14,MATCH($B184,'Calendário de follow-up'!$A$5:$A$14,0)))=0,"",WORKDAY($E184,INDEX('Calendário de follow-up'!$C$5:$C$14,MATCH($B184,'Calendário de follow-up'!$A$5:$A$14,0)))),""))</f>
        <v/>
      </c>
      <c r="I184" s="7" t="n"/>
      <c r="J184" s="8">
        <f>IF(OR($B184="",$E184=""),"",IFERROR(WORKDAY($E184,INDEX('Calendário de follow-up'!$D$5:$D$14,MATCH($B184,'Calendário de follow-up'!$A$5:$A$14,0))),""))</f>
        <v/>
      </c>
      <c r="K184" s="7" t="n"/>
      <c r="L184" s="7" t="n"/>
      <c r="M184" s="9">
        <f>IF($L184="","",IF(AND($K184&lt;&gt;"",$K184&lt;=$L184),"Encerramento",IF(AND($I184&lt;&gt;"",$I184&lt;=$L184),"2.º follow-up",IF(AND($G184&lt;&gt;"",$G184&lt;=$L184),"1.º follow-up","Primeira mensagem"))))</f>
        <v/>
      </c>
      <c r="N184" s="5" t="n"/>
      <c r="O184" s="9">
        <f>IF(OR($A184="",$E184="",$F184="",$L184&lt;&gt;"",$N184&lt;&gt;"",$K184&lt;&gt;""),"",IF($G184="","1.º follow-up",IF(AND($H184&lt;&gt;"",$I184=""),"2.º follow-up","Encerramento")))</f>
        <v/>
      </c>
      <c r="P184" s="8">
        <f>IF($O184="","",IF($O184="1.º follow-up",$F184,IF($O184="2.º follow-up",$H184,$J184)))</f>
        <v/>
      </c>
      <c r="Q184" s="10">
        <f>IF(OR($A184="",$E184=""),"",IF($N184&lt;&gt;"","Fechado",IF($L184&lt;&gt;"","Respondeu",IF($K184&lt;&gt;"",IF(TODAY()&gt;=WORKDAY($K184,'Calendário de follow-up'!$E$16),"Fechar agora","A aguardar"),IF($P184="","",IF($P184&lt;TODAY(),"Em atraso",IF($P184=TODAY(),"Vence hoje","A aguardar")))))))</f>
        <v/>
      </c>
      <c r="R184" s="5" t="n"/>
    </row>
    <row r="185">
      <c r="A185" s="4" t="n"/>
      <c r="B185" s="5" t="n"/>
      <c r="C185" s="6" t="n"/>
      <c r="D185" s="6" t="n"/>
      <c r="E185" s="7" t="n"/>
      <c r="F185" s="8">
        <f>IF(OR($B185="",$E185=""),"",IFERROR(WORKDAY($E185,INDEX('Calendário de follow-up'!$B$5:$B$14,MATCH($B185,'Calendário de follow-up'!$A$5:$A$14,0))),""))</f>
        <v/>
      </c>
      <c r="G185" s="7" t="n"/>
      <c r="H185" s="8">
        <f>IF(OR($B185="",$E185=""),"",IFERROR(IF(N(INDEX('Calendário de follow-up'!$C$5:$C$14,MATCH($B185,'Calendário de follow-up'!$A$5:$A$14,0)))=0,"",WORKDAY($E185,INDEX('Calendário de follow-up'!$C$5:$C$14,MATCH($B185,'Calendário de follow-up'!$A$5:$A$14,0)))),""))</f>
        <v/>
      </c>
      <c r="I185" s="7" t="n"/>
      <c r="J185" s="8">
        <f>IF(OR($B185="",$E185=""),"",IFERROR(WORKDAY($E185,INDEX('Calendário de follow-up'!$D$5:$D$14,MATCH($B185,'Calendário de follow-up'!$A$5:$A$14,0))),""))</f>
        <v/>
      </c>
      <c r="K185" s="7" t="n"/>
      <c r="L185" s="7" t="n"/>
      <c r="M185" s="9">
        <f>IF($L185="","",IF(AND($K185&lt;&gt;"",$K185&lt;=$L185),"Encerramento",IF(AND($I185&lt;&gt;"",$I185&lt;=$L185),"2.º follow-up",IF(AND($G185&lt;&gt;"",$G185&lt;=$L185),"1.º follow-up","Primeira mensagem"))))</f>
        <v/>
      </c>
      <c r="N185" s="5" t="n"/>
      <c r="O185" s="9">
        <f>IF(OR($A185="",$E185="",$F185="",$L185&lt;&gt;"",$N185&lt;&gt;"",$K185&lt;&gt;""),"",IF($G185="","1.º follow-up",IF(AND($H185&lt;&gt;"",$I185=""),"2.º follow-up","Encerramento")))</f>
        <v/>
      </c>
      <c r="P185" s="8">
        <f>IF($O185="","",IF($O185="1.º follow-up",$F185,IF($O185="2.º follow-up",$H185,$J185)))</f>
        <v/>
      </c>
      <c r="Q185" s="10">
        <f>IF(OR($A185="",$E185=""),"",IF($N185&lt;&gt;"","Fechado",IF($L185&lt;&gt;"","Respondeu",IF($K185&lt;&gt;"",IF(TODAY()&gt;=WORKDAY($K185,'Calendário de follow-up'!$E$16),"Fechar agora","A aguardar"),IF($P185="","",IF($P185&lt;TODAY(),"Em atraso",IF($P185=TODAY(),"Vence hoje","A aguardar")))))))</f>
        <v/>
      </c>
      <c r="R185" s="5" t="n"/>
    </row>
    <row r="186">
      <c r="A186" s="4" t="n"/>
      <c r="B186" s="5" t="n"/>
      <c r="C186" s="6" t="n"/>
      <c r="D186" s="6" t="n"/>
      <c r="E186" s="7" t="n"/>
      <c r="F186" s="8">
        <f>IF(OR($B186="",$E186=""),"",IFERROR(WORKDAY($E186,INDEX('Calendário de follow-up'!$B$5:$B$14,MATCH($B186,'Calendário de follow-up'!$A$5:$A$14,0))),""))</f>
        <v/>
      </c>
      <c r="G186" s="7" t="n"/>
      <c r="H186" s="8">
        <f>IF(OR($B186="",$E186=""),"",IFERROR(IF(N(INDEX('Calendário de follow-up'!$C$5:$C$14,MATCH($B186,'Calendário de follow-up'!$A$5:$A$14,0)))=0,"",WORKDAY($E186,INDEX('Calendário de follow-up'!$C$5:$C$14,MATCH($B186,'Calendário de follow-up'!$A$5:$A$14,0)))),""))</f>
        <v/>
      </c>
      <c r="I186" s="7" t="n"/>
      <c r="J186" s="8">
        <f>IF(OR($B186="",$E186=""),"",IFERROR(WORKDAY($E186,INDEX('Calendário de follow-up'!$D$5:$D$14,MATCH($B186,'Calendário de follow-up'!$A$5:$A$14,0))),""))</f>
        <v/>
      </c>
      <c r="K186" s="7" t="n"/>
      <c r="L186" s="7" t="n"/>
      <c r="M186" s="9">
        <f>IF($L186="","",IF(AND($K186&lt;&gt;"",$K186&lt;=$L186),"Encerramento",IF(AND($I186&lt;&gt;"",$I186&lt;=$L186),"2.º follow-up",IF(AND($G186&lt;&gt;"",$G186&lt;=$L186),"1.º follow-up","Primeira mensagem"))))</f>
        <v/>
      </c>
      <c r="N186" s="5" t="n"/>
      <c r="O186" s="9">
        <f>IF(OR($A186="",$E186="",$F186="",$L186&lt;&gt;"",$N186&lt;&gt;"",$K186&lt;&gt;""),"",IF($G186="","1.º follow-up",IF(AND($H186&lt;&gt;"",$I186=""),"2.º follow-up","Encerramento")))</f>
        <v/>
      </c>
      <c r="P186" s="8">
        <f>IF($O186="","",IF($O186="1.º follow-up",$F186,IF($O186="2.º follow-up",$H186,$J186)))</f>
        <v/>
      </c>
      <c r="Q186" s="10">
        <f>IF(OR($A186="",$E186=""),"",IF($N186&lt;&gt;"","Fechado",IF($L186&lt;&gt;"","Respondeu",IF($K186&lt;&gt;"",IF(TODAY()&gt;=WORKDAY($K186,'Calendário de follow-up'!$E$16),"Fechar agora","A aguardar"),IF($P186="","",IF($P186&lt;TODAY(),"Em atraso",IF($P186=TODAY(),"Vence hoje","A aguardar")))))))</f>
        <v/>
      </c>
      <c r="R186" s="5" t="n"/>
    </row>
    <row r="187">
      <c r="A187" s="4" t="n"/>
      <c r="B187" s="5" t="n"/>
      <c r="C187" s="6" t="n"/>
      <c r="D187" s="6" t="n"/>
      <c r="E187" s="7" t="n"/>
      <c r="F187" s="8">
        <f>IF(OR($B187="",$E187=""),"",IFERROR(WORKDAY($E187,INDEX('Calendário de follow-up'!$B$5:$B$14,MATCH($B187,'Calendário de follow-up'!$A$5:$A$14,0))),""))</f>
        <v/>
      </c>
      <c r="G187" s="7" t="n"/>
      <c r="H187" s="8">
        <f>IF(OR($B187="",$E187=""),"",IFERROR(IF(N(INDEX('Calendário de follow-up'!$C$5:$C$14,MATCH($B187,'Calendário de follow-up'!$A$5:$A$14,0)))=0,"",WORKDAY($E187,INDEX('Calendário de follow-up'!$C$5:$C$14,MATCH($B187,'Calendário de follow-up'!$A$5:$A$14,0)))),""))</f>
        <v/>
      </c>
      <c r="I187" s="7" t="n"/>
      <c r="J187" s="8">
        <f>IF(OR($B187="",$E187=""),"",IFERROR(WORKDAY($E187,INDEX('Calendário de follow-up'!$D$5:$D$14,MATCH($B187,'Calendário de follow-up'!$A$5:$A$14,0))),""))</f>
        <v/>
      </c>
      <c r="K187" s="7" t="n"/>
      <c r="L187" s="7" t="n"/>
      <c r="M187" s="9">
        <f>IF($L187="","",IF(AND($K187&lt;&gt;"",$K187&lt;=$L187),"Encerramento",IF(AND($I187&lt;&gt;"",$I187&lt;=$L187),"2.º follow-up",IF(AND($G187&lt;&gt;"",$G187&lt;=$L187),"1.º follow-up","Primeira mensagem"))))</f>
        <v/>
      </c>
      <c r="N187" s="5" t="n"/>
      <c r="O187" s="9">
        <f>IF(OR($A187="",$E187="",$F187="",$L187&lt;&gt;"",$N187&lt;&gt;"",$K187&lt;&gt;""),"",IF($G187="","1.º follow-up",IF(AND($H187&lt;&gt;"",$I187=""),"2.º follow-up","Encerramento")))</f>
        <v/>
      </c>
      <c r="P187" s="8">
        <f>IF($O187="","",IF($O187="1.º follow-up",$F187,IF($O187="2.º follow-up",$H187,$J187)))</f>
        <v/>
      </c>
      <c r="Q187" s="10">
        <f>IF(OR($A187="",$E187=""),"",IF($N187&lt;&gt;"","Fechado",IF($L187&lt;&gt;"","Respondeu",IF($K187&lt;&gt;"",IF(TODAY()&gt;=WORKDAY($K187,'Calendário de follow-up'!$E$16),"Fechar agora","A aguardar"),IF($P187="","",IF($P187&lt;TODAY(),"Em atraso",IF($P187=TODAY(),"Vence hoje","A aguardar")))))))</f>
        <v/>
      </c>
      <c r="R187" s="5" t="n"/>
    </row>
    <row r="188">
      <c r="A188" s="4" t="n"/>
      <c r="B188" s="5" t="n"/>
      <c r="C188" s="6" t="n"/>
      <c r="D188" s="6" t="n"/>
      <c r="E188" s="7" t="n"/>
      <c r="F188" s="8">
        <f>IF(OR($B188="",$E188=""),"",IFERROR(WORKDAY($E188,INDEX('Calendário de follow-up'!$B$5:$B$14,MATCH($B188,'Calendário de follow-up'!$A$5:$A$14,0))),""))</f>
        <v/>
      </c>
      <c r="G188" s="7" t="n"/>
      <c r="H188" s="8">
        <f>IF(OR($B188="",$E188=""),"",IFERROR(IF(N(INDEX('Calendário de follow-up'!$C$5:$C$14,MATCH($B188,'Calendário de follow-up'!$A$5:$A$14,0)))=0,"",WORKDAY($E188,INDEX('Calendário de follow-up'!$C$5:$C$14,MATCH($B188,'Calendário de follow-up'!$A$5:$A$14,0)))),""))</f>
        <v/>
      </c>
      <c r="I188" s="7" t="n"/>
      <c r="J188" s="8">
        <f>IF(OR($B188="",$E188=""),"",IFERROR(WORKDAY($E188,INDEX('Calendário de follow-up'!$D$5:$D$14,MATCH($B188,'Calendário de follow-up'!$A$5:$A$14,0))),""))</f>
        <v/>
      </c>
      <c r="K188" s="7" t="n"/>
      <c r="L188" s="7" t="n"/>
      <c r="M188" s="9">
        <f>IF($L188="","",IF(AND($K188&lt;&gt;"",$K188&lt;=$L188),"Encerramento",IF(AND($I188&lt;&gt;"",$I188&lt;=$L188),"2.º follow-up",IF(AND($G188&lt;&gt;"",$G188&lt;=$L188),"1.º follow-up","Primeira mensagem"))))</f>
        <v/>
      </c>
      <c r="N188" s="5" t="n"/>
      <c r="O188" s="9">
        <f>IF(OR($A188="",$E188="",$F188="",$L188&lt;&gt;"",$N188&lt;&gt;"",$K188&lt;&gt;""),"",IF($G188="","1.º follow-up",IF(AND($H188&lt;&gt;"",$I188=""),"2.º follow-up","Encerramento")))</f>
        <v/>
      </c>
      <c r="P188" s="8">
        <f>IF($O188="","",IF($O188="1.º follow-up",$F188,IF($O188="2.º follow-up",$H188,$J188)))</f>
        <v/>
      </c>
      <c r="Q188" s="10">
        <f>IF(OR($A188="",$E188=""),"",IF($N188&lt;&gt;"","Fechado",IF($L188&lt;&gt;"","Respondeu",IF($K188&lt;&gt;"",IF(TODAY()&gt;=WORKDAY($K188,'Calendário de follow-up'!$E$16),"Fechar agora","A aguardar"),IF($P188="","",IF($P188&lt;TODAY(),"Em atraso",IF($P188=TODAY(),"Vence hoje","A aguardar")))))))</f>
        <v/>
      </c>
      <c r="R188" s="5" t="n"/>
    </row>
    <row r="189">
      <c r="A189" s="4" t="n"/>
      <c r="B189" s="5" t="n"/>
      <c r="C189" s="6" t="n"/>
      <c r="D189" s="6" t="n"/>
      <c r="E189" s="7" t="n"/>
      <c r="F189" s="8">
        <f>IF(OR($B189="",$E189=""),"",IFERROR(WORKDAY($E189,INDEX('Calendário de follow-up'!$B$5:$B$14,MATCH($B189,'Calendário de follow-up'!$A$5:$A$14,0))),""))</f>
        <v/>
      </c>
      <c r="G189" s="7" t="n"/>
      <c r="H189" s="8">
        <f>IF(OR($B189="",$E189=""),"",IFERROR(IF(N(INDEX('Calendário de follow-up'!$C$5:$C$14,MATCH($B189,'Calendário de follow-up'!$A$5:$A$14,0)))=0,"",WORKDAY($E189,INDEX('Calendário de follow-up'!$C$5:$C$14,MATCH($B189,'Calendário de follow-up'!$A$5:$A$14,0)))),""))</f>
        <v/>
      </c>
      <c r="I189" s="7" t="n"/>
      <c r="J189" s="8">
        <f>IF(OR($B189="",$E189=""),"",IFERROR(WORKDAY($E189,INDEX('Calendário de follow-up'!$D$5:$D$14,MATCH($B189,'Calendário de follow-up'!$A$5:$A$14,0))),""))</f>
        <v/>
      </c>
      <c r="K189" s="7" t="n"/>
      <c r="L189" s="7" t="n"/>
      <c r="M189" s="9">
        <f>IF($L189="","",IF(AND($K189&lt;&gt;"",$K189&lt;=$L189),"Encerramento",IF(AND($I189&lt;&gt;"",$I189&lt;=$L189),"2.º follow-up",IF(AND($G189&lt;&gt;"",$G189&lt;=$L189),"1.º follow-up","Primeira mensagem"))))</f>
        <v/>
      </c>
      <c r="N189" s="5" t="n"/>
      <c r="O189" s="9">
        <f>IF(OR($A189="",$E189="",$F189="",$L189&lt;&gt;"",$N189&lt;&gt;"",$K189&lt;&gt;""),"",IF($G189="","1.º follow-up",IF(AND($H189&lt;&gt;"",$I189=""),"2.º follow-up","Encerramento")))</f>
        <v/>
      </c>
      <c r="P189" s="8">
        <f>IF($O189="","",IF($O189="1.º follow-up",$F189,IF($O189="2.º follow-up",$H189,$J189)))</f>
        <v/>
      </c>
      <c r="Q189" s="10">
        <f>IF(OR($A189="",$E189=""),"",IF($N189&lt;&gt;"","Fechado",IF($L189&lt;&gt;"","Respondeu",IF($K189&lt;&gt;"",IF(TODAY()&gt;=WORKDAY($K189,'Calendário de follow-up'!$E$16),"Fechar agora","A aguardar"),IF($P189="","",IF($P189&lt;TODAY(),"Em atraso",IF($P189=TODAY(),"Vence hoje","A aguardar")))))))</f>
        <v/>
      </c>
      <c r="R189" s="5" t="n"/>
    </row>
    <row r="190">
      <c r="A190" s="4" t="n"/>
      <c r="B190" s="5" t="n"/>
      <c r="C190" s="6" t="n"/>
      <c r="D190" s="6" t="n"/>
      <c r="E190" s="7" t="n"/>
      <c r="F190" s="8">
        <f>IF(OR($B190="",$E190=""),"",IFERROR(WORKDAY($E190,INDEX('Calendário de follow-up'!$B$5:$B$14,MATCH($B190,'Calendário de follow-up'!$A$5:$A$14,0))),""))</f>
        <v/>
      </c>
      <c r="G190" s="7" t="n"/>
      <c r="H190" s="8">
        <f>IF(OR($B190="",$E190=""),"",IFERROR(IF(N(INDEX('Calendário de follow-up'!$C$5:$C$14,MATCH($B190,'Calendário de follow-up'!$A$5:$A$14,0)))=0,"",WORKDAY($E190,INDEX('Calendário de follow-up'!$C$5:$C$14,MATCH($B190,'Calendário de follow-up'!$A$5:$A$14,0)))),""))</f>
        <v/>
      </c>
      <c r="I190" s="7" t="n"/>
      <c r="J190" s="8">
        <f>IF(OR($B190="",$E190=""),"",IFERROR(WORKDAY($E190,INDEX('Calendário de follow-up'!$D$5:$D$14,MATCH($B190,'Calendário de follow-up'!$A$5:$A$14,0))),""))</f>
        <v/>
      </c>
      <c r="K190" s="7" t="n"/>
      <c r="L190" s="7" t="n"/>
      <c r="M190" s="9">
        <f>IF($L190="","",IF(AND($K190&lt;&gt;"",$K190&lt;=$L190),"Encerramento",IF(AND($I190&lt;&gt;"",$I190&lt;=$L190),"2.º follow-up",IF(AND($G190&lt;&gt;"",$G190&lt;=$L190),"1.º follow-up","Primeira mensagem"))))</f>
        <v/>
      </c>
      <c r="N190" s="5" t="n"/>
      <c r="O190" s="9">
        <f>IF(OR($A190="",$E190="",$F190="",$L190&lt;&gt;"",$N190&lt;&gt;"",$K190&lt;&gt;""),"",IF($G190="","1.º follow-up",IF(AND($H190&lt;&gt;"",$I190=""),"2.º follow-up","Encerramento")))</f>
        <v/>
      </c>
      <c r="P190" s="8">
        <f>IF($O190="","",IF($O190="1.º follow-up",$F190,IF($O190="2.º follow-up",$H190,$J190)))</f>
        <v/>
      </c>
      <c r="Q190" s="10">
        <f>IF(OR($A190="",$E190=""),"",IF($N190&lt;&gt;"","Fechado",IF($L190&lt;&gt;"","Respondeu",IF($K190&lt;&gt;"",IF(TODAY()&gt;=WORKDAY($K190,'Calendário de follow-up'!$E$16),"Fechar agora","A aguardar"),IF($P190="","",IF($P190&lt;TODAY(),"Em atraso",IF($P190=TODAY(),"Vence hoje","A aguardar")))))))</f>
        <v/>
      </c>
      <c r="R190" s="5" t="n"/>
    </row>
    <row r="191">
      <c r="A191" s="4" t="n"/>
      <c r="B191" s="5" t="n"/>
      <c r="C191" s="6" t="n"/>
      <c r="D191" s="6" t="n"/>
      <c r="E191" s="7" t="n"/>
      <c r="F191" s="8">
        <f>IF(OR($B191="",$E191=""),"",IFERROR(WORKDAY($E191,INDEX('Calendário de follow-up'!$B$5:$B$14,MATCH($B191,'Calendário de follow-up'!$A$5:$A$14,0))),""))</f>
        <v/>
      </c>
      <c r="G191" s="7" t="n"/>
      <c r="H191" s="8">
        <f>IF(OR($B191="",$E191=""),"",IFERROR(IF(N(INDEX('Calendário de follow-up'!$C$5:$C$14,MATCH($B191,'Calendário de follow-up'!$A$5:$A$14,0)))=0,"",WORKDAY($E191,INDEX('Calendário de follow-up'!$C$5:$C$14,MATCH($B191,'Calendário de follow-up'!$A$5:$A$14,0)))),""))</f>
        <v/>
      </c>
      <c r="I191" s="7" t="n"/>
      <c r="J191" s="8">
        <f>IF(OR($B191="",$E191=""),"",IFERROR(WORKDAY($E191,INDEX('Calendário de follow-up'!$D$5:$D$14,MATCH($B191,'Calendário de follow-up'!$A$5:$A$14,0))),""))</f>
        <v/>
      </c>
      <c r="K191" s="7" t="n"/>
      <c r="L191" s="7" t="n"/>
      <c r="M191" s="9">
        <f>IF($L191="","",IF(AND($K191&lt;&gt;"",$K191&lt;=$L191),"Encerramento",IF(AND($I191&lt;&gt;"",$I191&lt;=$L191),"2.º follow-up",IF(AND($G191&lt;&gt;"",$G191&lt;=$L191),"1.º follow-up","Primeira mensagem"))))</f>
        <v/>
      </c>
      <c r="N191" s="5" t="n"/>
      <c r="O191" s="9">
        <f>IF(OR($A191="",$E191="",$F191="",$L191&lt;&gt;"",$N191&lt;&gt;"",$K191&lt;&gt;""),"",IF($G191="","1.º follow-up",IF(AND($H191&lt;&gt;"",$I191=""),"2.º follow-up","Encerramento")))</f>
        <v/>
      </c>
      <c r="P191" s="8">
        <f>IF($O191="","",IF($O191="1.º follow-up",$F191,IF($O191="2.º follow-up",$H191,$J191)))</f>
        <v/>
      </c>
      <c r="Q191" s="10">
        <f>IF(OR($A191="",$E191=""),"",IF($N191&lt;&gt;"","Fechado",IF($L191&lt;&gt;"","Respondeu",IF($K191&lt;&gt;"",IF(TODAY()&gt;=WORKDAY($K191,'Calendário de follow-up'!$E$16),"Fechar agora","A aguardar"),IF($P191="","",IF($P191&lt;TODAY(),"Em atraso",IF($P191=TODAY(),"Vence hoje","A aguardar")))))))</f>
        <v/>
      </c>
      <c r="R191" s="5" t="n"/>
    </row>
    <row r="192">
      <c r="A192" s="4" t="n"/>
      <c r="B192" s="5" t="n"/>
      <c r="C192" s="6" t="n"/>
      <c r="D192" s="6" t="n"/>
      <c r="E192" s="7" t="n"/>
      <c r="F192" s="8">
        <f>IF(OR($B192="",$E192=""),"",IFERROR(WORKDAY($E192,INDEX('Calendário de follow-up'!$B$5:$B$14,MATCH($B192,'Calendário de follow-up'!$A$5:$A$14,0))),""))</f>
        <v/>
      </c>
      <c r="G192" s="7" t="n"/>
      <c r="H192" s="8">
        <f>IF(OR($B192="",$E192=""),"",IFERROR(IF(N(INDEX('Calendário de follow-up'!$C$5:$C$14,MATCH($B192,'Calendário de follow-up'!$A$5:$A$14,0)))=0,"",WORKDAY($E192,INDEX('Calendário de follow-up'!$C$5:$C$14,MATCH($B192,'Calendário de follow-up'!$A$5:$A$14,0)))),""))</f>
        <v/>
      </c>
      <c r="I192" s="7" t="n"/>
      <c r="J192" s="8">
        <f>IF(OR($B192="",$E192=""),"",IFERROR(WORKDAY($E192,INDEX('Calendário de follow-up'!$D$5:$D$14,MATCH($B192,'Calendário de follow-up'!$A$5:$A$14,0))),""))</f>
        <v/>
      </c>
      <c r="K192" s="7" t="n"/>
      <c r="L192" s="7" t="n"/>
      <c r="M192" s="9">
        <f>IF($L192="","",IF(AND($K192&lt;&gt;"",$K192&lt;=$L192),"Encerramento",IF(AND($I192&lt;&gt;"",$I192&lt;=$L192),"2.º follow-up",IF(AND($G192&lt;&gt;"",$G192&lt;=$L192),"1.º follow-up","Primeira mensagem"))))</f>
        <v/>
      </c>
      <c r="N192" s="5" t="n"/>
      <c r="O192" s="9">
        <f>IF(OR($A192="",$E192="",$F192="",$L192&lt;&gt;"",$N192&lt;&gt;"",$K192&lt;&gt;""),"",IF($G192="","1.º follow-up",IF(AND($H192&lt;&gt;"",$I192=""),"2.º follow-up","Encerramento")))</f>
        <v/>
      </c>
      <c r="P192" s="8">
        <f>IF($O192="","",IF($O192="1.º follow-up",$F192,IF($O192="2.º follow-up",$H192,$J192)))</f>
        <v/>
      </c>
      <c r="Q192" s="10">
        <f>IF(OR($A192="",$E192=""),"",IF($N192&lt;&gt;"","Fechado",IF($L192&lt;&gt;"","Respondeu",IF($K192&lt;&gt;"",IF(TODAY()&gt;=WORKDAY($K192,'Calendário de follow-up'!$E$16),"Fechar agora","A aguardar"),IF($P192="","",IF($P192&lt;TODAY(),"Em atraso",IF($P192=TODAY(),"Vence hoje","A aguardar")))))))</f>
        <v/>
      </c>
      <c r="R192" s="5" t="n"/>
    </row>
    <row r="193">
      <c r="A193" s="4" t="n"/>
      <c r="B193" s="5" t="n"/>
      <c r="C193" s="6" t="n"/>
      <c r="D193" s="6" t="n"/>
      <c r="E193" s="7" t="n"/>
      <c r="F193" s="8">
        <f>IF(OR($B193="",$E193=""),"",IFERROR(WORKDAY($E193,INDEX('Calendário de follow-up'!$B$5:$B$14,MATCH($B193,'Calendário de follow-up'!$A$5:$A$14,0))),""))</f>
        <v/>
      </c>
      <c r="G193" s="7" t="n"/>
      <c r="H193" s="8">
        <f>IF(OR($B193="",$E193=""),"",IFERROR(IF(N(INDEX('Calendário de follow-up'!$C$5:$C$14,MATCH($B193,'Calendário de follow-up'!$A$5:$A$14,0)))=0,"",WORKDAY($E193,INDEX('Calendário de follow-up'!$C$5:$C$14,MATCH($B193,'Calendário de follow-up'!$A$5:$A$14,0)))),""))</f>
        <v/>
      </c>
      <c r="I193" s="7" t="n"/>
      <c r="J193" s="8">
        <f>IF(OR($B193="",$E193=""),"",IFERROR(WORKDAY($E193,INDEX('Calendário de follow-up'!$D$5:$D$14,MATCH($B193,'Calendário de follow-up'!$A$5:$A$14,0))),""))</f>
        <v/>
      </c>
      <c r="K193" s="7" t="n"/>
      <c r="L193" s="7" t="n"/>
      <c r="M193" s="9">
        <f>IF($L193="","",IF(AND($K193&lt;&gt;"",$K193&lt;=$L193),"Encerramento",IF(AND($I193&lt;&gt;"",$I193&lt;=$L193),"2.º follow-up",IF(AND($G193&lt;&gt;"",$G193&lt;=$L193),"1.º follow-up","Primeira mensagem"))))</f>
        <v/>
      </c>
      <c r="N193" s="5" t="n"/>
      <c r="O193" s="9">
        <f>IF(OR($A193="",$E193="",$F193="",$L193&lt;&gt;"",$N193&lt;&gt;"",$K193&lt;&gt;""),"",IF($G193="","1.º follow-up",IF(AND($H193&lt;&gt;"",$I193=""),"2.º follow-up","Encerramento")))</f>
        <v/>
      </c>
      <c r="P193" s="8">
        <f>IF($O193="","",IF($O193="1.º follow-up",$F193,IF($O193="2.º follow-up",$H193,$J193)))</f>
        <v/>
      </c>
      <c r="Q193" s="10">
        <f>IF(OR($A193="",$E193=""),"",IF($N193&lt;&gt;"","Fechado",IF($L193&lt;&gt;"","Respondeu",IF($K193&lt;&gt;"",IF(TODAY()&gt;=WORKDAY($K193,'Calendário de follow-up'!$E$16),"Fechar agora","A aguardar"),IF($P193="","",IF($P193&lt;TODAY(),"Em atraso",IF($P193=TODAY(),"Vence hoje","A aguardar")))))))</f>
        <v/>
      </c>
      <c r="R193" s="5" t="n"/>
    </row>
    <row r="194">
      <c r="A194" s="4" t="n"/>
      <c r="B194" s="5" t="n"/>
      <c r="C194" s="6" t="n"/>
      <c r="D194" s="6" t="n"/>
      <c r="E194" s="7" t="n"/>
      <c r="F194" s="8">
        <f>IF(OR($B194="",$E194=""),"",IFERROR(WORKDAY($E194,INDEX('Calendário de follow-up'!$B$5:$B$14,MATCH($B194,'Calendário de follow-up'!$A$5:$A$14,0))),""))</f>
        <v/>
      </c>
      <c r="G194" s="7" t="n"/>
      <c r="H194" s="8">
        <f>IF(OR($B194="",$E194=""),"",IFERROR(IF(N(INDEX('Calendário de follow-up'!$C$5:$C$14,MATCH($B194,'Calendário de follow-up'!$A$5:$A$14,0)))=0,"",WORKDAY($E194,INDEX('Calendário de follow-up'!$C$5:$C$14,MATCH($B194,'Calendário de follow-up'!$A$5:$A$14,0)))),""))</f>
        <v/>
      </c>
      <c r="I194" s="7" t="n"/>
      <c r="J194" s="8">
        <f>IF(OR($B194="",$E194=""),"",IFERROR(WORKDAY($E194,INDEX('Calendário de follow-up'!$D$5:$D$14,MATCH($B194,'Calendário de follow-up'!$A$5:$A$14,0))),""))</f>
        <v/>
      </c>
      <c r="K194" s="7" t="n"/>
      <c r="L194" s="7" t="n"/>
      <c r="M194" s="9">
        <f>IF($L194="","",IF(AND($K194&lt;&gt;"",$K194&lt;=$L194),"Encerramento",IF(AND($I194&lt;&gt;"",$I194&lt;=$L194),"2.º follow-up",IF(AND($G194&lt;&gt;"",$G194&lt;=$L194),"1.º follow-up","Primeira mensagem"))))</f>
        <v/>
      </c>
      <c r="N194" s="5" t="n"/>
      <c r="O194" s="9">
        <f>IF(OR($A194="",$E194="",$F194="",$L194&lt;&gt;"",$N194&lt;&gt;"",$K194&lt;&gt;""),"",IF($G194="","1.º follow-up",IF(AND($H194&lt;&gt;"",$I194=""),"2.º follow-up","Encerramento")))</f>
        <v/>
      </c>
      <c r="P194" s="8">
        <f>IF($O194="","",IF($O194="1.º follow-up",$F194,IF($O194="2.º follow-up",$H194,$J194)))</f>
        <v/>
      </c>
      <c r="Q194" s="10">
        <f>IF(OR($A194="",$E194=""),"",IF($N194&lt;&gt;"","Fechado",IF($L194&lt;&gt;"","Respondeu",IF($K194&lt;&gt;"",IF(TODAY()&gt;=WORKDAY($K194,'Calendário de follow-up'!$E$16),"Fechar agora","A aguardar"),IF($P194="","",IF($P194&lt;TODAY(),"Em atraso",IF($P194=TODAY(),"Vence hoje","A aguardar")))))))</f>
        <v/>
      </c>
      <c r="R194" s="5" t="n"/>
    </row>
    <row r="195">
      <c r="A195" s="4" t="n"/>
      <c r="B195" s="5" t="n"/>
      <c r="C195" s="6" t="n"/>
      <c r="D195" s="6" t="n"/>
      <c r="E195" s="7" t="n"/>
      <c r="F195" s="8">
        <f>IF(OR($B195="",$E195=""),"",IFERROR(WORKDAY($E195,INDEX('Calendário de follow-up'!$B$5:$B$14,MATCH($B195,'Calendário de follow-up'!$A$5:$A$14,0))),""))</f>
        <v/>
      </c>
      <c r="G195" s="7" t="n"/>
      <c r="H195" s="8">
        <f>IF(OR($B195="",$E195=""),"",IFERROR(IF(N(INDEX('Calendário de follow-up'!$C$5:$C$14,MATCH($B195,'Calendário de follow-up'!$A$5:$A$14,0)))=0,"",WORKDAY($E195,INDEX('Calendário de follow-up'!$C$5:$C$14,MATCH($B195,'Calendário de follow-up'!$A$5:$A$14,0)))),""))</f>
        <v/>
      </c>
      <c r="I195" s="7" t="n"/>
      <c r="J195" s="8">
        <f>IF(OR($B195="",$E195=""),"",IFERROR(WORKDAY($E195,INDEX('Calendário de follow-up'!$D$5:$D$14,MATCH($B195,'Calendário de follow-up'!$A$5:$A$14,0))),""))</f>
        <v/>
      </c>
      <c r="K195" s="7" t="n"/>
      <c r="L195" s="7" t="n"/>
      <c r="M195" s="9">
        <f>IF($L195="","",IF(AND($K195&lt;&gt;"",$K195&lt;=$L195),"Encerramento",IF(AND($I195&lt;&gt;"",$I195&lt;=$L195),"2.º follow-up",IF(AND($G195&lt;&gt;"",$G195&lt;=$L195),"1.º follow-up","Primeira mensagem"))))</f>
        <v/>
      </c>
      <c r="N195" s="5" t="n"/>
      <c r="O195" s="9">
        <f>IF(OR($A195="",$E195="",$F195="",$L195&lt;&gt;"",$N195&lt;&gt;"",$K195&lt;&gt;""),"",IF($G195="","1.º follow-up",IF(AND($H195&lt;&gt;"",$I195=""),"2.º follow-up","Encerramento")))</f>
        <v/>
      </c>
      <c r="P195" s="8">
        <f>IF($O195="","",IF($O195="1.º follow-up",$F195,IF($O195="2.º follow-up",$H195,$J195)))</f>
        <v/>
      </c>
      <c r="Q195" s="10">
        <f>IF(OR($A195="",$E195=""),"",IF($N195&lt;&gt;"","Fechado",IF($L195&lt;&gt;"","Respondeu",IF($K195&lt;&gt;"",IF(TODAY()&gt;=WORKDAY($K195,'Calendário de follow-up'!$E$16),"Fechar agora","A aguardar"),IF($P195="","",IF($P195&lt;TODAY(),"Em atraso",IF($P195=TODAY(),"Vence hoje","A aguardar")))))))</f>
        <v/>
      </c>
      <c r="R195" s="5" t="n"/>
    </row>
    <row r="196">
      <c r="A196" s="4" t="n"/>
      <c r="B196" s="5" t="n"/>
      <c r="C196" s="6" t="n"/>
      <c r="D196" s="6" t="n"/>
      <c r="E196" s="7" t="n"/>
      <c r="F196" s="8">
        <f>IF(OR($B196="",$E196=""),"",IFERROR(WORKDAY($E196,INDEX('Calendário de follow-up'!$B$5:$B$14,MATCH($B196,'Calendário de follow-up'!$A$5:$A$14,0))),""))</f>
        <v/>
      </c>
      <c r="G196" s="7" t="n"/>
      <c r="H196" s="8">
        <f>IF(OR($B196="",$E196=""),"",IFERROR(IF(N(INDEX('Calendário de follow-up'!$C$5:$C$14,MATCH($B196,'Calendário de follow-up'!$A$5:$A$14,0)))=0,"",WORKDAY($E196,INDEX('Calendário de follow-up'!$C$5:$C$14,MATCH($B196,'Calendário de follow-up'!$A$5:$A$14,0)))),""))</f>
        <v/>
      </c>
      <c r="I196" s="7" t="n"/>
      <c r="J196" s="8">
        <f>IF(OR($B196="",$E196=""),"",IFERROR(WORKDAY($E196,INDEX('Calendário de follow-up'!$D$5:$D$14,MATCH($B196,'Calendário de follow-up'!$A$5:$A$14,0))),""))</f>
        <v/>
      </c>
      <c r="K196" s="7" t="n"/>
      <c r="L196" s="7" t="n"/>
      <c r="M196" s="9">
        <f>IF($L196="","",IF(AND($K196&lt;&gt;"",$K196&lt;=$L196),"Encerramento",IF(AND($I196&lt;&gt;"",$I196&lt;=$L196),"2.º follow-up",IF(AND($G196&lt;&gt;"",$G196&lt;=$L196),"1.º follow-up","Primeira mensagem"))))</f>
        <v/>
      </c>
      <c r="N196" s="5" t="n"/>
      <c r="O196" s="9">
        <f>IF(OR($A196="",$E196="",$F196="",$L196&lt;&gt;"",$N196&lt;&gt;"",$K196&lt;&gt;""),"",IF($G196="","1.º follow-up",IF(AND($H196&lt;&gt;"",$I196=""),"2.º follow-up","Encerramento")))</f>
        <v/>
      </c>
      <c r="P196" s="8">
        <f>IF($O196="","",IF($O196="1.º follow-up",$F196,IF($O196="2.º follow-up",$H196,$J196)))</f>
        <v/>
      </c>
      <c r="Q196" s="10">
        <f>IF(OR($A196="",$E196=""),"",IF($N196&lt;&gt;"","Fechado",IF($L196&lt;&gt;"","Respondeu",IF($K196&lt;&gt;"",IF(TODAY()&gt;=WORKDAY($K196,'Calendário de follow-up'!$E$16),"Fechar agora","A aguardar"),IF($P196="","",IF($P196&lt;TODAY(),"Em atraso",IF($P196=TODAY(),"Vence hoje","A aguardar")))))))</f>
        <v/>
      </c>
      <c r="R196" s="5" t="n"/>
    </row>
    <row r="197">
      <c r="A197" s="4" t="n"/>
      <c r="B197" s="5" t="n"/>
      <c r="C197" s="6" t="n"/>
      <c r="D197" s="6" t="n"/>
      <c r="E197" s="7" t="n"/>
      <c r="F197" s="8">
        <f>IF(OR($B197="",$E197=""),"",IFERROR(WORKDAY($E197,INDEX('Calendário de follow-up'!$B$5:$B$14,MATCH($B197,'Calendário de follow-up'!$A$5:$A$14,0))),""))</f>
        <v/>
      </c>
      <c r="G197" s="7" t="n"/>
      <c r="H197" s="8">
        <f>IF(OR($B197="",$E197=""),"",IFERROR(IF(N(INDEX('Calendário de follow-up'!$C$5:$C$14,MATCH($B197,'Calendário de follow-up'!$A$5:$A$14,0)))=0,"",WORKDAY($E197,INDEX('Calendário de follow-up'!$C$5:$C$14,MATCH($B197,'Calendário de follow-up'!$A$5:$A$14,0)))),""))</f>
        <v/>
      </c>
      <c r="I197" s="7" t="n"/>
      <c r="J197" s="8">
        <f>IF(OR($B197="",$E197=""),"",IFERROR(WORKDAY($E197,INDEX('Calendário de follow-up'!$D$5:$D$14,MATCH($B197,'Calendário de follow-up'!$A$5:$A$14,0))),""))</f>
        <v/>
      </c>
      <c r="K197" s="7" t="n"/>
      <c r="L197" s="7" t="n"/>
      <c r="M197" s="9">
        <f>IF($L197="","",IF(AND($K197&lt;&gt;"",$K197&lt;=$L197),"Encerramento",IF(AND($I197&lt;&gt;"",$I197&lt;=$L197),"2.º follow-up",IF(AND($G197&lt;&gt;"",$G197&lt;=$L197),"1.º follow-up","Primeira mensagem"))))</f>
        <v/>
      </c>
      <c r="N197" s="5" t="n"/>
      <c r="O197" s="9">
        <f>IF(OR($A197="",$E197="",$F197="",$L197&lt;&gt;"",$N197&lt;&gt;"",$K197&lt;&gt;""),"",IF($G197="","1.º follow-up",IF(AND($H197&lt;&gt;"",$I197=""),"2.º follow-up","Encerramento")))</f>
        <v/>
      </c>
      <c r="P197" s="8">
        <f>IF($O197="","",IF($O197="1.º follow-up",$F197,IF($O197="2.º follow-up",$H197,$J197)))</f>
        <v/>
      </c>
      <c r="Q197" s="10">
        <f>IF(OR($A197="",$E197=""),"",IF($N197&lt;&gt;"","Fechado",IF($L197&lt;&gt;"","Respondeu",IF($K197&lt;&gt;"",IF(TODAY()&gt;=WORKDAY($K197,'Calendário de follow-up'!$E$16),"Fechar agora","A aguardar"),IF($P197="","",IF($P197&lt;TODAY(),"Em atraso",IF($P197=TODAY(),"Vence hoje","A aguardar")))))))</f>
        <v/>
      </c>
      <c r="R197" s="5" t="n"/>
    </row>
    <row r="198">
      <c r="A198" s="4" t="n"/>
      <c r="B198" s="5" t="n"/>
      <c r="C198" s="6" t="n"/>
      <c r="D198" s="6" t="n"/>
      <c r="E198" s="7" t="n"/>
      <c r="F198" s="8">
        <f>IF(OR($B198="",$E198=""),"",IFERROR(WORKDAY($E198,INDEX('Calendário de follow-up'!$B$5:$B$14,MATCH($B198,'Calendário de follow-up'!$A$5:$A$14,0))),""))</f>
        <v/>
      </c>
      <c r="G198" s="7" t="n"/>
      <c r="H198" s="8">
        <f>IF(OR($B198="",$E198=""),"",IFERROR(IF(N(INDEX('Calendário de follow-up'!$C$5:$C$14,MATCH($B198,'Calendário de follow-up'!$A$5:$A$14,0)))=0,"",WORKDAY($E198,INDEX('Calendário de follow-up'!$C$5:$C$14,MATCH($B198,'Calendário de follow-up'!$A$5:$A$14,0)))),""))</f>
        <v/>
      </c>
      <c r="I198" s="7" t="n"/>
      <c r="J198" s="8">
        <f>IF(OR($B198="",$E198=""),"",IFERROR(WORKDAY($E198,INDEX('Calendário de follow-up'!$D$5:$D$14,MATCH($B198,'Calendário de follow-up'!$A$5:$A$14,0))),""))</f>
        <v/>
      </c>
      <c r="K198" s="7" t="n"/>
      <c r="L198" s="7" t="n"/>
      <c r="M198" s="9">
        <f>IF($L198="","",IF(AND($K198&lt;&gt;"",$K198&lt;=$L198),"Encerramento",IF(AND($I198&lt;&gt;"",$I198&lt;=$L198),"2.º follow-up",IF(AND($G198&lt;&gt;"",$G198&lt;=$L198),"1.º follow-up","Primeira mensagem"))))</f>
        <v/>
      </c>
      <c r="N198" s="5" t="n"/>
      <c r="O198" s="9">
        <f>IF(OR($A198="",$E198="",$F198="",$L198&lt;&gt;"",$N198&lt;&gt;"",$K198&lt;&gt;""),"",IF($G198="","1.º follow-up",IF(AND($H198&lt;&gt;"",$I198=""),"2.º follow-up","Encerramento")))</f>
        <v/>
      </c>
      <c r="P198" s="8">
        <f>IF($O198="","",IF($O198="1.º follow-up",$F198,IF($O198="2.º follow-up",$H198,$J198)))</f>
        <v/>
      </c>
      <c r="Q198" s="10">
        <f>IF(OR($A198="",$E198=""),"",IF($N198&lt;&gt;"","Fechado",IF($L198&lt;&gt;"","Respondeu",IF($K198&lt;&gt;"",IF(TODAY()&gt;=WORKDAY($K198,'Calendário de follow-up'!$E$16),"Fechar agora","A aguardar"),IF($P198="","",IF($P198&lt;TODAY(),"Em atraso",IF($P198=TODAY(),"Vence hoje","A aguardar")))))))</f>
        <v/>
      </c>
      <c r="R198" s="5" t="n"/>
    </row>
    <row r="199">
      <c r="A199" s="4" t="n"/>
      <c r="B199" s="5" t="n"/>
      <c r="C199" s="6" t="n"/>
      <c r="D199" s="6" t="n"/>
      <c r="E199" s="7" t="n"/>
      <c r="F199" s="8">
        <f>IF(OR($B199="",$E199=""),"",IFERROR(WORKDAY($E199,INDEX('Calendário de follow-up'!$B$5:$B$14,MATCH($B199,'Calendário de follow-up'!$A$5:$A$14,0))),""))</f>
        <v/>
      </c>
      <c r="G199" s="7" t="n"/>
      <c r="H199" s="8">
        <f>IF(OR($B199="",$E199=""),"",IFERROR(IF(N(INDEX('Calendário de follow-up'!$C$5:$C$14,MATCH($B199,'Calendário de follow-up'!$A$5:$A$14,0)))=0,"",WORKDAY($E199,INDEX('Calendário de follow-up'!$C$5:$C$14,MATCH($B199,'Calendário de follow-up'!$A$5:$A$14,0)))),""))</f>
        <v/>
      </c>
      <c r="I199" s="7" t="n"/>
      <c r="J199" s="8">
        <f>IF(OR($B199="",$E199=""),"",IFERROR(WORKDAY($E199,INDEX('Calendário de follow-up'!$D$5:$D$14,MATCH($B199,'Calendário de follow-up'!$A$5:$A$14,0))),""))</f>
        <v/>
      </c>
      <c r="K199" s="7" t="n"/>
      <c r="L199" s="7" t="n"/>
      <c r="M199" s="9">
        <f>IF($L199="","",IF(AND($K199&lt;&gt;"",$K199&lt;=$L199),"Encerramento",IF(AND($I199&lt;&gt;"",$I199&lt;=$L199),"2.º follow-up",IF(AND($G199&lt;&gt;"",$G199&lt;=$L199),"1.º follow-up","Primeira mensagem"))))</f>
        <v/>
      </c>
      <c r="N199" s="5" t="n"/>
      <c r="O199" s="9">
        <f>IF(OR($A199="",$E199="",$F199="",$L199&lt;&gt;"",$N199&lt;&gt;"",$K199&lt;&gt;""),"",IF($G199="","1.º follow-up",IF(AND($H199&lt;&gt;"",$I199=""),"2.º follow-up","Encerramento")))</f>
        <v/>
      </c>
      <c r="P199" s="8">
        <f>IF($O199="","",IF($O199="1.º follow-up",$F199,IF($O199="2.º follow-up",$H199,$J199)))</f>
        <v/>
      </c>
      <c r="Q199" s="10">
        <f>IF(OR($A199="",$E199=""),"",IF($N199&lt;&gt;"","Fechado",IF($L199&lt;&gt;"","Respondeu",IF($K199&lt;&gt;"",IF(TODAY()&gt;=WORKDAY($K199,'Calendário de follow-up'!$E$16),"Fechar agora","A aguardar"),IF($P199="","",IF($P199&lt;TODAY(),"Em atraso",IF($P199=TODAY(),"Vence hoje","A aguardar")))))))</f>
        <v/>
      </c>
      <c r="R199" s="5" t="n"/>
    </row>
    <row r="200">
      <c r="A200" s="4" t="n"/>
      <c r="B200" s="5" t="n"/>
      <c r="C200" s="6" t="n"/>
      <c r="D200" s="6" t="n"/>
      <c r="E200" s="7" t="n"/>
      <c r="F200" s="8">
        <f>IF(OR($B200="",$E200=""),"",IFERROR(WORKDAY($E200,INDEX('Calendário de follow-up'!$B$5:$B$14,MATCH($B200,'Calendário de follow-up'!$A$5:$A$14,0))),""))</f>
        <v/>
      </c>
      <c r="G200" s="7" t="n"/>
      <c r="H200" s="8">
        <f>IF(OR($B200="",$E200=""),"",IFERROR(IF(N(INDEX('Calendário de follow-up'!$C$5:$C$14,MATCH($B200,'Calendário de follow-up'!$A$5:$A$14,0)))=0,"",WORKDAY($E200,INDEX('Calendário de follow-up'!$C$5:$C$14,MATCH($B200,'Calendário de follow-up'!$A$5:$A$14,0)))),""))</f>
        <v/>
      </c>
      <c r="I200" s="7" t="n"/>
      <c r="J200" s="8">
        <f>IF(OR($B200="",$E200=""),"",IFERROR(WORKDAY($E200,INDEX('Calendário de follow-up'!$D$5:$D$14,MATCH($B200,'Calendário de follow-up'!$A$5:$A$14,0))),""))</f>
        <v/>
      </c>
      <c r="K200" s="7" t="n"/>
      <c r="L200" s="7" t="n"/>
      <c r="M200" s="9">
        <f>IF($L200="","",IF(AND($K200&lt;&gt;"",$K200&lt;=$L200),"Encerramento",IF(AND($I200&lt;&gt;"",$I200&lt;=$L200),"2.º follow-up",IF(AND($G200&lt;&gt;"",$G200&lt;=$L200),"1.º follow-up","Primeira mensagem"))))</f>
        <v/>
      </c>
      <c r="N200" s="5" t="n"/>
      <c r="O200" s="9">
        <f>IF(OR($A200="",$E200="",$F200="",$L200&lt;&gt;"",$N200&lt;&gt;"",$K200&lt;&gt;""),"",IF($G200="","1.º follow-up",IF(AND($H200&lt;&gt;"",$I200=""),"2.º follow-up","Encerramento")))</f>
        <v/>
      </c>
      <c r="P200" s="8">
        <f>IF($O200="","",IF($O200="1.º follow-up",$F200,IF($O200="2.º follow-up",$H200,$J200)))</f>
        <v/>
      </c>
      <c r="Q200" s="10">
        <f>IF(OR($A200="",$E200=""),"",IF($N200&lt;&gt;"","Fechado",IF($L200&lt;&gt;"","Respondeu",IF($K200&lt;&gt;"",IF(TODAY()&gt;=WORKDAY($K200,'Calendário de follow-up'!$E$16),"Fechar agora","A aguardar"),IF($P200="","",IF($P200&lt;TODAY(),"Em atraso",IF($P200=TODAY(),"Vence hoje","A aguardar")))))))</f>
        <v/>
      </c>
      <c r="R200" s="5" t="n"/>
    </row>
    <row r="201">
      <c r="A201" s="4" t="n"/>
      <c r="B201" s="5" t="n"/>
      <c r="C201" s="6" t="n"/>
      <c r="D201" s="6" t="n"/>
      <c r="E201" s="7" t="n"/>
      <c r="F201" s="8">
        <f>IF(OR($B201="",$E201=""),"",IFERROR(WORKDAY($E201,INDEX('Calendário de follow-up'!$B$5:$B$14,MATCH($B201,'Calendário de follow-up'!$A$5:$A$14,0))),""))</f>
        <v/>
      </c>
      <c r="G201" s="7" t="n"/>
      <c r="H201" s="8">
        <f>IF(OR($B201="",$E201=""),"",IFERROR(IF(N(INDEX('Calendário de follow-up'!$C$5:$C$14,MATCH($B201,'Calendário de follow-up'!$A$5:$A$14,0)))=0,"",WORKDAY($E201,INDEX('Calendário de follow-up'!$C$5:$C$14,MATCH($B201,'Calendário de follow-up'!$A$5:$A$14,0)))),""))</f>
        <v/>
      </c>
      <c r="I201" s="7" t="n"/>
      <c r="J201" s="8">
        <f>IF(OR($B201="",$E201=""),"",IFERROR(WORKDAY($E201,INDEX('Calendário de follow-up'!$D$5:$D$14,MATCH($B201,'Calendário de follow-up'!$A$5:$A$14,0))),""))</f>
        <v/>
      </c>
      <c r="K201" s="7" t="n"/>
      <c r="L201" s="7" t="n"/>
      <c r="M201" s="9">
        <f>IF($L201="","",IF(AND($K201&lt;&gt;"",$K201&lt;=$L201),"Encerramento",IF(AND($I201&lt;&gt;"",$I201&lt;=$L201),"2.º follow-up",IF(AND($G201&lt;&gt;"",$G201&lt;=$L201),"1.º follow-up","Primeira mensagem"))))</f>
        <v/>
      </c>
      <c r="N201" s="5" t="n"/>
      <c r="O201" s="9">
        <f>IF(OR($A201="",$E201="",$F201="",$L201&lt;&gt;"",$N201&lt;&gt;"",$K201&lt;&gt;""),"",IF($G201="","1.º follow-up",IF(AND($H201&lt;&gt;"",$I201=""),"2.º follow-up","Encerramento")))</f>
        <v/>
      </c>
      <c r="P201" s="8">
        <f>IF($O201="","",IF($O201="1.º follow-up",$F201,IF($O201="2.º follow-up",$H201,$J201)))</f>
        <v/>
      </c>
      <c r="Q201" s="10">
        <f>IF(OR($A201="",$E201=""),"",IF($N201&lt;&gt;"","Fechado",IF($L201&lt;&gt;"","Respondeu",IF($K201&lt;&gt;"",IF(TODAY()&gt;=WORKDAY($K201,'Calendário de follow-up'!$E$16),"Fechar agora","A aguardar"),IF($P201="","",IF($P201&lt;TODAY(),"Em atraso",IF($P201=TODAY(),"Vence hoje","A aguardar")))))))</f>
        <v/>
      </c>
      <c r="R201" s="5" t="n"/>
    </row>
    <row r="202">
      <c r="A202" s="4" t="n"/>
      <c r="B202" s="5" t="n"/>
      <c r="C202" s="6" t="n"/>
      <c r="D202" s="6" t="n"/>
      <c r="E202" s="7" t="n"/>
      <c r="F202" s="8">
        <f>IF(OR($B202="",$E202=""),"",IFERROR(WORKDAY($E202,INDEX('Calendário de follow-up'!$B$5:$B$14,MATCH($B202,'Calendário de follow-up'!$A$5:$A$14,0))),""))</f>
        <v/>
      </c>
      <c r="G202" s="7" t="n"/>
      <c r="H202" s="8">
        <f>IF(OR($B202="",$E202=""),"",IFERROR(IF(N(INDEX('Calendário de follow-up'!$C$5:$C$14,MATCH($B202,'Calendário de follow-up'!$A$5:$A$14,0)))=0,"",WORKDAY($E202,INDEX('Calendário de follow-up'!$C$5:$C$14,MATCH($B202,'Calendário de follow-up'!$A$5:$A$14,0)))),""))</f>
        <v/>
      </c>
      <c r="I202" s="7" t="n"/>
      <c r="J202" s="8">
        <f>IF(OR($B202="",$E202=""),"",IFERROR(WORKDAY($E202,INDEX('Calendário de follow-up'!$D$5:$D$14,MATCH($B202,'Calendário de follow-up'!$A$5:$A$14,0))),""))</f>
        <v/>
      </c>
      <c r="K202" s="7" t="n"/>
      <c r="L202" s="7" t="n"/>
      <c r="M202" s="9">
        <f>IF($L202="","",IF(AND($K202&lt;&gt;"",$K202&lt;=$L202),"Encerramento",IF(AND($I202&lt;&gt;"",$I202&lt;=$L202),"2.º follow-up",IF(AND($G202&lt;&gt;"",$G202&lt;=$L202),"1.º follow-up","Primeira mensagem"))))</f>
        <v/>
      </c>
      <c r="N202" s="5" t="n"/>
      <c r="O202" s="9">
        <f>IF(OR($A202="",$E202="",$F202="",$L202&lt;&gt;"",$N202&lt;&gt;"",$K202&lt;&gt;""),"",IF($G202="","1.º follow-up",IF(AND($H202&lt;&gt;"",$I202=""),"2.º follow-up","Encerramento")))</f>
        <v/>
      </c>
      <c r="P202" s="8">
        <f>IF($O202="","",IF($O202="1.º follow-up",$F202,IF($O202="2.º follow-up",$H202,$J202)))</f>
        <v/>
      </c>
      <c r="Q202" s="10">
        <f>IF(OR($A202="",$E202=""),"",IF($N202&lt;&gt;"","Fechado",IF($L202&lt;&gt;"","Respondeu",IF($K202&lt;&gt;"",IF(TODAY()&gt;=WORKDAY($K202,'Calendário de follow-up'!$E$16),"Fechar agora","A aguardar"),IF($P202="","",IF($P202&lt;TODAY(),"Em atraso",IF($P202=TODAY(),"Vence hoje","A aguardar")))))))</f>
        <v/>
      </c>
      <c r="R202" s="5" t="n"/>
    </row>
    <row r="203">
      <c r="A203" s="4" t="n"/>
      <c r="B203" s="5" t="n"/>
      <c r="C203" s="6" t="n"/>
      <c r="D203" s="6" t="n"/>
      <c r="E203" s="7" t="n"/>
      <c r="F203" s="8">
        <f>IF(OR($B203="",$E203=""),"",IFERROR(WORKDAY($E203,INDEX('Calendário de follow-up'!$B$5:$B$14,MATCH($B203,'Calendário de follow-up'!$A$5:$A$14,0))),""))</f>
        <v/>
      </c>
      <c r="G203" s="7" t="n"/>
      <c r="H203" s="8">
        <f>IF(OR($B203="",$E203=""),"",IFERROR(IF(N(INDEX('Calendário de follow-up'!$C$5:$C$14,MATCH($B203,'Calendário de follow-up'!$A$5:$A$14,0)))=0,"",WORKDAY($E203,INDEX('Calendário de follow-up'!$C$5:$C$14,MATCH($B203,'Calendário de follow-up'!$A$5:$A$14,0)))),""))</f>
        <v/>
      </c>
      <c r="I203" s="7" t="n"/>
      <c r="J203" s="8">
        <f>IF(OR($B203="",$E203=""),"",IFERROR(WORKDAY($E203,INDEX('Calendário de follow-up'!$D$5:$D$14,MATCH($B203,'Calendário de follow-up'!$A$5:$A$14,0))),""))</f>
        <v/>
      </c>
      <c r="K203" s="7" t="n"/>
      <c r="L203" s="7" t="n"/>
      <c r="M203" s="9">
        <f>IF($L203="","",IF(AND($K203&lt;&gt;"",$K203&lt;=$L203),"Encerramento",IF(AND($I203&lt;&gt;"",$I203&lt;=$L203),"2.º follow-up",IF(AND($G203&lt;&gt;"",$G203&lt;=$L203),"1.º follow-up","Primeira mensagem"))))</f>
        <v/>
      </c>
      <c r="N203" s="5" t="n"/>
      <c r="O203" s="9">
        <f>IF(OR($A203="",$E203="",$F203="",$L203&lt;&gt;"",$N203&lt;&gt;"",$K203&lt;&gt;""),"",IF($G203="","1.º follow-up",IF(AND($H203&lt;&gt;"",$I203=""),"2.º follow-up","Encerramento")))</f>
        <v/>
      </c>
      <c r="P203" s="8">
        <f>IF($O203="","",IF($O203="1.º follow-up",$F203,IF($O203="2.º follow-up",$H203,$J203)))</f>
        <v/>
      </c>
      <c r="Q203" s="10">
        <f>IF(OR($A203="",$E203=""),"",IF($N203&lt;&gt;"","Fechado",IF($L203&lt;&gt;"","Respondeu",IF($K203&lt;&gt;"",IF(TODAY()&gt;=WORKDAY($K203,'Calendário de follow-up'!$E$16),"Fechar agora","A aguardar"),IF($P203="","",IF($P203&lt;TODAY(),"Em atraso",IF($P203=TODAY(),"Vence hoje","A aguardar")))))))</f>
        <v/>
      </c>
      <c r="R203" s="5" t="n"/>
    </row>
    <row r="204">
      <c r="A204" s="4" t="n"/>
      <c r="B204" s="5" t="n"/>
      <c r="C204" s="6" t="n"/>
      <c r="D204" s="6" t="n"/>
      <c r="E204" s="7" t="n"/>
      <c r="F204" s="8">
        <f>IF(OR($B204="",$E204=""),"",IFERROR(WORKDAY($E204,INDEX('Calendário de follow-up'!$B$5:$B$14,MATCH($B204,'Calendário de follow-up'!$A$5:$A$14,0))),""))</f>
        <v/>
      </c>
      <c r="G204" s="7" t="n"/>
      <c r="H204" s="8">
        <f>IF(OR($B204="",$E204=""),"",IFERROR(IF(N(INDEX('Calendário de follow-up'!$C$5:$C$14,MATCH($B204,'Calendário de follow-up'!$A$5:$A$14,0)))=0,"",WORKDAY($E204,INDEX('Calendário de follow-up'!$C$5:$C$14,MATCH($B204,'Calendário de follow-up'!$A$5:$A$14,0)))),""))</f>
        <v/>
      </c>
      <c r="I204" s="7" t="n"/>
      <c r="J204" s="8">
        <f>IF(OR($B204="",$E204=""),"",IFERROR(WORKDAY($E204,INDEX('Calendário de follow-up'!$D$5:$D$14,MATCH($B204,'Calendário de follow-up'!$A$5:$A$14,0))),""))</f>
        <v/>
      </c>
      <c r="K204" s="7" t="n"/>
      <c r="L204" s="7" t="n"/>
      <c r="M204" s="9">
        <f>IF($L204="","",IF(AND($K204&lt;&gt;"",$K204&lt;=$L204),"Encerramento",IF(AND($I204&lt;&gt;"",$I204&lt;=$L204),"2.º follow-up",IF(AND($G204&lt;&gt;"",$G204&lt;=$L204),"1.º follow-up","Primeira mensagem"))))</f>
        <v/>
      </c>
      <c r="N204" s="5" t="n"/>
      <c r="O204" s="9">
        <f>IF(OR($A204="",$E204="",$F204="",$L204&lt;&gt;"",$N204&lt;&gt;"",$K204&lt;&gt;""),"",IF($G204="","1.º follow-up",IF(AND($H204&lt;&gt;"",$I204=""),"2.º follow-up","Encerramento")))</f>
        <v/>
      </c>
      <c r="P204" s="8">
        <f>IF($O204="","",IF($O204="1.º follow-up",$F204,IF($O204="2.º follow-up",$H204,$J204)))</f>
        <v/>
      </c>
      <c r="Q204" s="10">
        <f>IF(OR($A204="",$E204=""),"",IF($N204&lt;&gt;"","Fechado",IF($L204&lt;&gt;"","Respondeu",IF($K204&lt;&gt;"",IF(TODAY()&gt;=WORKDAY($K204,'Calendário de follow-up'!$E$16),"Fechar agora","A aguardar"),IF($P204="","",IF($P204&lt;TODAY(),"Em atraso",IF($P204=TODAY(),"Vence hoje","A aguardar")))))))</f>
        <v/>
      </c>
      <c r="R204" s="5" t="n"/>
    </row>
  </sheetData>
  <autoFilter ref="A4:R204"/>
  <conditionalFormatting sqref="Q5:Q204">
    <cfRule type="expression" priority="1" dxfId="0">
      <formula>Q5="A aguardar"</formula>
    </cfRule>
    <cfRule type="expression" priority="2" dxfId="1">
      <formula>Q5="Vence hoje"</formula>
    </cfRule>
    <cfRule type="expression" priority="3" dxfId="2">
      <formula>Q5="Em atraso"</formula>
    </cfRule>
    <cfRule type="expression" priority="4" dxfId="3">
      <formula>Q5="Respondeu"</formula>
    </cfRule>
    <cfRule type="expression" priority="5" dxfId="1">
      <formula>Q5="Fechar agora"</formula>
    </cfRule>
    <cfRule type="expression" priority="6" dxfId="4">
      <formula>Q5="Fechado"</formula>
    </cfRule>
  </conditionalFormatting>
  <conditionalFormatting sqref="D5:D204">
    <cfRule type="expression" priority="7" dxfId="4">
      <formula>D5="Sim"</formula>
    </cfRule>
  </conditionalFormatting>
  <dataValidations count="4">
    <dataValidation sqref="B5:B204" showDropDown="0" showInputMessage="0" showErrorMessage="0" allowBlank="1" type="list">
      <formula1>='Calendário de follow-up'!$A$5:$A$14</formula1>
    </dataValidation>
    <dataValidation sqref="C5:C204" showDropDown="0" showInputMessage="0" showErrorMessage="0" allowBlank="1" type="list">
      <formula1>='Calendário de follow-up'!$A$20:$A$29</formula1>
    </dataValidation>
    <dataValidation sqref="D5:D204" showDropDown="0" showInputMessage="0" showErrorMessage="0" allowBlank="1" type="list">
      <formula1>='Calendário de follow-up'!$C$20:$C$21</formula1>
    </dataValidation>
    <dataValidation sqref="N5:N204" showDropDown="0" showInputMessage="0" showErrorMessage="0" allowBlank="1" type="list">
      <formula1>='Calendário de follow-up'!$B$20:$B$25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8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2" customWidth="1" min="4" max="4"/>
    <col width="16" customWidth="1" min="5" max="5"/>
    <col width="10" customWidth="1" min="6" max="6"/>
  </cols>
  <sheetData>
    <row r="1">
      <c r="A1" s="1" t="inlineStr">
        <is>
          <t>Resumo dos follow-ups</t>
        </is>
      </c>
    </row>
    <row r="2">
      <c r="A2" s="2" t="inlineStr">
        <is>
          <t>Totais da folha Registo de follow-up. As fichas em aberto contam como ainda sem resposta.</t>
        </is>
      </c>
    </row>
    <row r="4" ht="24" customHeight="1">
      <c r="A4" s="3" t="inlineStr">
        <is>
          <t>Indicador</t>
        </is>
      </c>
      <c r="B4" s="3" t="inlineStr">
        <is>
          <t>Total</t>
        </is>
      </c>
    </row>
    <row r="5">
      <c r="A5" s="5" t="inlineStr">
        <is>
          <t>Fichas no registo</t>
        </is>
      </c>
      <c r="B5" s="11">
        <f>COUNTA('Registo de follow-up'!$A$5:$A$204)</f>
        <v/>
      </c>
    </row>
    <row r="6">
      <c r="A6" s="5" t="inlineStr">
        <is>
          <t>Fichas em aberto</t>
        </is>
      </c>
      <c r="B6" s="11">
        <f>B5-COUNTIFS('Registo de follow-up'!$A$5:$A$204,"&lt;&gt;",'Registo de follow-up'!$N$5:$N$204,"&lt;&gt;")</f>
        <v/>
      </c>
    </row>
    <row r="7">
      <c r="A7" s="5" t="inlineStr">
        <is>
          <t>Respostas</t>
        </is>
      </c>
      <c r="B7" s="11">
        <f>COUNTIFS('Registo de follow-up'!$A$5:$A$204,"&lt;&gt;",'Registo de follow-up'!$L$5:$L$204,"&lt;&gt;")</f>
        <v/>
      </c>
    </row>
    <row r="8">
      <c r="A8" s="5" t="inlineStr">
        <is>
          <t>Taxa de resposta</t>
        </is>
      </c>
      <c r="B8" s="12">
        <f>IF(B5=0,"",B7/B5)</f>
        <v/>
      </c>
    </row>
    <row r="9">
      <c r="A9" s="5" t="inlineStr">
        <is>
          <t>Follow-ups em atraso</t>
        </is>
      </c>
      <c r="B9" s="11">
        <f>COUNTIF('Registo de follow-up'!$Q$5:$Q$204,"Em atraso")</f>
        <v/>
      </c>
    </row>
    <row r="10">
      <c r="A10" s="5" t="inlineStr">
        <is>
          <t>Follow-ups que vencem hoje</t>
        </is>
      </c>
      <c r="B10" s="11">
        <f>COUNTIF('Registo de follow-up'!$Q$5:$Q$204,"Vence hoje")</f>
        <v/>
      </c>
    </row>
    <row r="11">
      <c r="A11" s="5" t="inlineStr">
        <is>
          <t>Respondeu, falta o resultado</t>
        </is>
      </c>
      <c r="B11" s="11">
        <f>COUNTIF('Registo de follow-up'!$Q$5:$Q$204,"Respondeu")</f>
        <v/>
      </c>
    </row>
    <row r="12">
      <c r="A12" s="5" t="inlineStr">
        <is>
          <t>Prontas a fechar (regra de paragem)</t>
        </is>
      </c>
      <c r="B12" s="11">
        <f>COUNTIF('Registo de follow-up'!$Q$5:$Q$204,"Fechar agora")</f>
        <v/>
      </c>
    </row>
    <row r="13">
      <c r="A13" s="5" t="inlineStr">
        <is>
          <t>Fechadas</t>
        </is>
      </c>
      <c r="B13" s="11">
        <f>COUNTIF('Registo de follow-up'!$Q$5:$Q$204,"Fechado")</f>
        <v/>
      </c>
    </row>
    <row r="14">
      <c r="A14" s="5" t="inlineStr">
        <is>
          <t>Fechadas sem resposta</t>
        </is>
      </c>
      <c r="B14" s="11">
        <f>COUNTIF('Registo de follow-up'!$N$5:$N$204,"Sem resposta, fechado")</f>
        <v/>
      </c>
    </row>
    <row r="16">
      <c r="A16" s="13" t="inlineStr">
        <is>
          <t>Taxa de resposta por situação</t>
        </is>
      </c>
    </row>
    <row r="17" ht="24" customHeight="1">
      <c r="A17" s="3" t="inlineStr">
        <is>
          <t>Situação</t>
        </is>
      </c>
      <c r="B17" s="3" t="inlineStr">
        <is>
          <t>Fichas</t>
        </is>
      </c>
      <c r="C17" s="3" t="inlineStr">
        <is>
          <t>Respostas</t>
        </is>
      </c>
      <c r="D17" s="3" t="inlineStr">
        <is>
          <t>Taxa de resposta</t>
        </is>
      </c>
      <c r="E17" s="3" t="inlineStr">
        <is>
          <t>Fechadas, sem resposta</t>
        </is>
      </c>
      <c r="F17" s="3" t="inlineStr">
        <is>
          <t>Em aberto</t>
        </is>
      </c>
    </row>
    <row r="18">
      <c r="A18" s="5">
        <f>IF('Calendário de follow-up'!$A$5="","",'Calendário de follow-up'!$A$5)</f>
        <v/>
      </c>
      <c r="B18" s="14">
        <f>IF(A18="","",COUNTIF('Registo de follow-up'!$B$5:$B$204,A18))</f>
        <v/>
      </c>
      <c r="C18" s="14">
        <f>IF(A18="","",COUNTIFS('Registo de follow-up'!$B$5:$B$204,A18,'Registo de follow-up'!$L$5:$L$204,"&lt;&gt;"))</f>
        <v/>
      </c>
      <c r="D18" s="15">
        <f>IF(A18="","",IF(B18=0,"",C18/B18))</f>
        <v/>
      </c>
      <c r="E18" s="14">
        <f>IF(A18="","",COUNTIFS('Registo de follow-up'!$B$5:$B$204,A18,'Registo de follow-up'!$N$5:$N$204,"Sem resposta, fechado"))</f>
        <v/>
      </c>
      <c r="F18" s="14">
        <f>IF(A18="","",B18-COUNTIFS('Registo de follow-up'!$B$5:$B$204,A18,'Registo de follow-up'!$N$5:$N$204,"&lt;&gt;"))</f>
        <v/>
      </c>
    </row>
    <row r="19">
      <c r="A19" s="5">
        <f>IF('Calendário de follow-up'!$A$6="","",'Calendário de follow-up'!$A$6)</f>
        <v/>
      </c>
      <c r="B19" s="14">
        <f>IF(A19="","",COUNTIF('Registo de follow-up'!$B$5:$B$204,A19))</f>
        <v/>
      </c>
      <c r="C19" s="14">
        <f>IF(A19="","",COUNTIFS('Registo de follow-up'!$B$5:$B$204,A19,'Registo de follow-up'!$L$5:$L$204,"&lt;&gt;"))</f>
        <v/>
      </c>
      <c r="D19" s="15">
        <f>IF(A19="","",IF(B19=0,"",C19/B19))</f>
        <v/>
      </c>
      <c r="E19" s="14">
        <f>IF(A19="","",COUNTIFS('Registo de follow-up'!$B$5:$B$204,A19,'Registo de follow-up'!$N$5:$N$204,"Sem resposta, fechado"))</f>
        <v/>
      </c>
      <c r="F19" s="14">
        <f>IF(A19="","",B19-COUNTIFS('Registo de follow-up'!$B$5:$B$204,A19,'Registo de follow-up'!$N$5:$N$204,"&lt;&gt;"))</f>
        <v/>
      </c>
    </row>
    <row r="20">
      <c r="A20" s="5">
        <f>IF('Calendário de follow-up'!$A$7="","",'Calendário de follow-up'!$A$7)</f>
        <v/>
      </c>
      <c r="B20" s="14">
        <f>IF(A20="","",COUNTIF('Registo de follow-up'!$B$5:$B$204,A20))</f>
        <v/>
      </c>
      <c r="C20" s="14">
        <f>IF(A20="","",COUNTIFS('Registo de follow-up'!$B$5:$B$204,A20,'Registo de follow-up'!$L$5:$L$204,"&lt;&gt;"))</f>
        <v/>
      </c>
      <c r="D20" s="15">
        <f>IF(A20="","",IF(B20=0,"",C20/B20))</f>
        <v/>
      </c>
      <c r="E20" s="14">
        <f>IF(A20="","",COUNTIFS('Registo de follow-up'!$B$5:$B$204,A20,'Registo de follow-up'!$N$5:$N$204,"Sem resposta, fechado"))</f>
        <v/>
      </c>
      <c r="F20" s="14">
        <f>IF(A20="","",B20-COUNTIFS('Registo de follow-up'!$B$5:$B$204,A20,'Registo de follow-up'!$N$5:$N$204,"&lt;&gt;"))</f>
        <v/>
      </c>
    </row>
    <row r="21">
      <c r="A21" s="5">
        <f>IF('Calendário de follow-up'!$A$8="","",'Calendário de follow-up'!$A$8)</f>
        <v/>
      </c>
      <c r="B21" s="14">
        <f>IF(A21="","",COUNTIF('Registo de follow-up'!$B$5:$B$204,A21))</f>
        <v/>
      </c>
      <c r="C21" s="14">
        <f>IF(A21="","",COUNTIFS('Registo de follow-up'!$B$5:$B$204,A21,'Registo de follow-up'!$L$5:$L$204,"&lt;&gt;"))</f>
        <v/>
      </c>
      <c r="D21" s="15">
        <f>IF(A21="","",IF(B21=0,"",C21/B21))</f>
        <v/>
      </c>
      <c r="E21" s="14">
        <f>IF(A21="","",COUNTIFS('Registo de follow-up'!$B$5:$B$204,A21,'Registo de follow-up'!$N$5:$N$204,"Sem resposta, fechado"))</f>
        <v/>
      </c>
      <c r="F21" s="14">
        <f>IF(A21="","",B21-COUNTIFS('Registo de follow-up'!$B$5:$B$204,A21,'Registo de follow-up'!$N$5:$N$204,"&lt;&gt;"))</f>
        <v/>
      </c>
    </row>
    <row r="22">
      <c r="A22" s="5">
        <f>IF('Calendário de follow-up'!$A$9="","",'Calendário de follow-up'!$A$9)</f>
        <v/>
      </c>
      <c r="B22" s="14">
        <f>IF(A22="","",COUNTIF('Registo de follow-up'!$B$5:$B$204,A22))</f>
        <v/>
      </c>
      <c r="C22" s="14">
        <f>IF(A22="","",COUNTIFS('Registo de follow-up'!$B$5:$B$204,A22,'Registo de follow-up'!$L$5:$L$204,"&lt;&gt;"))</f>
        <v/>
      </c>
      <c r="D22" s="15">
        <f>IF(A22="","",IF(B22=0,"",C22/B22))</f>
        <v/>
      </c>
      <c r="E22" s="14">
        <f>IF(A22="","",COUNTIFS('Registo de follow-up'!$B$5:$B$204,A22,'Registo de follow-up'!$N$5:$N$204,"Sem resposta, fechado"))</f>
        <v/>
      </c>
      <c r="F22" s="14">
        <f>IF(A22="","",B22-COUNTIFS('Registo de follow-up'!$B$5:$B$204,A22,'Registo de follow-up'!$N$5:$N$204,"&lt;&gt;"))</f>
        <v/>
      </c>
    </row>
    <row r="23">
      <c r="A23" s="5">
        <f>IF('Calendário de follow-up'!$A$10="","",'Calendário de follow-up'!$A$10)</f>
        <v/>
      </c>
      <c r="B23" s="14">
        <f>IF(A23="","",COUNTIF('Registo de follow-up'!$B$5:$B$204,A23))</f>
        <v/>
      </c>
      <c r="C23" s="14">
        <f>IF(A23="","",COUNTIFS('Registo de follow-up'!$B$5:$B$204,A23,'Registo de follow-up'!$L$5:$L$204,"&lt;&gt;"))</f>
        <v/>
      </c>
      <c r="D23" s="15">
        <f>IF(A23="","",IF(B23=0,"",C23/B23))</f>
        <v/>
      </c>
      <c r="E23" s="14">
        <f>IF(A23="","",COUNTIFS('Registo de follow-up'!$B$5:$B$204,A23,'Registo de follow-up'!$N$5:$N$204,"Sem resposta, fechado"))</f>
        <v/>
      </c>
      <c r="F23" s="14">
        <f>IF(A23="","",B23-COUNTIFS('Registo de follow-up'!$B$5:$B$204,A23,'Registo de follow-up'!$N$5:$N$204,"&lt;&gt;"))</f>
        <v/>
      </c>
    </row>
    <row r="24">
      <c r="A24" s="5">
        <f>IF('Calendário de follow-up'!$A$11="","",'Calendário de follow-up'!$A$11)</f>
        <v/>
      </c>
      <c r="B24" s="14">
        <f>IF(A24="","",COUNTIF('Registo de follow-up'!$B$5:$B$204,A24))</f>
        <v/>
      </c>
      <c r="C24" s="14">
        <f>IF(A24="","",COUNTIFS('Registo de follow-up'!$B$5:$B$204,A24,'Registo de follow-up'!$L$5:$L$204,"&lt;&gt;"))</f>
        <v/>
      </c>
      <c r="D24" s="15">
        <f>IF(A24="","",IF(B24=0,"",C24/B24))</f>
        <v/>
      </c>
      <c r="E24" s="14">
        <f>IF(A24="","",COUNTIFS('Registo de follow-up'!$B$5:$B$204,A24,'Registo de follow-up'!$N$5:$N$204,"Sem resposta, fechado"))</f>
        <v/>
      </c>
      <c r="F24" s="14">
        <f>IF(A24="","",B24-COUNTIFS('Registo de follow-up'!$B$5:$B$204,A24,'Registo de follow-up'!$N$5:$N$204,"&lt;&gt;"))</f>
        <v/>
      </c>
    </row>
    <row r="25">
      <c r="A25" s="5">
        <f>IF('Calendário de follow-up'!$A$12="","",'Calendário de follow-up'!$A$12)</f>
        <v/>
      </c>
      <c r="B25" s="14">
        <f>IF(A25="","",COUNTIF('Registo de follow-up'!$B$5:$B$204,A25))</f>
        <v/>
      </c>
      <c r="C25" s="14">
        <f>IF(A25="","",COUNTIFS('Registo de follow-up'!$B$5:$B$204,A25,'Registo de follow-up'!$L$5:$L$204,"&lt;&gt;"))</f>
        <v/>
      </c>
      <c r="D25" s="15">
        <f>IF(A25="","",IF(B25=0,"",C25/B25))</f>
        <v/>
      </c>
      <c r="E25" s="14">
        <f>IF(A25="","",COUNTIFS('Registo de follow-up'!$B$5:$B$204,A25,'Registo de follow-up'!$N$5:$N$204,"Sem resposta, fechado"))</f>
        <v/>
      </c>
      <c r="F25" s="14">
        <f>IF(A25="","",B25-COUNTIFS('Registo de follow-up'!$B$5:$B$204,A25,'Registo de follow-up'!$N$5:$N$204,"&lt;&gt;"))</f>
        <v/>
      </c>
    </row>
    <row r="26">
      <c r="A26" s="5">
        <f>IF('Calendário de follow-up'!$A$13="","",'Calendário de follow-up'!$A$13)</f>
        <v/>
      </c>
      <c r="B26" s="14">
        <f>IF(A26="","",COUNTIF('Registo de follow-up'!$B$5:$B$204,A26))</f>
        <v/>
      </c>
      <c r="C26" s="14">
        <f>IF(A26="","",COUNTIFS('Registo de follow-up'!$B$5:$B$204,A26,'Registo de follow-up'!$L$5:$L$204,"&lt;&gt;"))</f>
        <v/>
      </c>
      <c r="D26" s="15">
        <f>IF(A26="","",IF(B26=0,"",C26/B26))</f>
        <v/>
      </c>
      <c r="E26" s="14">
        <f>IF(A26="","",COUNTIFS('Registo de follow-up'!$B$5:$B$204,A26,'Registo de follow-up'!$N$5:$N$204,"Sem resposta, fechado"))</f>
        <v/>
      </c>
      <c r="F26" s="14">
        <f>IF(A26="","",B26-COUNTIFS('Registo de follow-up'!$B$5:$B$204,A26,'Registo de follow-up'!$N$5:$N$204,"&lt;&gt;"))</f>
        <v/>
      </c>
    </row>
    <row r="27">
      <c r="A27" s="5">
        <f>IF('Calendário de follow-up'!$A$14="","",'Calendário de follow-up'!$A$14)</f>
        <v/>
      </c>
      <c r="B27" s="14">
        <f>IF(A27="","",COUNTIF('Registo de follow-up'!$B$5:$B$204,A27))</f>
        <v/>
      </c>
      <c r="C27" s="14">
        <f>IF(A27="","",COUNTIFS('Registo de follow-up'!$B$5:$B$204,A27,'Registo de follow-up'!$L$5:$L$204,"&lt;&gt;"))</f>
        <v/>
      </c>
      <c r="D27" s="15">
        <f>IF(A27="","",IF(B27=0,"",C27/B27))</f>
        <v/>
      </c>
      <c r="E27" s="14">
        <f>IF(A27="","",COUNTIFS('Registo de follow-up'!$B$5:$B$204,A27,'Registo de follow-up'!$N$5:$N$204,"Sem resposta, fechado"))</f>
        <v/>
      </c>
      <c r="F27" s="14">
        <f>IF(A27="","",B27-COUNTIFS('Registo de follow-up'!$B$5:$B$204,A27,'Registo de follow-up'!$N$5:$N$204,"&lt;&gt;"))</f>
        <v/>
      </c>
    </row>
    <row r="29">
      <c r="A29" s="13" t="inlineStr">
        <is>
          <t>Depois de que mensagem chegou a resposta</t>
        </is>
      </c>
    </row>
    <row r="30" ht="24" customHeight="1">
      <c r="A30" s="3" t="inlineStr">
        <is>
          <t>Respondeu após</t>
        </is>
      </c>
      <c r="B30" s="3" t="inlineStr">
        <is>
          <t>Respostas</t>
        </is>
      </c>
    </row>
    <row r="31">
      <c r="A31" s="5" t="inlineStr">
        <is>
          <t>Primeira mensagem</t>
        </is>
      </c>
      <c r="B31" s="14">
        <f>COUNTIF('Registo de follow-up'!$M$5:$M$204,A31)</f>
        <v/>
      </c>
    </row>
    <row r="32">
      <c r="A32" s="5" t="inlineStr">
        <is>
          <t>1.º follow-up</t>
        </is>
      </c>
      <c r="B32" s="14">
        <f>COUNTIF('Registo de follow-up'!$M$5:$M$204,A32)</f>
        <v/>
      </c>
    </row>
    <row r="33">
      <c r="A33" s="5" t="inlineStr">
        <is>
          <t>2.º follow-up</t>
        </is>
      </c>
      <c r="B33" s="14">
        <f>COUNTIF('Registo de follow-up'!$M$5:$M$204,A33)</f>
        <v/>
      </c>
    </row>
    <row r="34">
      <c r="A34" s="5" t="inlineStr">
        <is>
          <t>Encerramento</t>
        </is>
      </c>
      <c r="B34" s="14">
        <f>COUNTIF('Registo de follow-up'!$M$5:$M$204,A34)</f>
        <v/>
      </c>
    </row>
    <row r="36">
      <c r="A36" s="13" t="inlineStr">
        <is>
          <t>Resultados</t>
        </is>
      </c>
    </row>
    <row r="37" ht="24" customHeight="1">
      <c r="A37" s="3" t="inlineStr">
        <is>
          <t>Resultado</t>
        </is>
      </c>
      <c r="B37" s="3" t="inlineStr">
        <is>
          <t>Fichas</t>
        </is>
      </c>
    </row>
    <row r="38">
      <c r="A38" s="5">
        <f>'Calendário de follow-up'!$B$20</f>
        <v/>
      </c>
      <c r="B38" s="14">
        <f>COUNTIF('Registo de follow-up'!$N$5:$N$204,A38)</f>
        <v/>
      </c>
    </row>
    <row r="39">
      <c r="A39" s="5">
        <f>'Calendário de follow-up'!$B$21</f>
        <v/>
      </c>
      <c r="B39" s="14">
        <f>COUNTIF('Registo de follow-up'!$N$5:$N$204,A39)</f>
        <v/>
      </c>
    </row>
    <row r="40">
      <c r="A40" s="5">
        <f>'Calendário de follow-up'!$B$22</f>
        <v/>
      </c>
      <c r="B40" s="14">
        <f>COUNTIF('Registo de follow-up'!$N$5:$N$204,A40)</f>
        <v/>
      </c>
    </row>
    <row r="41">
      <c r="A41" s="5">
        <f>'Calendário de follow-up'!$B$23</f>
        <v/>
      </c>
      <c r="B41" s="14">
        <f>COUNTIF('Registo de follow-up'!$N$5:$N$204,A41)</f>
        <v/>
      </c>
    </row>
    <row r="42">
      <c r="A42" s="5">
        <f>'Calendário de follow-up'!$B$24</f>
        <v/>
      </c>
      <c r="B42" s="14">
        <f>COUNTIF('Registo de follow-up'!$N$5:$N$204,A42)</f>
        <v/>
      </c>
    </row>
    <row r="43">
      <c r="A43" s="5">
        <f>'Calendário de follow-up'!$B$25</f>
        <v/>
      </c>
      <c r="B43" s="14">
        <f>COUNTIF('Registo de follow-up'!$N$5:$N$204,A43)</f>
        <v/>
      </c>
    </row>
    <row r="45">
      <c r="A45" s="13" t="inlineStr">
        <is>
          <t>Trabalho em aberto por responsável</t>
        </is>
      </c>
    </row>
    <row r="46" ht="24" customHeight="1">
      <c r="A46" s="3" t="inlineStr">
        <is>
          <t>Responsável</t>
        </is>
      </c>
      <c r="B46" s="3" t="inlineStr">
        <is>
          <t>Em aberto</t>
        </is>
      </c>
      <c r="C46" s="3" t="inlineStr">
        <is>
          <t>Em atraso</t>
        </is>
      </c>
      <c r="D46" s="3" t="inlineStr">
        <is>
          <t>Vence hoje</t>
        </is>
      </c>
      <c r="E46" s="3" t="inlineStr">
        <is>
          <t>Fechar agora</t>
        </is>
      </c>
    </row>
    <row r="47">
      <c r="A47" s="5">
        <f>IF('Calendário de follow-up'!$A$20="","",'Calendário de follow-up'!$A$20)</f>
        <v/>
      </c>
      <c r="B47" s="14">
        <f>IF(A47="","",COUNTIF('Registo de follow-up'!$C$5:$C$204,A47)-COUNTIFS('Registo de follow-up'!$C$5:$C$204,A47,'Registo de follow-up'!$N$5:$N$204,"&lt;&gt;"))</f>
        <v/>
      </c>
      <c r="C47" s="14">
        <f>IF(A47="","",COUNTIFS('Registo de follow-up'!$C$5:$C$204,A47,'Registo de follow-up'!$Q$5:$Q$204,"Em atraso"))</f>
        <v/>
      </c>
      <c r="D47" s="14">
        <f>IF(A47="","",COUNTIFS('Registo de follow-up'!$C$5:$C$204,A47,'Registo de follow-up'!$Q$5:$Q$204,"Vence hoje"))</f>
        <v/>
      </c>
      <c r="E47" s="14">
        <f>IF(A47="","",COUNTIFS('Registo de follow-up'!$C$5:$C$204,A47,'Registo de follow-up'!$Q$5:$Q$204,"Fechar agora"))</f>
        <v/>
      </c>
    </row>
    <row r="48">
      <c r="A48" s="5">
        <f>IF('Calendário de follow-up'!$A$21="","",'Calendário de follow-up'!$A$21)</f>
        <v/>
      </c>
      <c r="B48" s="14">
        <f>IF(A48="","",COUNTIF('Registo de follow-up'!$C$5:$C$204,A48)-COUNTIFS('Registo de follow-up'!$C$5:$C$204,A48,'Registo de follow-up'!$N$5:$N$204,"&lt;&gt;"))</f>
        <v/>
      </c>
      <c r="C48" s="14">
        <f>IF(A48="","",COUNTIFS('Registo de follow-up'!$C$5:$C$204,A48,'Registo de follow-up'!$Q$5:$Q$204,"Em atraso"))</f>
        <v/>
      </c>
      <c r="D48" s="14">
        <f>IF(A48="","",COUNTIFS('Registo de follow-up'!$C$5:$C$204,A48,'Registo de follow-up'!$Q$5:$Q$204,"Vence hoje"))</f>
        <v/>
      </c>
      <c r="E48" s="14">
        <f>IF(A48="","",COUNTIFS('Registo de follow-up'!$C$5:$C$204,A48,'Registo de follow-up'!$Q$5:$Q$204,"Fechar agora"))</f>
        <v/>
      </c>
    </row>
    <row r="49">
      <c r="A49" s="5">
        <f>IF('Calendário de follow-up'!$A$22="","",'Calendário de follow-up'!$A$22)</f>
        <v/>
      </c>
      <c r="B49" s="14">
        <f>IF(A49="","",COUNTIF('Registo de follow-up'!$C$5:$C$204,A49)-COUNTIFS('Registo de follow-up'!$C$5:$C$204,A49,'Registo de follow-up'!$N$5:$N$204,"&lt;&gt;"))</f>
        <v/>
      </c>
      <c r="C49" s="14">
        <f>IF(A49="","",COUNTIFS('Registo de follow-up'!$C$5:$C$204,A49,'Registo de follow-up'!$Q$5:$Q$204,"Em atraso"))</f>
        <v/>
      </c>
      <c r="D49" s="14">
        <f>IF(A49="","",COUNTIFS('Registo de follow-up'!$C$5:$C$204,A49,'Registo de follow-up'!$Q$5:$Q$204,"Vence hoje"))</f>
        <v/>
      </c>
      <c r="E49" s="14">
        <f>IF(A49="","",COUNTIFS('Registo de follow-up'!$C$5:$C$204,A49,'Registo de follow-up'!$Q$5:$Q$204,"Fechar agora"))</f>
        <v/>
      </c>
    </row>
    <row r="50">
      <c r="A50" s="5">
        <f>IF('Calendário de follow-up'!$A$23="","",'Calendário de follow-up'!$A$23)</f>
        <v/>
      </c>
      <c r="B50" s="14">
        <f>IF(A50="","",COUNTIF('Registo de follow-up'!$C$5:$C$204,A50)-COUNTIFS('Registo de follow-up'!$C$5:$C$204,A50,'Registo de follow-up'!$N$5:$N$204,"&lt;&gt;"))</f>
        <v/>
      </c>
      <c r="C50" s="14">
        <f>IF(A50="","",COUNTIFS('Registo de follow-up'!$C$5:$C$204,A50,'Registo de follow-up'!$Q$5:$Q$204,"Em atraso"))</f>
        <v/>
      </c>
      <c r="D50" s="14">
        <f>IF(A50="","",COUNTIFS('Registo de follow-up'!$C$5:$C$204,A50,'Registo de follow-up'!$Q$5:$Q$204,"Vence hoje"))</f>
        <v/>
      </c>
      <c r="E50" s="14">
        <f>IF(A50="","",COUNTIFS('Registo de follow-up'!$C$5:$C$204,A50,'Registo de follow-up'!$Q$5:$Q$204,"Fechar agora"))</f>
        <v/>
      </c>
    </row>
    <row r="51">
      <c r="A51" s="5">
        <f>IF('Calendário de follow-up'!$A$24="","",'Calendário de follow-up'!$A$24)</f>
        <v/>
      </c>
      <c r="B51" s="14">
        <f>IF(A51="","",COUNTIF('Registo de follow-up'!$C$5:$C$204,A51)-COUNTIFS('Registo de follow-up'!$C$5:$C$204,A51,'Registo de follow-up'!$N$5:$N$204,"&lt;&gt;"))</f>
        <v/>
      </c>
      <c r="C51" s="14">
        <f>IF(A51="","",COUNTIFS('Registo de follow-up'!$C$5:$C$204,A51,'Registo de follow-up'!$Q$5:$Q$204,"Em atraso"))</f>
        <v/>
      </c>
      <c r="D51" s="14">
        <f>IF(A51="","",COUNTIFS('Registo de follow-up'!$C$5:$C$204,A51,'Registo de follow-up'!$Q$5:$Q$204,"Vence hoje"))</f>
        <v/>
      </c>
      <c r="E51" s="14">
        <f>IF(A51="","",COUNTIFS('Registo de follow-up'!$C$5:$C$204,A51,'Registo de follow-up'!$Q$5:$Q$204,"Fechar agora"))</f>
        <v/>
      </c>
    </row>
    <row r="52">
      <c r="A52" s="5">
        <f>IF('Calendário de follow-up'!$A$25="","",'Calendário de follow-up'!$A$25)</f>
        <v/>
      </c>
      <c r="B52" s="14">
        <f>IF(A52="","",COUNTIF('Registo de follow-up'!$C$5:$C$204,A52)-COUNTIFS('Registo de follow-up'!$C$5:$C$204,A52,'Registo de follow-up'!$N$5:$N$204,"&lt;&gt;"))</f>
        <v/>
      </c>
      <c r="C52" s="14">
        <f>IF(A52="","",COUNTIFS('Registo de follow-up'!$C$5:$C$204,A52,'Registo de follow-up'!$Q$5:$Q$204,"Em atraso"))</f>
        <v/>
      </c>
      <c r="D52" s="14">
        <f>IF(A52="","",COUNTIFS('Registo de follow-up'!$C$5:$C$204,A52,'Registo de follow-up'!$Q$5:$Q$204,"Vence hoje"))</f>
        <v/>
      </c>
      <c r="E52" s="14">
        <f>IF(A52="","",COUNTIFS('Registo de follow-up'!$C$5:$C$204,A52,'Registo de follow-up'!$Q$5:$Q$204,"Fechar agora"))</f>
        <v/>
      </c>
    </row>
    <row r="53">
      <c r="A53" s="5">
        <f>IF('Calendário de follow-up'!$A$26="","",'Calendário de follow-up'!$A$26)</f>
        <v/>
      </c>
      <c r="B53" s="14">
        <f>IF(A53="","",COUNTIF('Registo de follow-up'!$C$5:$C$204,A53)-COUNTIFS('Registo de follow-up'!$C$5:$C$204,A53,'Registo de follow-up'!$N$5:$N$204,"&lt;&gt;"))</f>
        <v/>
      </c>
      <c r="C53" s="14">
        <f>IF(A53="","",COUNTIFS('Registo de follow-up'!$C$5:$C$204,A53,'Registo de follow-up'!$Q$5:$Q$204,"Em atraso"))</f>
        <v/>
      </c>
      <c r="D53" s="14">
        <f>IF(A53="","",COUNTIFS('Registo de follow-up'!$C$5:$C$204,A53,'Registo de follow-up'!$Q$5:$Q$204,"Vence hoje"))</f>
        <v/>
      </c>
      <c r="E53" s="14">
        <f>IF(A53="","",COUNTIFS('Registo de follow-up'!$C$5:$C$204,A53,'Registo de follow-up'!$Q$5:$Q$204,"Fechar agora"))</f>
        <v/>
      </c>
    </row>
    <row r="54">
      <c r="A54" s="5">
        <f>IF('Calendário de follow-up'!$A$27="","",'Calendário de follow-up'!$A$27)</f>
        <v/>
      </c>
      <c r="B54" s="14">
        <f>IF(A54="","",COUNTIF('Registo de follow-up'!$C$5:$C$204,A54)-COUNTIFS('Registo de follow-up'!$C$5:$C$204,A54,'Registo de follow-up'!$N$5:$N$204,"&lt;&gt;"))</f>
        <v/>
      </c>
      <c r="C54" s="14">
        <f>IF(A54="","",COUNTIFS('Registo de follow-up'!$C$5:$C$204,A54,'Registo de follow-up'!$Q$5:$Q$204,"Em atraso"))</f>
        <v/>
      </c>
      <c r="D54" s="14">
        <f>IF(A54="","",COUNTIFS('Registo de follow-up'!$C$5:$C$204,A54,'Registo de follow-up'!$Q$5:$Q$204,"Vence hoje"))</f>
        <v/>
      </c>
      <c r="E54" s="14">
        <f>IF(A54="","",COUNTIFS('Registo de follow-up'!$C$5:$C$204,A54,'Registo de follow-up'!$Q$5:$Q$204,"Fechar agora"))</f>
        <v/>
      </c>
    </row>
    <row r="55">
      <c r="A55" s="5">
        <f>IF('Calendário de follow-up'!$A$28="","",'Calendário de follow-up'!$A$28)</f>
        <v/>
      </c>
      <c r="B55" s="14">
        <f>IF(A55="","",COUNTIF('Registo de follow-up'!$C$5:$C$204,A55)-COUNTIFS('Registo de follow-up'!$C$5:$C$204,A55,'Registo de follow-up'!$N$5:$N$204,"&lt;&gt;"))</f>
        <v/>
      </c>
      <c r="C55" s="14">
        <f>IF(A55="","",COUNTIFS('Registo de follow-up'!$C$5:$C$204,A55,'Registo de follow-up'!$Q$5:$Q$204,"Em atraso"))</f>
        <v/>
      </c>
      <c r="D55" s="14">
        <f>IF(A55="","",COUNTIFS('Registo de follow-up'!$C$5:$C$204,A55,'Registo de follow-up'!$Q$5:$Q$204,"Vence hoje"))</f>
        <v/>
      </c>
      <c r="E55" s="14">
        <f>IF(A55="","",COUNTIFS('Registo de follow-up'!$C$5:$C$204,A55,'Registo de follow-up'!$Q$5:$Q$204,"Fechar agora"))</f>
        <v/>
      </c>
    </row>
    <row r="56">
      <c r="A56" s="5">
        <f>IF('Calendário de follow-up'!$A$29="","",'Calendário de follow-up'!$A$29)</f>
        <v/>
      </c>
      <c r="B56" s="14">
        <f>IF(A56="","",COUNTIF('Registo de follow-up'!$C$5:$C$204,A56)-COUNTIFS('Registo de follow-up'!$C$5:$C$204,A56,'Registo de follow-up'!$N$5:$N$204,"&lt;&gt;"))</f>
        <v/>
      </c>
      <c r="C56" s="14">
        <f>IF(A56="","",COUNTIFS('Registo de follow-up'!$C$5:$C$204,A56,'Registo de follow-up'!$Q$5:$Q$204,"Em atraso"))</f>
        <v/>
      </c>
      <c r="D56" s="14">
        <f>IF(A56="","",COUNTIFS('Registo de follow-up'!$C$5:$C$204,A56,'Registo de follow-up'!$Q$5:$Q$204,"Vence hoje"))</f>
        <v/>
      </c>
      <c r="E56" s="14">
        <f>IF(A56="","",COUNTIFS('Registo de follow-up'!$C$5:$C$204,A56,'Registo de follow-up'!$Q$5:$Q$204,"Fechar agora"))</f>
        <v/>
      </c>
    </row>
    <row r="58">
      <c r="A58" s="16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9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6" customWidth="1" min="3" max="3"/>
    <col width="16" customWidth="1" min="4" max="4"/>
    <col width="56" customWidth="1" min="5" max="5"/>
  </cols>
  <sheetData>
    <row r="1">
      <c r="A1" s="1" t="inlineStr">
        <is>
          <t>Calendário de follow-up, em dias úteis após o Dia 0</t>
        </is>
      </c>
    </row>
    <row r="2">
      <c r="A2" s="2" t="inlineStr">
        <is>
          <t>Altere os números para se adequarem ao seu negócio. Deixe o 2.º follow-up vazio para um calendário mais curto. As linhas 12 a 14 estão livres para as suas próprias situações.</t>
        </is>
      </c>
    </row>
    <row r="4" ht="30" customHeight="1">
      <c r="A4" s="3" t="inlineStr">
        <is>
          <t>Situação</t>
        </is>
      </c>
      <c r="B4" s="3" t="inlineStr">
        <is>
          <t>1.º follow-up</t>
        </is>
      </c>
      <c r="C4" s="3" t="inlineStr">
        <is>
          <t>2.º follow-up</t>
        </is>
      </c>
      <c r="D4" s="3" t="inlineStr">
        <is>
          <t>Encerramento</t>
        </is>
      </c>
      <c r="E4" s="3" t="inlineStr">
        <is>
          <t>Pare ou mude quando</t>
        </is>
      </c>
    </row>
    <row r="5">
      <c r="A5" s="4" t="inlineStr">
        <is>
          <t>Pedido sem resposta</t>
        </is>
      </c>
      <c r="B5" s="17" t="n">
        <v>2</v>
      </c>
      <c r="C5" s="17" t="n">
        <v>5</v>
      </c>
      <c r="D5" s="17" t="n">
        <v>10</v>
      </c>
      <c r="E5" s="5" t="inlineStr">
        <is>
          <t>Qualquer resposta, uma visita marcada ou um não</t>
        </is>
      </c>
    </row>
    <row r="6">
      <c r="A6" s="4" t="inlineStr">
        <is>
          <t>Após um orçamento</t>
        </is>
      </c>
      <c r="B6" s="17" t="n">
        <v>3</v>
      </c>
      <c r="C6" s="17" t="n">
        <v>7</v>
      </c>
      <c r="D6" s="17" t="n">
        <v>12</v>
      </c>
      <c r="E6" s="5" t="inlineStr">
        <is>
          <t>Qualquer resposta. Para uma proposta maior, use a sequência de vendas de 5 emails</t>
        </is>
      </c>
    </row>
    <row r="7">
      <c r="A7" s="4" t="inlineStr">
        <is>
          <t>Após reunião ou chamada</t>
        </is>
      </c>
      <c r="B7" s="17" t="n">
        <v>2</v>
      </c>
      <c r="C7" s="17" t="n">
        <v>5</v>
      </c>
      <c r="D7" s="17" t="n">
        <v>10</v>
      </c>
      <c r="E7" s="5" t="inlineStr">
        <is>
          <t>O cliente envia o elemento ou confirma o próximo passo</t>
        </is>
      </c>
    </row>
    <row r="8">
      <c r="A8" s="4" t="inlineStr">
        <is>
          <t>Chamada não atendida</t>
        </is>
      </c>
      <c r="B8" s="17" t="n">
        <v>1</v>
      </c>
      <c r="C8" s="17" t="n"/>
      <c r="D8" s="17" t="n">
        <v>3</v>
      </c>
      <c r="E8" s="5" t="inlineStr">
        <is>
          <t>O cliente liga ou responde. SMS ou WhatsApp só com consentimento</t>
        </is>
      </c>
    </row>
    <row r="9">
      <c r="A9" s="4" t="inlineStr">
        <is>
          <t>À espera de informação</t>
        </is>
      </c>
      <c r="B9" s="17" t="n">
        <v>3</v>
      </c>
      <c r="C9" s="17" t="n">
        <v>7</v>
      </c>
      <c r="D9" s="17" t="n">
        <v>12</v>
      </c>
      <c r="E9" s="5" t="inlineStr">
        <is>
          <t>O elemento chega</t>
        </is>
      </c>
    </row>
    <row r="10">
      <c r="A10" s="4" t="inlineStr">
        <is>
          <t>Caso de apoio resolvido</t>
        </is>
      </c>
      <c r="B10" s="17" t="n">
        <v>2</v>
      </c>
      <c r="C10" s="17" t="n"/>
      <c r="D10" s="17" t="n">
        <v>5</v>
      </c>
      <c r="E10" s="5" t="inlineStr">
        <is>
          <t>«Resolvido» ou «ainda não»</t>
        </is>
      </c>
    </row>
    <row r="11">
      <c r="A11" s="4" t="inlineStr">
        <is>
          <t>Falta à marcação</t>
        </is>
      </c>
      <c r="B11" s="17" t="n">
        <v>2</v>
      </c>
      <c r="C11" s="17" t="n"/>
      <c r="D11" s="17" t="n">
        <v>5</v>
      </c>
      <c r="E11" s="5" t="inlineStr">
        <is>
          <t>O cliente remarca ou cancela</t>
        </is>
      </c>
    </row>
    <row r="12">
      <c r="A12" s="4" t="n"/>
      <c r="B12" s="17" t="n"/>
      <c r="C12" s="17" t="n"/>
      <c r="D12" s="17" t="n"/>
      <c r="E12" s="5" t="n"/>
    </row>
    <row r="13">
      <c r="A13" s="4" t="n"/>
      <c r="B13" s="17" t="n"/>
      <c r="C13" s="17" t="n"/>
      <c r="D13" s="17" t="n"/>
      <c r="E13" s="5" t="n"/>
    </row>
    <row r="14">
      <c r="A14" s="4" t="n"/>
      <c r="B14" s="17" t="n"/>
      <c r="C14" s="17" t="n"/>
      <c r="D14" s="17" t="n"/>
      <c r="E14" s="5" t="n"/>
    </row>
    <row r="16" ht="30" customHeight="1">
      <c r="A16" s="4" t="inlineStr">
        <is>
          <t>Fechar a ficha este número de dias úteis após o email de encerramento, se ninguém responder</t>
        </is>
      </c>
      <c r="E16" s="18" t="n">
        <v>3</v>
      </c>
    </row>
    <row r="18">
      <c r="A18" s="13" t="inlineStr">
        <is>
          <t>Listas pendentes</t>
        </is>
      </c>
    </row>
    <row r="19" ht="24" customHeight="1">
      <c r="A19" s="3" t="inlineStr">
        <is>
          <t>Responsáveis</t>
        </is>
      </c>
      <c r="B19" s="3" t="inlineStr">
        <is>
          <t>Resultado</t>
        </is>
      </c>
      <c r="C19" s="3" t="inlineStr">
        <is>
          <t>Outro canal autorizado</t>
        </is>
      </c>
    </row>
    <row r="20">
      <c r="A20" s="5" t="inlineStr">
        <is>
          <t>Nora</t>
        </is>
      </c>
      <c r="B20" s="5" t="inlineStr">
        <is>
          <t>Avançou</t>
        </is>
      </c>
      <c r="C20" s="5" t="inlineStr">
        <is>
          <t>Sim</t>
        </is>
      </c>
    </row>
    <row r="21">
      <c r="A21" s="5" t="inlineStr">
        <is>
          <t>Ben</t>
        </is>
      </c>
      <c r="B21" s="5" t="inlineStr">
        <is>
          <t>Agora não</t>
        </is>
      </c>
      <c r="C21" s="5" t="inlineStr">
        <is>
          <t>Não</t>
        </is>
      </c>
    </row>
    <row r="22">
      <c r="A22" s="5" t="inlineStr">
        <is>
          <t>Luis</t>
        </is>
      </c>
      <c r="B22" s="5" t="inlineStr">
        <is>
          <t>Disse que não</t>
        </is>
      </c>
    </row>
    <row r="23">
      <c r="A23" s="5" t="n"/>
      <c r="B23" s="5" t="inlineStr">
        <is>
          <t>Resolvido, confirmado</t>
        </is>
      </c>
    </row>
    <row r="24">
      <c r="A24" s="5" t="n"/>
      <c r="B24" s="5" t="inlineStr">
        <is>
          <t>Reaberto</t>
        </is>
      </c>
    </row>
    <row r="25">
      <c r="A25" s="5" t="n"/>
      <c r="B25" s="5" t="inlineStr">
        <is>
          <t>Sem resposta, fechado</t>
        </is>
      </c>
    </row>
    <row r="26">
      <c r="A26" s="5" t="n"/>
    </row>
    <row r="27">
      <c r="A27" s="5" t="n"/>
    </row>
    <row r="28">
      <c r="A28" s="5" t="n"/>
    </row>
    <row r="29">
      <c r="A29" s="5" t="n"/>
    </row>
  </sheetData>
  <mergeCells count="1">
    <mergeCell ref="A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follow-up</dc:title>
  <dcterms:created xmlns:dcterms="http://purl.org/dc/terms/" xmlns:xsi="http://www.w3.org/2001/XMLSchema-instance" xsi:type="dcterms:W3CDTF">2026-10-12T16:50:05Z</dcterms:created>
  <dcterms:modified xmlns:dcterms="http://purl.org/dc/terms/" xmlns:xsi="http://www.w3.org/2001/XMLSchema-instance" xsi:type="dcterms:W3CDTF">2026-10-12T16:50:05Z</dcterms:modified>
</cp:coreProperties>
</file>