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edidos" sheetId="1" state="visible" r:id="rId1"/>
    <sheet xmlns:r="http://schemas.openxmlformats.org/officeDocument/2006/relationships" name="Regras" sheetId="2" state="visible" r:id="rId2"/>
    <sheet xmlns:r="http://schemas.openxmlformats.org/officeDocument/2006/relationships" name="Resumo" sheetId="3" state="visible" r:id="rId3"/>
  </sheets>
  <definedNames>
    <definedName name="_xlnm._FilterDatabase" localSheetId="0" hidden="1">'Pedidos'!$A$4:$T$204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h:mm"/>
    <numFmt numFmtId="166" formatCode="0.0"/>
  </numFmts>
  <fonts count="9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color rgb="005D5A70"/>
      <sz val="10"/>
    </font>
    <font>
      <name val="Calibri"/>
      <b val="1"/>
      <color rgb="004B22C9"/>
      <sz val="12"/>
    </font>
    <font>
      <name val="Calibri"/>
      <b val="1"/>
      <color rgb="0015131F"/>
    </font>
    <font>
      <name val="Calibri"/>
      <b val="1"/>
      <sz val="10"/>
    </font>
    <font>
      <name val="Calibri"/>
      <sz val="10"/>
    </font>
    <font>
      <name val="Calibri"/>
      <b val="1"/>
      <color rgb="004B22C9"/>
      <sz val="11"/>
    </font>
    <font>
      <name val="Calibri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4" fillId="2" borderId="1" applyAlignment="1" pivotButton="0" quotePrefix="0" xfId="0">
      <alignment vertical="center" wrapText="1"/>
    </xf>
    <xf numFmtId="164" fontId="6" fillId="0" borderId="1" applyAlignment="1" pivotButton="0" quotePrefix="0" xfId="0">
      <alignment vertical="top"/>
    </xf>
    <xf numFmtId="0" fontId="5" fillId="0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1" fontId="6" fillId="3" borderId="1" applyAlignment="1" pivotButton="0" quotePrefix="0" xfId="0">
      <alignment horizontal="center" vertical="top" wrapText="1"/>
    </xf>
    <xf numFmtId="0" fontId="6" fillId="3" borderId="1" applyAlignment="1" pivotButton="0" quotePrefix="0" xfId="0">
      <alignment horizontal="center" vertical="top" wrapText="1"/>
    </xf>
    <xf numFmtId="0" fontId="6" fillId="3" borderId="1" applyAlignment="1" pivotButton="0" quotePrefix="0" xfId="0">
      <alignment vertical="top" wrapText="1"/>
    </xf>
    <xf numFmtId="0" fontId="5" fillId="3" borderId="1" applyAlignment="1" pivotButton="0" quotePrefix="0" xfId="0">
      <alignment vertical="top" wrapText="1"/>
    </xf>
    <xf numFmtId="165" fontId="6" fillId="0" borderId="1" applyAlignment="1" pivotButton="0" quotePrefix="0" xfId="0">
      <alignment vertical="top"/>
    </xf>
    <xf numFmtId="0" fontId="3" fillId="0" borderId="0" pivotButton="0" quotePrefix="0" xfId="0"/>
    <xf numFmtId="0" fontId="4" fillId="2" borderId="1" pivotButton="0" quotePrefix="0" xfId="0"/>
    <xf numFmtId="0" fontId="6" fillId="0" borderId="1" applyAlignment="1" pivotButton="0" quotePrefix="0" xfId="0">
      <alignment horizontal="center" vertical="top" wrapText="1"/>
    </xf>
    <xf numFmtId="0" fontId="5" fillId="0" borderId="1" applyAlignment="1" pivotButton="0" quotePrefix="0" xfId="0">
      <alignment horizontal="center" vertical="top" wrapText="1"/>
    </xf>
    <xf numFmtId="1" fontId="7" fillId="0" borderId="1" applyAlignment="1" pivotButton="0" quotePrefix="0" xfId="0">
      <alignment horizontal="center" vertical="top" wrapText="1"/>
    </xf>
    <xf numFmtId="166" fontId="7" fillId="0" borderId="1" applyAlignment="1" pivotButton="0" quotePrefix="0" xfId="0">
      <alignment horizontal="center" vertical="top" wrapText="1"/>
    </xf>
    <xf numFmtId="9" fontId="7" fillId="0" borderId="1" applyAlignment="1" pivotButton="0" quotePrefix="0" xfId="0">
      <alignment horizontal="center" vertical="top" wrapText="1"/>
    </xf>
    <xf numFmtId="1" fontId="6" fillId="0" borderId="1" applyAlignment="1" pivotButton="0" quotePrefix="0" xfId="0">
      <alignment horizontal="center" vertical="top" wrapText="1"/>
    </xf>
    <xf numFmtId="9" fontId="6" fillId="0" borderId="1" applyAlignment="1" pivotButton="0" quotePrefix="0" xfId="0">
      <alignment horizontal="center" vertical="top" wrapText="1"/>
    </xf>
    <xf numFmtId="0" fontId="8" fillId="0" borderId="0" pivotButton="0" quotePrefix="0" xfId="0"/>
  </cellXfs>
  <cellStyles count="1">
    <cellStyle name="Normal" xfId="0" builtinId="0" hidden="0"/>
  </cellStyles>
  <dxfs count="3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204"/>
  <sheetViews>
    <sheetView rightToLeft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22" customWidth="1" min="2" max="2"/>
    <col width="24" customWidth="1" min="3" max="3"/>
    <col width="22" customWidth="1" min="4" max="4"/>
    <col width="14" customWidth="1" min="5" max="5"/>
    <col width="22" customWidth="1" min="6" max="6"/>
    <col width="30" customWidth="1" min="7" max="7"/>
    <col width="17" customWidth="1" min="8" max="8"/>
    <col width="11" customWidth="1" min="9" max="9"/>
    <col width="12" customWidth="1" min="10" max="10"/>
    <col width="18" customWidth="1" min="11" max="11"/>
    <col width="10" customWidth="1" min="12" max="12"/>
    <col width="9" customWidth="1" min="13" max="13"/>
    <col width="12" customWidth="1" min="14" max="14"/>
    <col width="15" customWidth="1" min="15" max="15"/>
    <col width="10" customWidth="1" min="16" max="16"/>
    <col width="10" customWidth="1" min="17" max="17"/>
    <col width="11" customWidth="1" min="18" max="18"/>
    <col width="16" customWidth="1" min="19" max="19"/>
    <col width="42" customWidth="1" min="20" max="20"/>
  </cols>
  <sheetData>
    <row r="1">
      <c r="A1" s="1" t="inlineStr">
        <is>
          <t>Grelha de pedidos da agência</t>
        </is>
      </c>
    </row>
    <row r="2">
      <c r="A2" s="2" t="inlineStr">
        <is>
          <t>Uma linha por pedido. As colunas cinzentas são fórmulas. Defina os serviços, os escalões, os pontos e o limite na folha Regras.</t>
        </is>
      </c>
    </row>
    <row r="4" ht="44" customHeight="1">
      <c r="A4" s="3" t="inlineStr">
        <is>
          <t>Data de receção</t>
        </is>
      </c>
      <c r="B4" s="3" t="inlineStr">
        <is>
          <t>Empresa</t>
        </is>
      </c>
      <c r="C4" s="3" t="inlineStr">
        <is>
          <t>Contacto e função</t>
        </is>
      </c>
      <c r="D4" s="3" t="inlineStr">
        <is>
          <t>Site</t>
        </is>
      </c>
      <c r="E4" s="3" t="inlineStr">
        <is>
          <t>Canal</t>
        </is>
      </c>
      <c r="F4" s="3" t="inlineStr">
        <is>
          <t>Serviço pretendido</t>
        </is>
      </c>
      <c r="G4" s="3" t="inlineStr">
        <is>
          <t>Mercados e línguas</t>
        </is>
      </c>
      <c r="H4" s="3" t="inlineStr">
        <is>
          <t>Geografia e língua</t>
        </is>
      </c>
      <c r="I4" s="3" t="inlineStr">
        <is>
          <t>Escalão de orçamento</t>
        </is>
      </c>
      <c r="J4" s="3" t="inlineStr">
        <is>
          <t>Prazo</t>
        </is>
      </c>
      <c r="K4" s="3" t="inlineStr">
        <is>
          <t>Decisor</t>
        </is>
      </c>
      <c r="L4" s="3" t="inlineStr">
        <is>
          <t>Dias até ao prazo</t>
        </is>
      </c>
      <c r="M4" s="3" t="inlineStr">
        <is>
          <t>Pontuação (0-10)</t>
        </is>
      </c>
      <c r="N4" s="3" t="inlineStr">
        <is>
          <t>Modalidade</t>
        </is>
      </c>
      <c r="O4" s="3" t="inlineStr">
        <is>
          <t>Próximo passo</t>
        </is>
      </c>
      <c r="P4" s="3" t="inlineStr">
        <is>
          <t>Responsável</t>
        </is>
      </c>
      <c r="Q4" s="3" t="inlineStr">
        <is>
          <t>Aceite pelas vendas</t>
        </is>
      </c>
      <c r="R4" s="3" t="inlineStr">
        <is>
          <t>Chamada marcada</t>
        </is>
      </c>
      <c r="S4" s="3" t="inlineStr">
        <is>
          <t>Data da chamada</t>
        </is>
      </c>
      <c r="T4" s="3" t="inlineStr">
        <is>
          <t>Notas</t>
        </is>
      </c>
    </row>
    <row r="5">
      <c r="A5" s="4" t="n">
        <v>46302</v>
      </c>
      <c r="B5" s="5" t="inlineStr">
        <is>
          <t>Bayview Dental Group</t>
        </is>
      </c>
      <c r="C5" s="6" t="inlineStr">
        <is>
          <t>Carla Mendez, gestora da clínica</t>
        </is>
      </c>
      <c r="D5" s="6" t="inlineStr">
        <is>
          <t>bayviewdental.example</t>
        </is>
      </c>
      <c r="E5" s="6" t="inlineStr">
        <is>
          <t>Chat do site</t>
        </is>
      </c>
      <c r="F5" s="6" t="inlineStr">
        <is>
          <t>SEO + anúncios pagos</t>
        </is>
      </c>
      <c r="G5" s="6" t="inlineStr">
        <is>
          <t>Miami-Dade e Fort Lauderdale; inglês e espanhol</t>
        </is>
      </c>
      <c r="H5" s="6" t="inlineStr">
        <is>
          <t>Coberto internamente</t>
        </is>
      </c>
      <c r="I5" s="6" t="inlineStr">
        <is>
          <t>B</t>
        </is>
      </c>
      <c r="J5" s="4" t="n">
        <v>46342</v>
      </c>
      <c r="K5" s="6" t="inlineStr">
        <is>
          <t>Na chamada</t>
        </is>
      </c>
      <c r="L5" s="7">
        <f>IF(OR(A5="",J5=""),"",J5-A5)</f>
        <v/>
      </c>
      <c r="M5" s="8">
        <f>IF(OR(F5="",H5="",I5="",K5=""),"",IFERROR(INDEX('Regras'!$B$6:$B$25,MATCH(F5,'Regras'!$A$6:$A$25,0)),0)+IFERROR(INDEX('Regras'!$B$29:$B$31,MATCH(H5,'Regras'!$A$29:$A$31,0)),0)+IFERROR(INDEX('Regras'!$D$35:$D$39,MATCH(I5,'Regras'!$A$35:$A$39,0)),0)+IF(L5="",0,IFERROR(LOOKUP(L5,'Regras'!$A$49:$A$52,'Regras'!$C$49:$C$52),1))+IFERROR(INDEX('Regras'!$B$43:$B$45,MATCH(K5,'Regras'!$A$43:$A$45,0)),0))</f>
        <v/>
      </c>
      <c r="N5" s="9">
        <f>IF(F5="","",IFERROR(INDEX('Regras'!$C$6:$C$25,MATCH(F5,'Regras'!$A$6:$A$25,0)),""))</f>
        <v/>
      </c>
      <c r="O5" s="10">
        <f>IF(M5="","",IF(OR(IFERROR(INDEX('Regras'!$B$6:$B$25,MATCH(F5,'Regras'!$A$6:$A$25,0)),0)=0,IFERROR(INDEX('Regras'!$B$29:$B$31,MATCH(H5,'Regras'!$A$29:$A$31,0)),0)=0,IFERROR(INDEX('Regras'!$D$35:$D$39,MATCH(I5,'Regras'!$A$35:$A$39,0)),0)=0),"Encaminhar",IF(M5&gt;='Regras'!$B$56,"Marcar chamada","Acompanhar")))</f>
        <v/>
      </c>
      <c r="P5" s="6" t="inlineStr">
        <is>
          <t>Kim</t>
        </is>
      </c>
      <c r="Q5" s="6" t="inlineStr">
        <is>
          <t>Sim</t>
        </is>
      </c>
      <c r="R5" s="6" t="inlineStr">
        <is>
          <t>Sim</t>
        </is>
      </c>
      <c r="S5" s="11" t="n">
        <v>46304.41666666666</v>
      </c>
      <c r="T5" s="6" t="inlineStr">
        <is>
          <t>A 4.ª clínica abre a 1 de dezembro. O contrato com a agência atual termina a 31 de outubro. O Dr. Ortiz assina e participa na chamada.</t>
        </is>
      </c>
    </row>
    <row r="6">
      <c r="A6" s="4" t="n">
        <v>46301</v>
      </c>
      <c r="B6" s="5" t="inlineStr">
        <is>
          <t>Harbor Point Movers</t>
        </is>
      </c>
      <c r="C6" s="6" t="inlineStr">
        <is>
          <t>Jake Rivera, proprietário</t>
        </is>
      </c>
      <c r="D6" s="6" t="inlineStr">
        <is>
          <t>harborpointmovers.example</t>
        </is>
      </c>
      <c r="E6" s="6" t="inlineStr">
        <is>
          <t>Telefone</t>
        </is>
      </c>
      <c r="F6" s="6" t="inlineStr">
        <is>
          <t>Criação de site</t>
        </is>
      </c>
      <c r="G6" s="6" t="inlineStr">
        <is>
          <t>Sul da Flórida; inglês</t>
        </is>
      </c>
      <c r="H6" s="6" t="inlineStr">
        <is>
          <t>Coberto internamente</t>
        </is>
      </c>
      <c r="I6" s="6" t="inlineStr">
        <is>
          <t>C</t>
        </is>
      </c>
      <c r="J6" s="4" t="n">
        <v>46402</v>
      </c>
      <c r="K6" s="6" t="inlineStr">
        <is>
          <t>Na chamada</t>
        </is>
      </c>
      <c r="L6" s="7">
        <f>IF(OR(A6="",J6=""),"",J6-A6)</f>
        <v/>
      </c>
      <c r="M6" s="8">
        <f>IF(OR(F6="",H6="",I6="",K6=""),"",IFERROR(INDEX('Regras'!$B$6:$B$25,MATCH(F6,'Regras'!$A$6:$A$25,0)),0)+IFERROR(INDEX('Regras'!$B$29:$B$31,MATCH(H6,'Regras'!$A$29:$A$31,0)),0)+IFERROR(INDEX('Regras'!$D$35:$D$39,MATCH(I6,'Regras'!$A$35:$A$39,0)),0)+IF(L6="",0,IFERROR(LOOKUP(L6,'Regras'!$A$49:$A$52,'Regras'!$C$49:$C$52),1))+IFERROR(INDEX('Regras'!$B$43:$B$45,MATCH(K6,'Regras'!$A$43:$A$45,0)),0))</f>
        <v/>
      </c>
      <c r="N6" s="9">
        <f>IF(F6="","",IFERROR(INDEX('Regras'!$C$6:$C$25,MATCH(F6,'Regras'!$A$6:$A$25,0)),""))</f>
        <v/>
      </c>
      <c r="O6" s="10">
        <f>IF(M6="","",IF(OR(IFERROR(INDEX('Regras'!$B$6:$B$25,MATCH(F6,'Regras'!$A$6:$A$25,0)),0)=0,IFERROR(INDEX('Regras'!$B$29:$B$31,MATCH(H6,'Regras'!$A$29:$A$31,0)),0)=0,IFERROR(INDEX('Regras'!$D$35:$D$39,MATCH(I6,'Regras'!$A$35:$A$39,0)),0)=0),"Encaminhar",IF(M6&gt;='Regras'!$B$56,"Marcar chamada","Acompanhar")))</f>
        <v/>
      </c>
      <c r="P6" s="6" t="inlineStr">
        <is>
          <t>Dan</t>
        </is>
      </c>
      <c r="Q6" s="6" t="inlineStr">
        <is>
          <t>Sim</t>
        </is>
      </c>
      <c r="R6" s="6" t="inlineStr">
        <is>
          <t>Não</t>
        </is>
      </c>
      <c r="S6" s="11" t="n"/>
      <c r="T6" s="6" t="inlineStr">
        <is>
          <t>Site novo antes da época alta de mudanças na primavera. Ligação de marcação enviada a 6 de outubro.</t>
        </is>
      </c>
    </row>
    <row r="7">
      <c r="A7" s="4" t="n">
        <v>46300</v>
      </c>
      <c r="B7" s="5" t="inlineStr">
        <is>
          <t>Lumen Yoga Studio</t>
        </is>
      </c>
      <c r="C7" s="6" t="inlineStr">
        <is>
          <t>Ana Brooks, fundadora</t>
        </is>
      </c>
      <c r="D7" s="6" t="inlineStr">
        <is>
          <t>lumenyoga.example</t>
        </is>
      </c>
      <c r="E7" s="6" t="inlineStr">
        <is>
          <t>Instagram</t>
        </is>
      </c>
      <c r="F7" s="6" t="inlineStr">
        <is>
          <t>Gestão de redes sociais</t>
        </is>
      </c>
      <c r="G7" s="6" t="inlineStr">
        <is>
          <t>Fort Lauderdale; inglês</t>
        </is>
      </c>
      <c r="H7" s="6" t="inlineStr">
        <is>
          <t>Coberto internamente</t>
        </is>
      </c>
      <c r="I7" s="6" t="inlineStr">
        <is>
          <t>A</t>
        </is>
      </c>
      <c r="J7" s="4" t="n">
        <v>46327</v>
      </c>
      <c r="K7" s="6" t="inlineStr">
        <is>
          <t>Na chamada</t>
        </is>
      </c>
      <c r="L7" s="7">
        <f>IF(OR(A7="",J7=""),"",J7-A7)</f>
        <v/>
      </c>
      <c r="M7" s="8">
        <f>IF(OR(F7="",H7="",I7="",K7=""),"",IFERROR(INDEX('Regras'!$B$6:$B$25,MATCH(F7,'Regras'!$A$6:$A$25,0)),0)+IFERROR(INDEX('Regras'!$B$29:$B$31,MATCH(H7,'Regras'!$A$29:$A$31,0)),0)+IFERROR(INDEX('Regras'!$D$35:$D$39,MATCH(I7,'Regras'!$A$35:$A$39,0)),0)+IF(L7="",0,IFERROR(LOOKUP(L7,'Regras'!$A$49:$A$52,'Regras'!$C$49:$C$52),1))+IFERROR(INDEX('Regras'!$B$43:$B$45,MATCH(K7,'Regras'!$A$43:$A$45,0)),0))</f>
        <v/>
      </c>
      <c r="N7" s="9">
        <f>IF(F7="","",IFERROR(INDEX('Regras'!$C$6:$C$25,MATCH(F7,'Regras'!$A$6:$A$25,0)),""))</f>
        <v/>
      </c>
      <c r="O7" s="10">
        <f>IF(M7="","",IF(OR(IFERROR(INDEX('Regras'!$B$6:$B$25,MATCH(F7,'Regras'!$A$6:$A$25,0)),0)=0,IFERROR(INDEX('Regras'!$B$29:$B$31,MATCH(H7,'Regras'!$A$29:$A$31,0)),0)=0,IFERROR(INDEX('Regras'!$D$35:$D$39,MATCH(I7,'Regras'!$A$35:$A$39,0)),0)=0),"Encaminhar",IF(M7&gt;='Regras'!$B$56,"Marcar chamada","Acompanhar")))</f>
        <v/>
      </c>
      <c r="P7" s="6" t="inlineStr">
        <is>
          <t>Kim</t>
        </is>
      </c>
      <c r="Q7" s="6" t="inlineStr">
        <is>
          <t>Não</t>
        </is>
      </c>
      <c r="R7" s="6" t="inlineStr">
        <is>
          <t>Não</t>
        </is>
      </c>
      <c r="S7" s="11" t="n"/>
      <c r="T7" s="6" t="inlineStr">
        <is>
          <t>Cerca de 800 $ por mês. Enviada uma lista de freelancers.</t>
        </is>
      </c>
    </row>
    <row r="8">
      <c r="A8" s="4" t="n">
        <v>46297</v>
      </c>
      <c r="B8" s="5" t="inlineStr">
        <is>
          <t>Ferncastle Outdoor</t>
        </is>
      </c>
      <c r="C8" s="6" t="inlineStr">
        <is>
          <t>Tom Weber, responsável de e-commerce</t>
        </is>
      </c>
      <c r="D8" s="6" t="inlineStr">
        <is>
          <t>ferncastle.example</t>
        </is>
      </c>
      <c r="E8" s="6" t="inlineStr">
        <is>
          <t>Formulário de contacto</t>
        </is>
      </c>
      <c r="F8" s="6" t="inlineStr">
        <is>
          <t>Gestão de anúncios pagos</t>
        </is>
      </c>
      <c r="G8" s="6" t="inlineStr">
        <is>
          <t>EUA e Alemanha; inglês e alemão</t>
        </is>
      </c>
      <c r="H8" s="6" t="inlineStr">
        <is>
          <t>Precisa de parceiro</t>
        </is>
      </c>
      <c r="I8" s="6" t="inlineStr">
        <is>
          <t>C</t>
        </is>
      </c>
      <c r="J8" s="4" t="n"/>
      <c r="K8" s="6" t="inlineStr">
        <is>
          <t>Desconhecido</t>
        </is>
      </c>
      <c r="L8" s="7">
        <f>IF(OR(A8="",J8=""),"",J8-A8)</f>
        <v/>
      </c>
      <c r="M8" s="8">
        <f>IF(OR(F8="",H8="",I8="",K8=""),"",IFERROR(INDEX('Regras'!$B$6:$B$25,MATCH(F8,'Regras'!$A$6:$A$25,0)),0)+IFERROR(INDEX('Regras'!$B$29:$B$31,MATCH(H8,'Regras'!$A$29:$A$31,0)),0)+IFERROR(INDEX('Regras'!$D$35:$D$39,MATCH(I8,'Regras'!$A$35:$A$39,0)),0)+IF(L8="",0,IFERROR(LOOKUP(L8,'Regras'!$A$49:$A$52,'Regras'!$C$49:$C$52),1))+IFERROR(INDEX('Regras'!$B$43:$B$45,MATCH(K8,'Regras'!$A$43:$A$45,0)),0))</f>
        <v/>
      </c>
      <c r="N8" s="9">
        <f>IF(F8="","",IFERROR(INDEX('Regras'!$C$6:$C$25,MATCH(F8,'Regras'!$A$6:$A$25,0)),""))</f>
        <v/>
      </c>
      <c r="O8" s="10">
        <f>IF(M8="","",IF(OR(IFERROR(INDEX('Regras'!$B$6:$B$25,MATCH(F8,'Regras'!$A$6:$A$25,0)),0)=0,IFERROR(INDEX('Regras'!$B$29:$B$31,MATCH(H8,'Regras'!$A$29:$A$31,0)),0)=0,IFERROR(INDEX('Regras'!$D$35:$D$39,MATCH(I8,'Regras'!$A$35:$A$39,0)),0)=0),"Encaminhar",IF(M8&gt;='Regras'!$B$56,"Marcar chamada","Acompanhar")))</f>
        <v/>
      </c>
      <c r="P8" s="6" t="inlineStr">
        <is>
          <t>Kim</t>
        </is>
      </c>
      <c r="Q8" s="6" t="inlineStr">
        <is>
          <t>Não</t>
        </is>
      </c>
      <c r="R8" s="6" t="inlineStr">
        <is>
          <t>Não</t>
        </is>
      </c>
      <c r="S8" s="11" t="n"/>
      <c r="T8" s="6" t="inlineStr">
        <is>
          <t>Os anúncios em alemão precisam de um parceiro de tradução. Ainda sem data. Seguimento a 2 de novembro.</t>
        </is>
      </c>
    </row>
    <row r="9">
      <c r="A9" s="4" t="n">
        <v>46295</v>
      </c>
      <c r="B9" s="5" t="inlineStr">
        <is>
          <t>Crescent Law Group</t>
        </is>
      </c>
      <c r="C9" s="6" t="inlineStr">
        <is>
          <t>Nina Patel, gestora de escritório</t>
        </is>
      </c>
      <c r="D9" s="6" t="inlineStr">
        <is>
          <t>crescentlaw.example</t>
        </is>
      </c>
      <c r="E9" s="6" t="inlineStr">
        <is>
          <t>Email</t>
        </is>
      </c>
      <c r="F9" s="6" t="inlineStr">
        <is>
          <t>SEO local</t>
        </is>
      </c>
      <c r="G9" s="6" t="inlineStr">
        <is>
          <t>Miami; inglês e espanhol</t>
        </is>
      </c>
      <c r="H9" s="6" t="inlineStr">
        <is>
          <t>Coberto internamente</t>
        </is>
      </c>
      <c r="I9" s="6" t="inlineStr">
        <is>
          <t>Não indicado</t>
        </is>
      </c>
      <c r="J9" s="4" t="n">
        <v>46419</v>
      </c>
      <c r="K9" s="6" t="inlineStr">
        <is>
          <t>Conhecido, fora da chamada</t>
        </is>
      </c>
      <c r="L9" s="7">
        <f>IF(OR(A9="",J9=""),"",J9-A9)</f>
        <v/>
      </c>
      <c r="M9" s="8">
        <f>IF(OR(F9="",H9="",I9="",K9=""),"",IFERROR(INDEX('Regras'!$B$6:$B$25,MATCH(F9,'Regras'!$A$6:$A$25,0)),0)+IFERROR(INDEX('Regras'!$B$29:$B$31,MATCH(H9,'Regras'!$A$29:$A$31,0)),0)+IFERROR(INDEX('Regras'!$D$35:$D$39,MATCH(I9,'Regras'!$A$35:$A$39,0)),0)+IF(L9="",0,IFERROR(LOOKUP(L9,'Regras'!$A$49:$A$52,'Regras'!$C$49:$C$52),1))+IFERROR(INDEX('Regras'!$B$43:$B$45,MATCH(K9,'Regras'!$A$43:$A$45,0)),0))</f>
        <v/>
      </c>
      <c r="N9" s="9">
        <f>IF(F9="","",IFERROR(INDEX('Regras'!$C$6:$C$25,MATCH(F9,'Regras'!$A$6:$A$25,0)),""))</f>
        <v/>
      </c>
      <c r="O9" s="10">
        <f>IF(M9="","",IF(OR(IFERROR(INDEX('Regras'!$B$6:$B$25,MATCH(F9,'Regras'!$A$6:$A$25,0)),0)=0,IFERROR(INDEX('Regras'!$B$29:$B$31,MATCH(H9,'Regras'!$A$29:$A$31,0)),0)=0,IFERROR(INDEX('Regras'!$D$35:$D$39,MATCH(I9,'Regras'!$A$35:$A$39,0)),0)=0),"Encaminhar",IF(M9&gt;='Regras'!$B$56,"Marcar chamada","Acompanhar")))</f>
        <v/>
      </c>
      <c r="P9" s="6" t="inlineStr">
        <is>
          <t>Dan</t>
        </is>
      </c>
      <c r="Q9" s="6" t="inlineStr">
        <is>
          <t>Não</t>
        </is>
      </c>
      <c r="R9" s="6" t="inlineStr">
        <is>
          <t>Não</t>
        </is>
      </c>
      <c r="S9" s="11" t="n"/>
      <c r="T9" s="6" t="inlineStr">
        <is>
          <t>Decide o sócio-gerente. Pedir o escalão de orçamento por email. Tarefa de seguimento a 14 de outubro.</t>
        </is>
      </c>
    </row>
    <row r="10">
      <c r="A10" s="4" t="n">
        <v>46294</v>
      </c>
      <c r="B10" s="5" t="inlineStr">
        <is>
          <t>Vantage Ledger</t>
        </is>
      </c>
      <c r="C10" s="6" t="inlineStr">
        <is>
          <t>Sam Lee, diretor de marketing</t>
        </is>
      </c>
      <c r="D10" s="6" t="inlineStr">
        <is>
          <t>vantageledger.example</t>
        </is>
      </c>
      <c r="E10" s="6" t="inlineStr">
        <is>
          <t>Chat do site</t>
        </is>
      </c>
      <c r="F10" s="6" t="inlineStr">
        <is>
          <t>RP ou assessoria de imprensa</t>
        </is>
      </c>
      <c r="G10" s="6" t="inlineStr">
        <is>
          <t>Estados Unidos; inglês</t>
        </is>
      </c>
      <c r="H10" s="6" t="inlineStr">
        <is>
          <t>Coberto internamente</t>
        </is>
      </c>
      <c r="I10" s="6" t="inlineStr">
        <is>
          <t>C</t>
        </is>
      </c>
      <c r="J10" s="4" t="n">
        <v>46357</v>
      </c>
      <c r="K10" s="6" t="inlineStr">
        <is>
          <t>Conhecido, fora da chamada</t>
        </is>
      </c>
      <c r="L10" s="7">
        <f>IF(OR(A10="",J10=""),"",J10-A10)</f>
        <v/>
      </c>
      <c r="M10" s="8">
        <f>IF(OR(F10="",H10="",I10="",K10=""),"",IFERROR(INDEX('Regras'!$B$6:$B$25,MATCH(F10,'Regras'!$A$6:$A$25,0)),0)+IFERROR(INDEX('Regras'!$B$29:$B$31,MATCH(H10,'Regras'!$A$29:$A$31,0)),0)+IFERROR(INDEX('Regras'!$D$35:$D$39,MATCH(I10,'Regras'!$A$35:$A$39,0)),0)+IF(L10="",0,IFERROR(LOOKUP(L10,'Regras'!$A$49:$A$52,'Regras'!$C$49:$C$52),1))+IFERROR(INDEX('Regras'!$B$43:$B$45,MATCH(K10,'Regras'!$A$43:$A$45,0)),0))</f>
        <v/>
      </c>
      <c r="N10" s="9">
        <f>IF(F10="","",IFERROR(INDEX('Regras'!$C$6:$C$25,MATCH(F10,'Regras'!$A$6:$A$25,0)),""))</f>
        <v/>
      </c>
      <c r="O10" s="10">
        <f>IF(M10="","",IF(OR(IFERROR(INDEX('Regras'!$B$6:$B$25,MATCH(F10,'Regras'!$A$6:$A$25,0)),0)=0,IFERROR(INDEX('Regras'!$B$29:$B$31,MATCH(H10,'Regras'!$A$29:$A$31,0)),0)=0,IFERROR(INDEX('Regras'!$D$35:$D$39,MATCH(I10,'Regras'!$A$35:$A$39,0)),0)=0),"Encaminhar",IF(M10&gt;='Regras'!$B$56,"Marcar chamada","Acompanhar")))</f>
        <v/>
      </c>
      <c r="P10" s="6" t="inlineStr">
        <is>
          <t>Kim</t>
        </is>
      </c>
      <c r="Q10" s="6" t="inlineStr">
        <is>
          <t>Não</t>
        </is>
      </c>
      <c r="R10" s="6" t="inlineStr">
        <is>
          <t>Não</t>
        </is>
      </c>
      <c r="S10" s="11" t="n"/>
      <c r="T10" s="6" t="inlineStr">
        <is>
          <t>Precisa só de RP. Enviados os contactos de um parceiro de RP.</t>
        </is>
      </c>
    </row>
    <row r="11">
      <c r="A11" s="4" t="n">
        <v>46293</v>
      </c>
      <c r="B11" s="5" t="inlineStr">
        <is>
          <t>Mango Tree Kitchen</t>
        </is>
      </c>
      <c r="C11" s="6" t="inlineStr">
        <is>
          <t>Luis Romero, coproprietário</t>
        </is>
      </c>
      <c r="D11" s="6" t="inlineStr">
        <is>
          <t>mangotreekitchen.example</t>
        </is>
      </c>
      <c r="E11" s="6" t="inlineStr">
        <is>
          <t>WhatsApp</t>
        </is>
      </c>
      <c r="F11" s="6" t="inlineStr">
        <is>
          <t>Auditoria de marketing</t>
        </is>
      </c>
      <c r="G11" s="6" t="inlineStr">
        <is>
          <t>Miami, 2 restaurantes; inglês e espanhol</t>
        </is>
      </c>
      <c r="H11" s="6" t="inlineStr">
        <is>
          <t>Coberto internamente</t>
        </is>
      </c>
      <c r="I11" s="6" t="inlineStr">
        <is>
          <t>B</t>
        </is>
      </c>
      <c r="J11" s="4" t="n">
        <v>46315</v>
      </c>
      <c r="K11" s="6" t="inlineStr">
        <is>
          <t>Na chamada</t>
        </is>
      </c>
      <c r="L11" s="7">
        <f>IF(OR(A11="",J11=""),"",J11-A11)</f>
        <v/>
      </c>
      <c r="M11" s="8">
        <f>IF(OR(F11="",H11="",I11="",K11=""),"",IFERROR(INDEX('Regras'!$B$6:$B$25,MATCH(F11,'Regras'!$A$6:$A$25,0)),0)+IFERROR(INDEX('Regras'!$B$29:$B$31,MATCH(H11,'Regras'!$A$29:$A$31,0)),0)+IFERROR(INDEX('Regras'!$D$35:$D$39,MATCH(I11,'Regras'!$A$35:$A$39,0)),0)+IF(L11="",0,IFERROR(LOOKUP(L11,'Regras'!$A$49:$A$52,'Regras'!$C$49:$C$52),1))+IFERROR(INDEX('Regras'!$B$43:$B$45,MATCH(K11,'Regras'!$A$43:$A$45,0)),0))</f>
        <v/>
      </c>
      <c r="N11" s="9">
        <f>IF(F11="","",IFERROR(INDEX('Regras'!$C$6:$C$25,MATCH(F11,'Regras'!$A$6:$A$25,0)),""))</f>
        <v/>
      </c>
      <c r="O11" s="10">
        <f>IF(M11="","",IF(OR(IFERROR(INDEX('Regras'!$B$6:$B$25,MATCH(F11,'Regras'!$A$6:$A$25,0)),0)=0,IFERROR(INDEX('Regras'!$B$29:$B$31,MATCH(H11,'Regras'!$A$29:$A$31,0)),0)=0,IFERROR(INDEX('Regras'!$D$35:$D$39,MATCH(I11,'Regras'!$A$35:$A$39,0)),0)=0),"Encaminhar",IF(M11&gt;='Regras'!$B$56,"Marcar chamada","Acompanhar")))</f>
        <v/>
      </c>
      <c r="P11" s="6" t="inlineStr">
        <is>
          <t>Kim</t>
        </is>
      </c>
      <c r="Q11" s="6" t="inlineStr">
        <is>
          <t>Sim</t>
        </is>
      </c>
      <c r="R11" s="6" t="inlineStr">
        <is>
          <t>Sim</t>
        </is>
      </c>
      <c r="S11" s="11" t="n">
        <v>46296.58333333334</v>
      </c>
      <c r="T11" s="6" t="inlineStr">
        <is>
          <t>Auditoria antes da época festiva. Chamada de descoberta realizada a 1 de outubro.</t>
        </is>
      </c>
    </row>
    <row r="12">
      <c r="A12" s="4" t="n"/>
      <c r="B12" s="5" t="n"/>
      <c r="C12" s="6" t="n"/>
      <c r="D12" s="6" t="n"/>
      <c r="E12" s="6" t="n"/>
      <c r="F12" s="6" t="n"/>
      <c r="G12" s="6" t="n"/>
      <c r="H12" s="6" t="n"/>
      <c r="I12" s="6" t="n"/>
      <c r="J12" s="4" t="n"/>
      <c r="K12" s="6" t="n"/>
      <c r="L12" s="7">
        <f>IF(OR(A12="",J12=""),"",J12-A12)</f>
        <v/>
      </c>
      <c r="M12" s="8">
        <f>IF(OR(F12="",H12="",I12="",K12=""),"",IFERROR(INDEX('Regras'!$B$6:$B$25,MATCH(F12,'Regras'!$A$6:$A$25,0)),0)+IFERROR(INDEX('Regras'!$B$29:$B$31,MATCH(H12,'Regras'!$A$29:$A$31,0)),0)+IFERROR(INDEX('Regras'!$D$35:$D$39,MATCH(I12,'Regras'!$A$35:$A$39,0)),0)+IF(L12="",0,IFERROR(LOOKUP(L12,'Regras'!$A$49:$A$52,'Regras'!$C$49:$C$52),1))+IFERROR(INDEX('Regras'!$B$43:$B$45,MATCH(K12,'Regras'!$A$43:$A$45,0)),0))</f>
        <v/>
      </c>
      <c r="N12" s="9">
        <f>IF(F12="","",IFERROR(INDEX('Regras'!$C$6:$C$25,MATCH(F12,'Regras'!$A$6:$A$25,0)),""))</f>
        <v/>
      </c>
      <c r="O12" s="10">
        <f>IF(M12="","",IF(OR(IFERROR(INDEX('Regras'!$B$6:$B$25,MATCH(F12,'Regras'!$A$6:$A$25,0)),0)=0,IFERROR(INDEX('Regras'!$B$29:$B$31,MATCH(H12,'Regras'!$A$29:$A$31,0)),0)=0,IFERROR(INDEX('Regras'!$D$35:$D$39,MATCH(I12,'Regras'!$A$35:$A$39,0)),0)=0),"Encaminhar",IF(M12&gt;='Regras'!$B$56,"Marcar chamada","Acompanhar")))</f>
        <v/>
      </c>
      <c r="P12" s="6" t="n"/>
      <c r="Q12" s="6" t="n"/>
      <c r="R12" s="6" t="n"/>
      <c r="S12" s="11" t="n"/>
      <c r="T12" s="6" t="n"/>
    </row>
    <row r="13">
      <c r="A13" s="4" t="n"/>
      <c r="B13" s="5" t="n"/>
      <c r="C13" s="6" t="n"/>
      <c r="D13" s="6" t="n"/>
      <c r="E13" s="6" t="n"/>
      <c r="F13" s="6" t="n"/>
      <c r="G13" s="6" t="n"/>
      <c r="H13" s="6" t="n"/>
      <c r="I13" s="6" t="n"/>
      <c r="J13" s="4" t="n"/>
      <c r="K13" s="6" t="n"/>
      <c r="L13" s="7">
        <f>IF(OR(A13="",J13=""),"",J13-A13)</f>
        <v/>
      </c>
      <c r="M13" s="8">
        <f>IF(OR(F13="",H13="",I13="",K13=""),"",IFERROR(INDEX('Regras'!$B$6:$B$25,MATCH(F13,'Regras'!$A$6:$A$25,0)),0)+IFERROR(INDEX('Regras'!$B$29:$B$31,MATCH(H13,'Regras'!$A$29:$A$31,0)),0)+IFERROR(INDEX('Regras'!$D$35:$D$39,MATCH(I13,'Regras'!$A$35:$A$39,0)),0)+IF(L13="",0,IFERROR(LOOKUP(L13,'Regras'!$A$49:$A$52,'Regras'!$C$49:$C$52),1))+IFERROR(INDEX('Regras'!$B$43:$B$45,MATCH(K13,'Regras'!$A$43:$A$45,0)),0))</f>
        <v/>
      </c>
      <c r="N13" s="9">
        <f>IF(F13="","",IFERROR(INDEX('Regras'!$C$6:$C$25,MATCH(F13,'Regras'!$A$6:$A$25,0)),""))</f>
        <v/>
      </c>
      <c r="O13" s="10">
        <f>IF(M13="","",IF(OR(IFERROR(INDEX('Regras'!$B$6:$B$25,MATCH(F13,'Regras'!$A$6:$A$25,0)),0)=0,IFERROR(INDEX('Regras'!$B$29:$B$31,MATCH(H13,'Regras'!$A$29:$A$31,0)),0)=0,IFERROR(INDEX('Regras'!$D$35:$D$39,MATCH(I13,'Regras'!$A$35:$A$39,0)),0)=0),"Encaminhar",IF(M13&gt;='Regras'!$B$56,"Marcar chamada","Acompanhar")))</f>
        <v/>
      </c>
      <c r="P13" s="6" t="n"/>
      <c r="Q13" s="6" t="n"/>
      <c r="R13" s="6" t="n"/>
      <c r="S13" s="11" t="n"/>
      <c r="T13" s="6" t="n"/>
    </row>
    <row r="14">
      <c r="A14" s="4" t="n"/>
      <c r="B14" s="5" t="n"/>
      <c r="C14" s="6" t="n"/>
      <c r="D14" s="6" t="n"/>
      <c r="E14" s="6" t="n"/>
      <c r="F14" s="6" t="n"/>
      <c r="G14" s="6" t="n"/>
      <c r="H14" s="6" t="n"/>
      <c r="I14" s="6" t="n"/>
      <c r="J14" s="4" t="n"/>
      <c r="K14" s="6" t="n"/>
      <c r="L14" s="7">
        <f>IF(OR(A14="",J14=""),"",J14-A14)</f>
        <v/>
      </c>
      <c r="M14" s="8">
        <f>IF(OR(F14="",H14="",I14="",K14=""),"",IFERROR(INDEX('Regras'!$B$6:$B$25,MATCH(F14,'Regras'!$A$6:$A$25,0)),0)+IFERROR(INDEX('Regras'!$B$29:$B$31,MATCH(H14,'Regras'!$A$29:$A$31,0)),0)+IFERROR(INDEX('Regras'!$D$35:$D$39,MATCH(I14,'Regras'!$A$35:$A$39,0)),0)+IF(L14="",0,IFERROR(LOOKUP(L14,'Regras'!$A$49:$A$52,'Regras'!$C$49:$C$52),1))+IFERROR(INDEX('Regras'!$B$43:$B$45,MATCH(K14,'Regras'!$A$43:$A$45,0)),0))</f>
        <v/>
      </c>
      <c r="N14" s="9">
        <f>IF(F14="","",IFERROR(INDEX('Regras'!$C$6:$C$25,MATCH(F14,'Regras'!$A$6:$A$25,0)),""))</f>
        <v/>
      </c>
      <c r="O14" s="10">
        <f>IF(M14="","",IF(OR(IFERROR(INDEX('Regras'!$B$6:$B$25,MATCH(F14,'Regras'!$A$6:$A$25,0)),0)=0,IFERROR(INDEX('Regras'!$B$29:$B$31,MATCH(H14,'Regras'!$A$29:$A$31,0)),0)=0,IFERROR(INDEX('Regras'!$D$35:$D$39,MATCH(I14,'Regras'!$A$35:$A$39,0)),0)=0),"Encaminhar",IF(M14&gt;='Regras'!$B$56,"Marcar chamada","Acompanhar")))</f>
        <v/>
      </c>
      <c r="P14" s="6" t="n"/>
      <c r="Q14" s="6" t="n"/>
      <c r="R14" s="6" t="n"/>
      <c r="S14" s="11" t="n"/>
      <c r="T14" s="6" t="n"/>
    </row>
    <row r="15">
      <c r="A15" s="4" t="n"/>
      <c r="B15" s="5" t="n"/>
      <c r="C15" s="6" t="n"/>
      <c r="D15" s="6" t="n"/>
      <c r="E15" s="6" t="n"/>
      <c r="F15" s="6" t="n"/>
      <c r="G15" s="6" t="n"/>
      <c r="H15" s="6" t="n"/>
      <c r="I15" s="6" t="n"/>
      <c r="J15" s="4" t="n"/>
      <c r="K15" s="6" t="n"/>
      <c r="L15" s="7">
        <f>IF(OR(A15="",J15=""),"",J15-A15)</f>
        <v/>
      </c>
      <c r="M15" s="8">
        <f>IF(OR(F15="",H15="",I15="",K15=""),"",IFERROR(INDEX('Regras'!$B$6:$B$25,MATCH(F15,'Regras'!$A$6:$A$25,0)),0)+IFERROR(INDEX('Regras'!$B$29:$B$31,MATCH(H15,'Regras'!$A$29:$A$31,0)),0)+IFERROR(INDEX('Regras'!$D$35:$D$39,MATCH(I15,'Regras'!$A$35:$A$39,0)),0)+IF(L15="",0,IFERROR(LOOKUP(L15,'Regras'!$A$49:$A$52,'Regras'!$C$49:$C$52),1))+IFERROR(INDEX('Regras'!$B$43:$B$45,MATCH(K15,'Regras'!$A$43:$A$45,0)),0))</f>
        <v/>
      </c>
      <c r="N15" s="9">
        <f>IF(F15="","",IFERROR(INDEX('Regras'!$C$6:$C$25,MATCH(F15,'Regras'!$A$6:$A$25,0)),""))</f>
        <v/>
      </c>
      <c r="O15" s="10">
        <f>IF(M15="","",IF(OR(IFERROR(INDEX('Regras'!$B$6:$B$25,MATCH(F15,'Regras'!$A$6:$A$25,0)),0)=0,IFERROR(INDEX('Regras'!$B$29:$B$31,MATCH(H15,'Regras'!$A$29:$A$31,0)),0)=0,IFERROR(INDEX('Regras'!$D$35:$D$39,MATCH(I15,'Regras'!$A$35:$A$39,0)),0)=0),"Encaminhar",IF(M15&gt;='Regras'!$B$56,"Marcar chamada","Acompanhar")))</f>
        <v/>
      </c>
      <c r="P15" s="6" t="n"/>
      <c r="Q15" s="6" t="n"/>
      <c r="R15" s="6" t="n"/>
      <c r="S15" s="11" t="n"/>
      <c r="T15" s="6" t="n"/>
    </row>
    <row r="16">
      <c r="A16" s="4" t="n"/>
      <c r="B16" s="5" t="n"/>
      <c r="C16" s="6" t="n"/>
      <c r="D16" s="6" t="n"/>
      <c r="E16" s="6" t="n"/>
      <c r="F16" s="6" t="n"/>
      <c r="G16" s="6" t="n"/>
      <c r="H16" s="6" t="n"/>
      <c r="I16" s="6" t="n"/>
      <c r="J16" s="4" t="n"/>
      <c r="K16" s="6" t="n"/>
      <c r="L16" s="7">
        <f>IF(OR(A16="",J16=""),"",J16-A16)</f>
        <v/>
      </c>
      <c r="M16" s="8">
        <f>IF(OR(F16="",H16="",I16="",K16=""),"",IFERROR(INDEX('Regras'!$B$6:$B$25,MATCH(F16,'Regras'!$A$6:$A$25,0)),0)+IFERROR(INDEX('Regras'!$B$29:$B$31,MATCH(H16,'Regras'!$A$29:$A$31,0)),0)+IFERROR(INDEX('Regras'!$D$35:$D$39,MATCH(I16,'Regras'!$A$35:$A$39,0)),0)+IF(L16="",0,IFERROR(LOOKUP(L16,'Regras'!$A$49:$A$52,'Regras'!$C$49:$C$52),1))+IFERROR(INDEX('Regras'!$B$43:$B$45,MATCH(K16,'Regras'!$A$43:$A$45,0)),0))</f>
        <v/>
      </c>
      <c r="N16" s="9">
        <f>IF(F16="","",IFERROR(INDEX('Regras'!$C$6:$C$25,MATCH(F16,'Regras'!$A$6:$A$25,0)),""))</f>
        <v/>
      </c>
      <c r="O16" s="10">
        <f>IF(M16="","",IF(OR(IFERROR(INDEX('Regras'!$B$6:$B$25,MATCH(F16,'Regras'!$A$6:$A$25,0)),0)=0,IFERROR(INDEX('Regras'!$B$29:$B$31,MATCH(H16,'Regras'!$A$29:$A$31,0)),0)=0,IFERROR(INDEX('Regras'!$D$35:$D$39,MATCH(I16,'Regras'!$A$35:$A$39,0)),0)=0),"Encaminhar",IF(M16&gt;='Regras'!$B$56,"Marcar chamada","Acompanhar")))</f>
        <v/>
      </c>
      <c r="P16" s="6" t="n"/>
      <c r="Q16" s="6" t="n"/>
      <c r="R16" s="6" t="n"/>
      <c r="S16" s="11" t="n"/>
      <c r="T16" s="6" t="n"/>
    </row>
    <row r="17">
      <c r="A17" s="4" t="n"/>
      <c r="B17" s="5" t="n"/>
      <c r="C17" s="6" t="n"/>
      <c r="D17" s="6" t="n"/>
      <c r="E17" s="6" t="n"/>
      <c r="F17" s="6" t="n"/>
      <c r="G17" s="6" t="n"/>
      <c r="H17" s="6" t="n"/>
      <c r="I17" s="6" t="n"/>
      <c r="J17" s="4" t="n"/>
      <c r="K17" s="6" t="n"/>
      <c r="L17" s="7">
        <f>IF(OR(A17="",J17=""),"",J17-A17)</f>
        <v/>
      </c>
      <c r="M17" s="8">
        <f>IF(OR(F17="",H17="",I17="",K17=""),"",IFERROR(INDEX('Regras'!$B$6:$B$25,MATCH(F17,'Regras'!$A$6:$A$25,0)),0)+IFERROR(INDEX('Regras'!$B$29:$B$31,MATCH(H17,'Regras'!$A$29:$A$31,0)),0)+IFERROR(INDEX('Regras'!$D$35:$D$39,MATCH(I17,'Regras'!$A$35:$A$39,0)),0)+IF(L17="",0,IFERROR(LOOKUP(L17,'Regras'!$A$49:$A$52,'Regras'!$C$49:$C$52),1))+IFERROR(INDEX('Regras'!$B$43:$B$45,MATCH(K17,'Regras'!$A$43:$A$45,0)),0))</f>
        <v/>
      </c>
      <c r="N17" s="9">
        <f>IF(F17="","",IFERROR(INDEX('Regras'!$C$6:$C$25,MATCH(F17,'Regras'!$A$6:$A$25,0)),""))</f>
        <v/>
      </c>
      <c r="O17" s="10">
        <f>IF(M17="","",IF(OR(IFERROR(INDEX('Regras'!$B$6:$B$25,MATCH(F17,'Regras'!$A$6:$A$25,0)),0)=0,IFERROR(INDEX('Regras'!$B$29:$B$31,MATCH(H17,'Regras'!$A$29:$A$31,0)),0)=0,IFERROR(INDEX('Regras'!$D$35:$D$39,MATCH(I17,'Regras'!$A$35:$A$39,0)),0)=0),"Encaminhar",IF(M17&gt;='Regras'!$B$56,"Marcar chamada","Acompanhar")))</f>
        <v/>
      </c>
      <c r="P17" s="6" t="n"/>
      <c r="Q17" s="6" t="n"/>
      <c r="R17" s="6" t="n"/>
      <c r="S17" s="11" t="n"/>
      <c r="T17" s="6" t="n"/>
    </row>
    <row r="18">
      <c r="A18" s="4" t="n"/>
      <c r="B18" s="5" t="n"/>
      <c r="C18" s="6" t="n"/>
      <c r="D18" s="6" t="n"/>
      <c r="E18" s="6" t="n"/>
      <c r="F18" s="6" t="n"/>
      <c r="G18" s="6" t="n"/>
      <c r="H18" s="6" t="n"/>
      <c r="I18" s="6" t="n"/>
      <c r="J18" s="4" t="n"/>
      <c r="K18" s="6" t="n"/>
      <c r="L18" s="7">
        <f>IF(OR(A18="",J18=""),"",J18-A18)</f>
        <v/>
      </c>
      <c r="M18" s="8">
        <f>IF(OR(F18="",H18="",I18="",K18=""),"",IFERROR(INDEX('Regras'!$B$6:$B$25,MATCH(F18,'Regras'!$A$6:$A$25,0)),0)+IFERROR(INDEX('Regras'!$B$29:$B$31,MATCH(H18,'Regras'!$A$29:$A$31,0)),0)+IFERROR(INDEX('Regras'!$D$35:$D$39,MATCH(I18,'Regras'!$A$35:$A$39,0)),0)+IF(L18="",0,IFERROR(LOOKUP(L18,'Regras'!$A$49:$A$52,'Regras'!$C$49:$C$52),1))+IFERROR(INDEX('Regras'!$B$43:$B$45,MATCH(K18,'Regras'!$A$43:$A$45,0)),0))</f>
        <v/>
      </c>
      <c r="N18" s="9">
        <f>IF(F18="","",IFERROR(INDEX('Regras'!$C$6:$C$25,MATCH(F18,'Regras'!$A$6:$A$25,0)),""))</f>
        <v/>
      </c>
      <c r="O18" s="10">
        <f>IF(M18="","",IF(OR(IFERROR(INDEX('Regras'!$B$6:$B$25,MATCH(F18,'Regras'!$A$6:$A$25,0)),0)=0,IFERROR(INDEX('Regras'!$B$29:$B$31,MATCH(H18,'Regras'!$A$29:$A$31,0)),0)=0,IFERROR(INDEX('Regras'!$D$35:$D$39,MATCH(I18,'Regras'!$A$35:$A$39,0)),0)=0),"Encaminhar",IF(M18&gt;='Regras'!$B$56,"Marcar chamada","Acompanhar")))</f>
        <v/>
      </c>
      <c r="P18" s="6" t="n"/>
      <c r="Q18" s="6" t="n"/>
      <c r="R18" s="6" t="n"/>
      <c r="S18" s="11" t="n"/>
      <c r="T18" s="6" t="n"/>
    </row>
    <row r="19">
      <c r="A19" s="4" t="n"/>
      <c r="B19" s="5" t="n"/>
      <c r="C19" s="6" t="n"/>
      <c r="D19" s="6" t="n"/>
      <c r="E19" s="6" t="n"/>
      <c r="F19" s="6" t="n"/>
      <c r="G19" s="6" t="n"/>
      <c r="H19" s="6" t="n"/>
      <c r="I19" s="6" t="n"/>
      <c r="J19" s="4" t="n"/>
      <c r="K19" s="6" t="n"/>
      <c r="L19" s="7">
        <f>IF(OR(A19="",J19=""),"",J19-A19)</f>
        <v/>
      </c>
      <c r="M19" s="8">
        <f>IF(OR(F19="",H19="",I19="",K19=""),"",IFERROR(INDEX('Regras'!$B$6:$B$25,MATCH(F19,'Regras'!$A$6:$A$25,0)),0)+IFERROR(INDEX('Regras'!$B$29:$B$31,MATCH(H19,'Regras'!$A$29:$A$31,0)),0)+IFERROR(INDEX('Regras'!$D$35:$D$39,MATCH(I19,'Regras'!$A$35:$A$39,0)),0)+IF(L19="",0,IFERROR(LOOKUP(L19,'Regras'!$A$49:$A$52,'Regras'!$C$49:$C$52),1))+IFERROR(INDEX('Regras'!$B$43:$B$45,MATCH(K19,'Regras'!$A$43:$A$45,0)),0))</f>
        <v/>
      </c>
      <c r="N19" s="9">
        <f>IF(F19="","",IFERROR(INDEX('Regras'!$C$6:$C$25,MATCH(F19,'Regras'!$A$6:$A$25,0)),""))</f>
        <v/>
      </c>
      <c r="O19" s="10">
        <f>IF(M19="","",IF(OR(IFERROR(INDEX('Regras'!$B$6:$B$25,MATCH(F19,'Regras'!$A$6:$A$25,0)),0)=0,IFERROR(INDEX('Regras'!$B$29:$B$31,MATCH(H19,'Regras'!$A$29:$A$31,0)),0)=0,IFERROR(INDEX('Regras'!$D$35:$D$39,MATCH(I19,'Regras'!$A$35:$A$39,0)),0)=0),"Encaminhar",IF(M19&gt;='Regras'!$B$56,"Marcar chamada","Acompanhar")))</f>
        <v/>
      </c>
      <c r="P19" s="6" t="n"/>
      <c r="Q19" s="6" t="n"/>
      <c r="R19" s="6" t="n"/>
      <c r="S19" s="11" t="n"/>
      <c r="T19" s="6" t="n"/>
    </row>
    <row r="20">
      <c r="A20" s="4" t="n"/>
      <c r="B20" s="5" t="n"/>
      <c r="C20" s="6" t="n"/>
      <c r="D20" s="6" t="n"/>
      <c r="E20" s="6" t="n"/>
      <c r="F20" s="6" t="n"/>
      <c r="G20" s="6" t="n"/>
      <c r="H20" s="6" t="n"/>
      <c r="I20" s="6" t="n"/>
      <c r="J20" s="4" t="n"/>
      <c r="K20" s="6" t="n"/>
      <c r="L20" s="7">
        <f>IF(OR(A20="",J20=""),"",J20-A20)</f>
        <v/>
      </c>
      <c r="M20" s="8">
        <f>IF(OR(F20="",H20="",I20="",K20=""),"",IFERROR(INDEX('Regras'!$B$6:$B$25,MATCH(F20,'Regras'!$A$6:$A$25,0)),0)+IFERROR(INDEX('Regras'!$B$29:$B$31,MATCH(H20,'Regras'!$A$29:$A$31,0)),0)+IFERROR(INDEX('Regras'!$D$35:$D$39,MATCH(I20,'Regras'!$A$35:$A$39,0)),0)+IF(L20="",0,IFERROR(LOOKUP(L20,'Regras'!$A$49:$A$52,'Regras'!$C$49:$C$52),1))+IFERROR(INDEX('Regras'!$B$43:$B$45,MATCH(K20,'Regras'!$A$43:$A$45,0)),0))</f>
        <v/>
      </c>
      <c r="N20" s="9">
        <f>IF(F20="","",IFERROR(INDEX('Regras'!$C$6:$C$25,MATCH(F20,'Regras'!$A$6:$A$25,0)),""))</f>
        <v/>
      </c>
      <c r="O20" s="10">
        <f>IF(M20="","",IF(OR(IFERROR(INDEX('Regras'!$B$6:$B$25,MATCH(F20,'Regras'!$A$6:$A$25,0)),0)=0,IFERROR(INDEX('Regras'!$B$29:$B$31,MATCH(H20,'Regras'!$A$29:$A$31,0)),0)=0,IFERROR(INDEX('Regras'!$D$35:$D$39,MATCH(I20,'Regras'!$A$35:$A$39,0)),0)=0),"Encaminhar",IF(M20&gt;='Regras'!$B$56,"Marcar chamada","Acompanhar")))</f>
        <v/>
      </c>
      <c r="P20" s="6" t="n"/>
      <c r="Q20" s="6" t="n"/>
      <c r="R20" s="6" t="n"/>
      <c r="S20" s="11" t="n"/>
      <c r="T20" s="6" t="n"/>
    </row>
    <row r="21">
      <c r="A21" s="4" t="n"/>
      <c r="B21" s="5" t="n"/>
      <c r="C21" s="6" t="n"/>
      <c r="D21" s="6" t="n"/>
      <c r="E21" s="6" t="n"/>
      <c r="F21" s="6" t="n"/>
      <c r="G21" s="6" t="n"/>
      <c r="H21" s="6" t="n"/>
      <c r="I21" s="6" t="n"/>
      <c r="J21" s="4" t="n"/>
      <c r="K21" s="6" t="n"/>
      <c r="L21" s="7">
        <f>IF(OR(A21="",J21=""),"",J21-A21)</f>
        <v/>
      </c>
      <c r="M21" s="8">
        <f>IF(OR(F21="",H21="",I21="",K21=""),"",IFERROR(INDEX('Regras'!$B$6:$B$25,MATCH(F21,'Regras'!$A$6:$A$25,0)),0)+IFERROR(INDEX('Regras'!$B$29:$B$31,MATCH(H21,'Regras'!$A$29:$A$31,0)),0)+IFERROR(INDEX('Regras'!$D$35:$D$39,MATCH(I21,'Regras'!$A$35:$A$39,0)),0)+IF(L21="",0,IFERROR(LOOKUP(L21,'Regras'!$A$49:$A$52,'Regras'!$C$49:$C$52),1))+IFERROR(INDEX('Regras'!$B$43:$B$45,MATCH(K21,'Regras'!$A$43:$A$45,0)),0))</f>
        <v/>
      </c>
      <c r="N21" s="9">
        <f>IF(F21="","",IFERROR(INDEX('Regras'!$C$6:$C$25,MATCH(F21,'Regras'!$A$6:$A$25,0)),""))</f>
        <v/>
      </c>
      <c r="O21" s="10">
        <f>IF(M21="","",IF(OR(IFERROR(INDEX('Regras'!$B$6:$B$25,MATCH(F21,'Regras'!$A$6:$A$25,0)),0)=0,IFERROR(INDEX('Regras'!$B$29:$B$31,MATCH(H21,'Regras'!$A$29:$A$31,0)),0)=0,IFERROR(INDEX('Regras'!$D$35:$D$39,MATCH(I21,'Regras'!$A$35:$A$39,0)),0)=0),"Encaminhar",IF(M21&gt;='Regras'!$B$56,"Marcar chamada","Acompanhar")))</f>
        <v/>
      </c>
      <c r="P21" s="6" t="n"/>
      <c r="Q21" s="6" t="n"/>
      <c r="R21" s="6" t="n"/>
      <c r="S21" s="11" t="n"/>
      <c r="T21" s="6" t="n"/>
    </row>
    <row r="22">
      <c r="A22" s="4" t="n"/>
      <c r="B22" s="5" t="n"/>
      <c r="C22" s="6" t="n"/>
      <c r="D22" s="6" t="n"/>
      <c r="E22" s="6" t="n"/>
      <c r="F22" s="6" t="n"/>
      <c r="G22" s="6" t="n"/>
      <c r="H22" s="6" t="n"/>
      <c r="I22" s="6" t="n"/>
      <c r="J22" s="4" t="n"/>
      <c r="K22" s="6" t="n"/>
      <c r="L22" s="7">
        <f>IF(OR(A22="",J22=""),"",J22-A22)</f>
        <v/>
      </c>
      <c r="M22" s="8">
        <f>IF(OR(F22="",H22="",I22="",K22=""),"",IFERROR(INDEX('Regras'!$B$6:$B$25,MATCH(F22,'Regras'!$A$6:$A$25,0)),0)+IFERROR(INDEX('Regras'!$B$29:$B$31,MATCH(H22,'Regras'!$A$29:$A$31,0)),0)+IFERROR(INDEX('Regras'!$D$35:$D$39,MATCH(I22,'Regras'!$A$35:$A$39,0)),0)+IF(L22="",0,IFERROR(LOOKUP(L22,'Regras'!$A$49:$A$52,'Regras'!$C$49:$C$52),1))+IFERROR(INDEX('Regras'!$B$43:$B$45,MATCH(K22,'Regras'!$A$43:$A$45,0)),0))</f>
        <v/>
      </c>
      <c r="N22" s="9">
        <f>IF(F22="","",IFERROR(INDEX('Regras'!$C$6:$C$25,MATCH(F22,'Regras'!$A$6:$A$25,0)),""))</f>
        <v/>
      </c>
      <c r="O22" s="10">
        <f>IF(M22="","",IF(OR(IFERROR(INDEX('Regras'!$B$6:$B$25,MATCH(F22,'Regras'!$A$6:$A$25,0)),0)=0,IFERROR(INDEX('Regras'!$B$29:$B$31,MATCH(H22,'Regras'!$A$29:$A$31,0)),0)=0,IFERROR(INDEX('Regras'!$D$35:$D$39,MATCH(I22,'Regras'!$A$35:$A$39,0)),0)=0),"Encaminhar",IF(M22&gt;='Regras'!$B$56,"Marcar chamada","Acompanhar")))</f>
        <v/>
      </c>
      <c r="P22" s="6" t="n"/>
      <c r="Q22" s="6" t="n"/>
      <c r="R22" s="6" t="n"/>
      <c r="S22" s="11" t="n"/>
      <c r="T22" s="6" t="n"/>
    </row>
    <row r="23">
      <c r="A23" s="4" t="n"/>
      <c r="B23" s="5" t="n"/>
      <c r="C23" s="6" t="n"/>
      <c r="D23" s="6" t="n"/>
      <c r="E23" s="6" t="n"/>
      <c r="F23" s="6" t="n"/>
      <c r="G23" s="6" t="n"/>
      <c r="H23" s="6" t="n"/>
      <c r="I23" s="6" t="n"/>
      <c r="J23" s="4" t="n"/>
      <c r="K23" s="6" t="n"/>
      <c r="L23" s="7">
        <f>IF(OR(A23="",J23=""),"",J23-A23)</f>
        <v/>
      </c>
      <c r="M23" s="8">
        <f>IF(OR(F23="",H23="",I23="",K23=""),"",IFERROR(INDEX('Regras'!$B$6:$B$25,MATCH(F23,'Regras'!$A$6:$A$25,0)),0)+IFERROR(INDEX('Regras'!$B$29:$B$31,MATCH(H23,'Regras'!$A$29:$A$31,0)),0)+IFERROR(INDEX('Regras'!$D$35:$D$39,MATCH(I23,'Regras'!$A$35:$A$39,0)),0)+IF(L23="",0,IFERROR(LOOKUP(L23,'Regras'!$A$49:$A$52,'Regras'!$C$49:$C$52),1))+IFERROR(INDEX('Regras'!$B$43:$B$45,MATCH(K23,'Regras'!$A$43:$A$45,0)),0))</f>
        <v/>
      </c>
      <c r="N23" s="9">
        <f>IF(F23="","",IFERROR(INDEX('Regras'!$C$6:$C$25,MATCH(F23,'Regras'!$A$6:$A$25,0)),""))</f>
        <v/>
      </c>
      <c r="O23" s="10">
        <f>IF(M23="","",IF(OR(IFERROR(INDEX('Regras'!$B$6:$B$25,MATCH(F23,'Regras'!$A$6:$A$25,0)),0)=0,IFERROR(INDEX('Regras'!$B$29:$B$31,MATCH(H23,'Regras'!$A$29:$A$31,0)),0)=0,IFERROR(INDEX('Regras'!$D$35:$D$39,MATCH(I23,'Regras'!$A$35:$A$39,0)),0)=0),"Encaminhar",IF(M23&gt;='Regras'!$B$56,"Marcar chamada","Acompanhar")))</f>
        <v/>
      </c>
      <c r="P23" s="6" t="n"/>
      <c r="Q23" s="6" t="n"/>
      <c r="R23" s="6" t="n"/>
      <c r="S23" s="11" t="n"/>
      <c r="T23" s="6" t="n"/>
    </row>
    <row r="24">
      <c r="A24" s="4" t="n"/>
      <c r="B24" s="5" t="n"/>
      <c r="C24" s="6" t="n"/>
      <c r="D24" s="6" t="n"/>
      <c r="E24" s="6" t="n"/>
      <c r="F24" s="6" t="n"/>
      <c r="G24" s="6" t="n"/>
      <c r="H24" s="6" t="n"/>
      <c r="I24" s="6" t="n"/>
      <c r="J24" s="4" t="n"/>
      <c r="K24" s="6" t="n"/>
      <c r="L24" s="7">
        <f>IF(OR(A24="",J24=""),"",J24-A24)</f>
        <v/>
      </c>
      <c r="M24" s="8">
        <f>IF(OR(F24="",H24="",I24="",K24=""),"",IFERROR(INDEX('Regras'!$B$6:$B$25,MATCH(F24,'Regras'!$A$6:$A$25,0)),0)+IFERROR(INDEX('Regras'!$B$29:$B$31,MATCH(H24,'Regras'!$A$29:$A$31,0)),0)+IFERROR(INDEX('Regras'!$D$35:$D$39,MATCH(I24,'Regras'!$A$35:$A$39,0)),0)+IF(L24="",0,IFERROR(LOOKUP(L24,'Regras'!$A$49:$A$52,'Regras'!$C$49:$C$52),1))+IFERROR(INDEX('Regras'!$B$43:$B$45,MATCH(K24,'Regras'!$A$43:$A$45,0)),0))</f>
        <v/>
      </c>
      <c r="N24" s="9">
        <f>IF(F24="","",IFERROR(INDEX('Regras'!$C$6:$C$25,MATCH(F24,'Regras'!$A$6:$A$25,0)),""))</f>
        <v/>
      </c>
      <c r="O24" s="10">
        <f>IF(M24="","",IF(OR(IFERROR(INDEX('Regras'!$B$6:$B$25,MATCH(F24,'Regras'!$A$6:$A$25,0)),0)=0,IFERROR(INDEX('Regras'!$B$29:$B$31,MATCH(H24,'Regras'!$A$29:$A$31,0)),0)=0,IFERROR(INDEX('Regras'!$D$35:$D$39,MATCH(I24,'Regras'!$A$35:$A$39,0)),0)=0),"Encaminhar",IF(M24&gt;='Regras'!$B$56,"Marcar chamada","Acompanhar")))</f>
        <v/>
      </c>
      <c r="P24" s="6" t="n"/>
      <c r="Q24" s="6" t="n"/>
      <c r="R24" s="6" t="n"/>
      <c r="S24" s="11" t="n"/>
      <c r="T24" s="6" t="n"/>
    </row>
    <row r="25">
      <c r="A25" s="4" t="n"/>
      <c r="B25" s="5" t="n"/>
      <c r="C25" s="6" t="n"/>
      <c r="D25" s="6" t="n"/>
      <c r="E25" s="6" t="n"/>
      <c r="F25" s="6" t="n"/>
      <c r="G25" s="6" t="n"/>
      <c r="H25" s="6" t="n"/>
      <c r="I25" s="6" t="n"/>
      <c r="J25" s="4" t="n"/>
      <c r="K25" s="6" t="n"/>
      <c r="L25" s="7">
        <f>IF(OR(A25="",J25=""),"",J25-A25)</f>
        <v/>
      </c>
      <c r="M25" s="8">
        <f>IF(OR(F25="",H25="",I25="",K25=""),"",IFERROR(INDEX('Regras'!$B$6:$B$25,MATCH(F25,'Regras'!$A$6:$A$25,0)),0)+IFERROR(INDEX('Regras'!$B$29:$B$31,MATCH(H25,'Regras'!$A$29:$A$31,0)),0)+IFERROR(INDEX('Regras'!$D$35:$D$39,MATCH(I25,'Regras'!$A$35:$A$39,0)),0)+IF(L25="",0,IFERROR(LOOKUP(L25,'Regras'!$A$49:$A$52,'Regras'!$C$49:$C$52),1))+IFERROR(INDEX('Regras'!$B$43:$B$45,MATCH(K25,'Regras'!$A$43:$A$45,0)),0))</f>
        <v/>
      </c>
      <c r="N25" s="9">
        <f>IF(F25="","",IFERROR(INDEX('Regras'!$C$6:$C$25,MATCH(F25,'Regras'!$A$6:$A$25,0)),""))</f>
        <v/>
      </c>
      <c r="O25" s="10">
        <f>IF(M25="","",IF(OR(IFERROR(INDEX('Regras'!$B$6:$B$25,MATCH(F25,'Regras'!$A$6:$A$25,0)),0)=0,IFERROR(INDEX('Regras'!$B$29:$B$31,MATCH(H25,'Regras'!$A$29:$A$31,0)),0)=0,IFERROR(INDEX('Regras'!$D$35:$D$39,MATCH(I25,'Regras'!$A$35:$A$39,0)),0)=0),"Encaminhar",IF(M25&gt;='Regras'!$B$56,"Marcar chamada","Acompanhar")))</f>
        <v/>
      </c>
      <c r="P25" s="6" t="n"/>
      <c r="Q25" s="6" t="n"/>
      <c r="R25" s="6" t="n"/>
      <c r="S25" s="11" t="n"/>
      <c r="T25" s="6" t="n"/>
    </row>
    <row r="26">
      <c r="A26" s="4" t="n"/>
      <c r="B26" s="5" t="n"/>
      <c r="C26" s="6" t="n"/>
      <c r="D26" s="6" t="n"/>
      <c r="E26" s="6" t="n"/>
      <c r="F26" s="6" t="n"/>
      <c r="G26" s="6" t="n"/>
      <c r="H26" s="6" t="n"/>
      <c r="I26" s="6" t="n"/>
      <c r="J26" s="4" t="n"/>
      <c r="K26" s="6" t="n"/>
      <c r="L26" s="7">
        <f>IF(OR(A26="",J26=""),"",J26-A26)</f>
        <v/>
      </c>
      <c r="M26" s="8">
        <f>IF(OR(F26="",H26="",I26="",K26=""),"",IFERROR(INDEX('Regras'!$B$6:$B$25,MATCH(F26,'Regras'!$A$6:$A$25,0)),0)+IFERROR(INDEX('Regras'!$B$29:$B$31,MATCH(H26,'Regras'!$A$29:$A$31,0)),0)+IFERROR(INDEX('Regras'!$D$35:$D$39,MATCH(I26,'Regras'!$A$35:$A$39,0)),0)+IF(L26="",0,IFERROR(LOOKUP(L26,'Regras'!$A$49:$A$52,'Regras'!$C$49:$C$52),1))+IFERROR(INDEX('Regras'!$B$43:$B$45,MATCH(K26,'Regras'!$A$43:$A$45,0)),0))</f>
        <v/>
      </c>
      <c r="N26" s="9">
        <f>IF(F26="","",IFERROR(INDEX('Regras'!$C$6:$C$25,MATCH(F26,'Regras'!$A$6:$A$25,0)),""))</f>
        <v/>
      </c>
      <c r="O26" s="10">
        <f>IF(M26="","",IF(OR(IFERROR(INDEX('Regras'!$B$6:$B$25,MATCH(F26,'Regras'!$A$6:$A$25,0)),0)=0,IFERROR(INDEX('Regras'!$B$29:$B$31,MATCH(H26,'Regras'!$A$29:$A$31,0)),0)=0,IFERROR(INDEX('Regras'!$D$35:$D$39,MATCH(I26,'Regras'!$A$35:$A$39,0)),0)=0),"Encaminhar",IF(M26&gt;='Regras'!$B$56,"Marcar chamada","Acompanhar")))</f>
        <v/>
      </c>
      <c r="P26" s="6" t="n"/>
      <c r="Q26" s="6" t="n"/>
      <c r="R26" s="6" t="n"/>
      <c r="S26" s="11" t="n"/>
      <c r="T26" s="6" t="n"/>
    </row>
    <row r="27">
      <c r="A27" s="4" t="n"/>
      <c r="B27" s="5" t="n"/>
      <c r="C27" s="6" t="n"/>
      <c r="D27" s="6" t="n"/>
      <c r="E27" s="6" t="n"/>
      <c r="F27" s="6" t="n"/>
      <c r="G27" s="6" t="n"/>
      <c r="H27" s="6" t="n"/>
      <c r="I27" s="6" t="n"/>
      <c r="J27" s="4" t="n"/>
      <c r="K27" s="6" t="n"/>
      <c r="L27" s="7">
        <f>IF(OR(A27="",J27=""),"",J27-A27)</f>
        <v/>
      </c>
      <c r="M27" s="8">
        <f>IF(OR(F27="",H27="",I27="",K27=""),"",IFERROR(INDEX('Regras'!$B$6:$B$25,MATCH(F27,'Regras'!$A$6:$A$25,0)),0)+IFERROR(INDEX('Regras'!$B$29:$B$31,MATCH(H27,'Regras'!$A$29:$A$31,0)),0)+IFERROR(INDEX('Regras'!$D$35:$D$39,MATCH(I27,'Regras'!$A$35:$A$39,0)),0)+IF(L27="",0,IFERROR(LOOKUP(L27,'Regras'!$A$49:$A$52,'Regras'!$C$49:$C$52),1))+IFERROR(INDEX('Regras'!$B$43:$B$45,MATCH(K27,'Regras'!$A$43:$A$45,0)),0))</f>
        <v/>
      </c>
      <c r="N27" s="9">
        <f>IF(F27="","",IFERROR(INDEX('Regras'!$C$6:$C$25,MATCH(F27,'Regras'!$A$6:$A$25,0)),""))</f>
        <v/>
      </c>
      <c r="O27" s="10">
        <f>IF(M27="","",IF(OR(IFERROR(INDEX('Regras'!$B$6:$B$25,MATCH(F27,'Regras'!$A$6:$A$25,0)),0)=0,IFERROR(INDEX('Regras'!$B$29:$B$31,MATCH(H27,'Regras'!$A$29:$A$31,0)),0)=0,IFERROR(INDEX('Regras'!$D$35:$D$39,MATCH(I27,'Regras'!$A$35:$A$39,0)),0)=0),"Encaminhar",IF(M27&gt;='Regras'!$B$56,"Marcar chamada","Acompanhar")))</f>
        <v/>
      </c>
      <c r="P27" s="6" t="n"/>
      <c r="Q27" s="6" t="n"/>
      <c r="R27" s="6" t="n"/>
      <c r="S27" s="11" t="n"/>
      <c r="T27" s="6" t="n"/>
    </row>
    <row r="28">
      <c r="A28" s="4" t="n"/>
      <c r="B28" s="5" t="n"/>
      <c r="C28" s="6" t="n"/>
      <c r="D28" s="6" t="n"/>
      <c r="E28" s="6" t="n"/>
      <c r="F28" s="6" t="n"/>
      <c r="G28" s="6" t="n"/>
      <c r="H28" s="6" t="n"/>
      <c r="I28" s="6" t="n"/>
      <c r="J28" s="4" t="n"/>
      <c r="K28" s="6" t="n"/>
      <c r="L28" s="7">
        <f>IF(OR(A28="",J28=""),"",J28-A28)</f>
        <v/>
      </c>
      <c r="M28" s="8">
        <f>IF(OR(F28="",H28="",I28="",K28=""),"",IFERROR(INDEX('Regras'!$B$6:$B$25,MATCH(F28,'Regras'!$A$6:$A$25,0)),0)+IFERROR(INDEX('Regras'!$B$29:$B$31,MATCH(H28,'Regras'!$A$29:$A$31,0)),0)+IFERROR(INDEX('Regras'!$D$35:$D$39,MATCH(I28,'Regras'!$A$35:$A$39,0)),0)+IF(L28="",0,IFERROR(LOOKUP(L28,'Regras'!$A$49:$A$52,'Regras'!$C$49:$C$52),1))+IFERROR(INDEX('Regras'!$B$43:$B$45,MATCH(K28,'Regras'!$A$43:$A$45,0)),0))</f>
        <v/>
      </c>
      <c r="N28" s="9">
        <f>IF(F28="","",IFERROR(INDEX('Regras'!$C$6:$C$25,MATCH(F28,'Regras'!$A$6:$A$25,0)),""))</f>
        <v/>
      </c>
      <c r="O28" s="10">
        <f>IF(M28="","",IF(OR(IFERROR(INDEX('Regras'!$B$6:$B$25,MATCH(F28,'Regras'!$A$6:$A$25,0)),0)=0,IFERROR(INDEX('Regras'!$B$29:$B$31,MATCH(H28,'Regras'!$A$29:$A$31,0)),0)=0,IFERROR(INDEX('Regras'!$D$35:$D$39,MATCH(I28,'Regras'!$A$35:$A$39,0)),0)=0),"Encaminhar",IF(M28&gt;='Regras'!$B$56,"Marcar chamada","Acompanhar")))</f>
        <v/>
      </c>
      <c r="P28" s="6" t="n"/>
      <c r="Q28" s="6" t="n"/>
      <c r="R28" s="6" t="n"/>
      <c r="S28" s="11" t="n"/>
      <c r="T28" s="6" t="n"/>
    </row>
    <row r="29">
      <c r="A29" s="4" t="n"/>
      <c r="B29" s="5" t="n"/>
      <c r="C29" s="6" t="n"/>
      <c r="D29" s="6" t="n"/>
      <c r="E29" s="6" t="n"/>
      <c r="F29" s="6" t="n"/>
      <c r="G29" s="6" t="n"/>
      <c r="H29" s="6" t="n"/>
      <c r="I29" s="6" t="n"/>
      <c r="J29" s="4" t="n"/>
      <c r="K29" s="6" t="n"/>
      <c r="L29" s="7">
        <f>IF(OR(A29="",J29=""),"",J29-A29)</f>
        <v/>
      </c>
      <c r="M29" s="8">
        <f>IF(OR(F29="",H29="",I29="",K29=""),"",IFERROR(INDEX('Regras'!$B$6:$B$25,MATCH(F29,'Regras'!$A$6:$A$25,0)),0)+IFERROR(INDEX('Regras'!$B$29:$B$31,MATCH(H29,'Regras'!$A$29:$A$31,0)),0)+IFERROR(INDEX('Regras'!$D$35:$D$39,MATCH(I29,'Regras'!$A$35:$A$39,0)),0)+IF(L29="",0,IFERROR(LOOKUP(L29,'Regras'!$A$49:$A$52,'Regras'!$C$49:$C$52),1))+IFERROR(INDEX('Regras'!$B$43:$B$45,MATCH(K29,'Regras'!$A$43:$A$45,0)),0))</f>
        <v/>
      </c>
      <c r="N29" s="9">
        <f>IF(F29="","",IFERROR(INDEX('Regras'!$C$6:$C$25,MATCH(F29,'Regras'!$A$6:$A$25,0)),""))</f>
        <v/>
      </c>
      <c r="O29" s="10">
        <f>IF(M29="","",IF(OR(IFERROR(INDEX('Regras'!$B$6:$B$25,MATCH(F29,'Regras'!$A$6:$A$25,0)),0)=0,IFERROR(INDEX('Regras'!$B$29:$B$31,MATCH(H29,'Regras'!$A$29:$A$31,0)),0)=0,IFERROR(INDEX('Regras'!$D$35:$D$39,MATCH(I29,'Regras'!$A$35:$A$39,0)),0)=0),"Encaminhar",IF(M29&gt;='Regras'!$B$56,"Marcar chamada","Acompanhar")))</f>
        <v/>
      </c>
      <c r="P29" s="6" t="n"/>
      <c r="Q29" s="6" t="n"/>
      <c r="R29" s="6" t="n"/>
      <c r="S29" s="11" t="n"/>
      <c r="T29" s="6" t="n"/>
    </row>
    <row r="30">
      <c r="A30" s="4" t="n"/>
      <c r="B30" s="5" t="n"/>
      <c r="C30" s="6" t="n"/>
      <c r="D30" s="6" t="n"/>
      <c r="E30" s="6" t="n"/>
      <c r="F30" s="6" t="n"/>
      <c r="G30" s="6" t="n"/>
      <c r="H30" s="6" t="n"/>
      <c r="I30" s="6" t="n"/>
      <c r="J30" s="4" t="n"/>
      <c r="K30" s="6" t="n"/>
      <c r="L30" s="7">
        <f>IF(OR(A30="",J30=""),"",J30-A30)</f>
        <v/>
      </c>
      <c r="M30" s="8">
        <f>IF(OR(F30="",H30="",I30="",K30=""),"",IFERROR(INDEX('Regras'!$B$6:$B$25,MATCH(F30,'Regras'!$A$6:$A$25,0)),0)+IFERROR(INDEX('Regras'!$B$29:$B$31,MATCH(H30,'Regras'!$A$29:$A$31,0)),0)+IFERROR(INDEX('Regras'!$D$35:$D$39,MATCH(I30,'Regras'!$A$35:$A$39,0)),0)+IF(L30="",0,IFERROR(LOOKUP(L30,'Regras'!$A$49:$A$52,'Regras'!$C$49:$C$52),1))+IFERROR(INDEX('Regras'!$B$43:$B$45,MATCH(K30,'Regras'!$A$43:$A$45,0)),0))</f>
        <v/>
      </c>
      <c r="N30" s="9">
        <f>IF(F30="","",IFERROR(INDEX('Regras'!$C$6:$C$25,MATCH(F30,'Regras'!$A$6:$A$25,0)),""))</f>
        <v/>
      </c>
      <c r="O30" s="10">
        <f>IF(M30="","",IF(OR(IFERROR(INDEX('Regras'!$B$6:$B$25,MATCH(F30,'Regras'!$A$6:$A$25,0)),0)=0,IFERROR(INDEX('Regras'!$B$29:$B$31,MATCH(H30,'Regras'!$A$29:$A$31,0)),0)=0,IFERROR(INDEX('Regras'!$D$35:$D$39,MATCH(I30,'Regras'!$A$35:$A$39,0)),0)=0),"Encaminhar",IF(M30&gt;='Regras'!$B$56,"Marcar chamada","Acompanhar")))</f>
        <v/>
      </c>
      <c r="P30" s="6" t="n"/>
      <c r="Q30" s="6" t="n"/>
      <c r="R30" s="6" t="n"/>
      <c r="S30" s="11" t="n"/>
      <c r="T30" s="6" t="n"/>
    </row>
    <row r="31">
      <c r="A31" s="4" t="n"/>
      <c r="B31" s="5" t="n"/>
      <c r="C31" s="6" t="n"/>
      <c r="D31" s="6" t="n"/>
      <c r="E31" s="6" t="n"/>
      <c r="F31" s="6" t="n"/>
      <c r="G31" s="6" t="n"/>
      <c r="H31" s="6" t="n"/>
      <c r="I31" s="6" t="n"/>
      <c r="J31" s="4" t="n"/>
      <c r="K31" s="6" t="n"/>
      <c r="L31" s="7">
        <f>IF(OR(A31="",J31=""),"",J31-A31)</f>
        <v/>
      </c>
      <c r="M31" s="8">
        <f>IF(OR(F31="",H31="",I31="",K31=""),"",IFERROR(INDEX('Regras'!$B$6:$B$25,MATCH(F31,'Regras'!$A$6:$A$25,0)),0)+IFERROR(INDEX('Regras'!$B$29:$B$31,MATCH(H31,'Regras'!$A$29:$A$31,0)),0)+IFERROR(INDEX('Regras'!$D$35:$D$39,MATCH(I31,'Regras'!$A$35:$A$39,0)),0)+IF(L31="",0,IFERROR(LOOKUP(L31,'Regras'!$A$49:$A$52,'Regras'!$C$49:$C$52),1))+IFERROR(INDEX('Regras'!$B$43:$B$45,MATCH(K31,'Regras'!$A$43:$A$45,0)),0))</f>
        <v/>
      </c>
      <c r="N31" s="9">
        <f>IF(F31="","",IFERROR(INDEX('Regras'!$C$6:$C$25,MATCH(F31,'Regras'!$A$6:$A$25,0)),""))</f>
        <v/>
      </c>
      <c r="O31" s="10">
        <f>IF(M31="","",IF(OR(IFERROR(INDEX('Regras'!$B$6:$B$25,MATCH(F31,'Regras'!$A$6:$A$25,0)),0)=0,IFERROR(INDEX('Regras'!$B$29:$B$31,MATCH(H31,'Regras'!$A$29:$A$31,0)),0)=0,IFERROR(INDEX('Regras'!$D$35:$D$39,MATCH(I31,'Regras'!$A$35:$A$39,0)),0)=0),"Encaminhar",IF(M31&gt;='Regras'!$B$56,"Marcar chamada","Acompanhar")))</f>
        <v/>
      </c>
      <c r="P31" s="6" t="n"/>
      <c r="Q31" s="6" t="n"/>
      <c r="R31" s="6" t="n"/>
      <c r="S31" s="11" t="n"/>
      <c r="T31" s="6" t="n"/>
    </row>
    <row r="32">
      <c r="A32" s="4" t="n"/>
      <c r="B32" s="5" t="n"/>
      <c r="C32" s="6" t="n"/>
      <c r="D32" s="6" t="n"/>
      <c r="E32" s="6" t="n"/>
      <c r="F32" s="6" t="n"/>
      <c r="G32" s="6" t="n"/>
      <c r="H32" s="6" t="n"/>
      <c r="I32" s="6" t="n"/>
      <c r="J32" s="4" t="n"/>
      <c r="K32" s="6" t="n"/>
      <c r="L32" s="7">
        <f>IF(OR(A32="",J32=""),"",J32-A32)</f>
        <v/>
      </c>
      <c r="M32" s="8">
        <f>IF(OR(F32="",H32="",I32="",K32=""),"",IFERROR(INDEX('Regras'!$B$6:$B$25,MATCH(F32,'Regras'!$A$6:$A$25,0)),0)+IFERROR(INDEX('Regras'!$B$29:$B$31,MATCH(H32,'Regras'!$A$29:$A$31,0)),0)+IFERROR(INDEX('Regras'!$D$35:$D$39,MATCH(I32,'Regras'!$A$35:$A$39,0)),0)+IF(L32="",0,IFERROR(LOOKUP(L32,'Regras'!$A$49:$A$52,'Regras'!$C$49:$C$52),1))+IFERROR(INDEX('Regras'!$B$43:$B$45,MATCH(K32,'Regras'!$A$43:$A$45,0)),0))</f>
        <v/>
      </c>
      <c r="N32" s="9">
        <f>IF(F32="","",IFERROR(INDEX('Regras'!$C$6:$C$25,MATCH(F32,'Regras'!$A$6:$A$25,0)),""))</f>
        <v/>
      </c>
      <c r="O32" s="10">
        <f>IF(M32="","",IF(OR(IFERROR(INDEX('Regras'!$B$6:$B$25,MATCH(F32,'Regras'!$A$6:$A$25,0)),0)=0,IFERROR(INDEX('Regras'!$B$29:$B$31,MATCH(H32,'Regras'!$A$29:$A$31,0)),0)=0,IFERROR(INDEX('Regras'!$D$35:$D$39,MATCH(I32,'Regras'!$A$35:$A$39,0)),0)=0),"Encaminhar",IF(M32&gt;='Regras'!$B$56,"Marcar chamada","Acompanhar")))</f>
        <v/>
      </c>
      <c r="P32" s="6" t="n"/>
      <c r="Q32" s="6" t="n"/>
      <c r="R32" s="6" t="n"/>
      <c r="S32" s="11" t="n"/>
      <c r="T32" s="6" t="n"/>
    </row>
    <row r="33">
      <c r="A33" s="4" t="n"/>
      <c r="B33" s="5" t="n"/>
      <c r="C33" s="6" t="n"/>
      <c r="D33" s="6" t="n"/>
      <c r="E33" s="6" t="n"/>
      <c r="F33" s="6" t="n"/>
      <c r="G33" s="6" t="n"/>
      <c r="H33" s="6" t="n"/>
      <c r="I33" s="6" t="n"/>
      <c r="J33" s="4" t="n"/>
      <c r="K33" s="6" t="n"/>
      <c r="L33" s="7">
        <f>IF(OR(A33="",J33=""),"",J33-A33)</f>
        <v/>
      </c>
      <c r="M33" s="8">
        <f>IF(OR(F33="",H33="",I33="",K33=""),"",IFERROR(INDEX('Regras'!$B$6:$B$25,MATCH(F33,'Regras'!$A$6:$A$25,0)),0)+IFERROR(INDEX('Regras'!$B$29:$B$31,MATCH(H33,'Regras'!$A$29:$A$31,0)),0)+IFERROR(INDEX('Regras'!$D$35:$D$39,MATCH(I33,'Regras'!$A$35:$A$39,0)),0)+IF(L33="",0,IFERROR(LOOKUP(L33,'Regras'!$A$49:$A$52,'Regras'!$C$49:$C$52),1))+IFERROR(INDEX('Regras'!$B$43:$B$45,MATCH(K33,'Regras'!$A$43:$A$45,0)),0))</f>
        <v/>
      </c>
      <c r="N33" s="9">
        <f>IF(F33="","",IFERROR(INDEX('Regras'!$C$6:$C$25,MATCH(F33,'Regras'!$A$6:$A$25,0)),""))</f>
        <v/>
      </c>
      <c r="O33" s="10">
        <f>IF(M33="","",IF(OR(IFERROR(INDEX('Regras'!$B$6:$B$25,MATCH(F33,'Regras'!$A$6:$A$25,0)),0)=0,IFERROR(INDEX('Regras'!$B$29:$B$31,MATCH(H33,'Regras'!$A$29:$A$31,0)),0)=0,IFERROR(INDEX('Regras'!$D$35:$D$39,MATCH(I33,'Regras'!$A$35:$A$39,0)),0)=0),"Encaminhar",IF(M33&gt;='Regras'!$B$56,"Marcar chamada","Acompanhar")))</f>
        <v/>
      </c>
      <c r="P33" s="6" t="n"/>
      <c r="Q33" s="6" t="n"/>
      <c r="R33" s="6" t="n"/>
      <c r="S33" s="11" t="n"/>
      <c r="T33" s="6" t="n"/>
    </row>
    <row r="34">
      <c r="A34" s="4" t="n"/>
      <c r="B34" s="5" t="n"/>
      <c r="C34" s="6" t="n"/>
      <c r="D34" s="6" t="n"/>
      <c r="E34" s="6" t="n"/>
      <c r="F34" s="6" t="n"/>
      <c r="G34" s="6" t="n"/>
      <c r="H34" s="6" t="n"/>
      <c r="I34" s="6" t="n"/>
      <c r="J34" s="4" t="n"/>
      <c r="K34" s="6" t="n"/>
      <c r="L34" s="7">
        <f>IF(OR(A34="",J34=""),"",J34-A34)</f>
        <v/>
      </c>
      <c r="M34" s="8">
        <f>IF(OR(F34="",H34="",I34="",K34=""),"",IFERROR(INDEX('Regras'!$B$6:$B$25,MATCH(F34,'Regras'!$A$6:$A$25,0)),0)+IFERROR(INDEX('Regras'!$B$29:$B$31,MATCH(H34,'Regras'!$A$29:$A$31,0)),0)+IFERROR(INDEX('Regras'!$D$35:$D$39,MATCH(I34,'Regras'!$A$35:$A$39,0)),0)+IF(L34="",0,IFERROR(LOOKUP(L34,'Regras'!$A$49:$A$52,'Regras'!$C$49:$C$52),1))+IFERROR(INDEX('Regras'!$B$43:$B$45,MATCH(K34,'Regras'!$A$43:$A$45,0)),0))</f>
        <v/>
      </c>
      <c r="N34" s="9">
        <f>IF(F34="","",IFERROR(INDEX('Regras'!$C$6:$C$25,MATCH(F34,'Regras'!$A$6:$A$25,0)),""))</f>
        <v/>
      </c>
      <c r="O34" s="10">
        <f>IF(M34="","",IF(OR(IFERROR(INDEX('Regras'!$B$6:$B$25,MATCH(F34,'Regras'!$A$6:$A$25,0)),0)=0,IFERROR(INDEX('Regras'!$B$29:$B$31,MATCH(H34,'Regras'!$A$29:$A$31,0)),0)=0,IFERROR(INDEX('Regras'!$D$35:$D$39,MATCH(I34,'Regras'!$A$35:$A$39,0)),0)=0),"Encaminhar",IF(M34&gt;='Regras'!$B$56,"Marcar chamada","Acompanhar")))</f>
        <v/>
      </c>
      <c r="P34" s="6" t="n"/>
      <c r="Q34" s="6" t="n"/>
      <c r="R34" s="6" t="n"/>
      <c r="S34" s="11" t="n"/>
      <c r="T34" s="6" t="n"/>
    </row>
    <row r="35">
      <c r="A35" s="4" t="n"/>
      <c r="B35" s="5" t="n"/>
      <c r="C35" s="6" t="n"/>
      <c r="D35" s="6" t="n"/>
      <c r="E35" s="6" t="n"/>
      <c r="F35" s="6" t="n"/>
      <c r="G35" s="6" t="n"/>
      <c r="H35" s="6" t="n"/>
      <c r="I35" s="6" t="n"/>
      <c r="J35" s="4" t="n"/>
      <c r="K35" s="6" t="n"/>
      <c r="L35" s="7">
        <f>IF(OR(A35="",J35=""),"",J35-A35)</f>
        <v/>
      </c>
      <c r="M35" s="8">
        <f>IF(OR(F35="",H35="",I35="",K35=""),"",IFERROR(INDEX('Regras'!$B$6:$B$25,MATCH(F35,'Regras'!$A$6:$A$25,0)),0)+IFERROR(INDEX('Regras'!$B$29:$B$31,MATCH(H35,'Regras'!$A$29:$A$31,0)),0)+IFERROR(INDEX('Regras'!$D$35:$D$39,MATCH(I35,'Regras'!$A$35:$A$39,0)),0)+IF(L35="",0,IFERROR(LOOKUP(L35,'Regras'!$A$49:$A$52,'Regras'!$C$49:$C$52),1))+IFERROR(INDEX('Regras'!$B$43:$B$45,MATCH(K35,'Regras'!$A$43:$A$45,0)),0))</f>
        <v/>
      </c>
      <c r="N35" s="9">
        <f>IF(F35="","",IFERROR(INDEX('Regras'!$C$6:$C$25,MATCH(F35,'Regras'!$A$6:$A$25,0)),""))</f>
        <v/>
      </c>
      <c r="O35" s="10">
        <f>IF(M35="","",IF(OR(IFERROR(INDEX('Regras'!$B$6:$B$25,MATCH(F35,'Regras'!$A$6:$A$25,0)),0)=0,IFERROR(INDEX('Regras'!$B$29:$B$31,MATCH(H35,'Regras'!$A$29:$A$31,0)),0)=0,IFERROR(INDEX('Regras'!$D$35:$D$39,MATCH(I35,'Regras'!$A$35:$A$39,0)),0)=0),"Encaminhar",IF(M35&gt;='Regras'!$B$56,"Marcar chamada","Acompanhar")))</f>
        <v/>
      </c>
      <c r="P35" s="6" t="n"/>
      <c r="Q35" s="6" t="n"/>
      <c r="R35" s="6" t="n"/>
      <c r="S35" s="11" t="n"/>
      <c r="T35" s="6" t="n"/>
    </row>
    <row r="36">
      <c r="A36" s="4" t="n"/>
      <c r="B36" s="5" t="n"/>
      <c r="C36" s="6" t="n"/>
      <c r="D36" s="6" t="n"/>
      <c r="E36" s="6" t="n"/>
      <c r="F36" s="6" t="n"/>
      <c r="G36" s="6" t="n"/>
      <c r="H36" s="6" t="n"/>
      <c r="I36" s="6" t="n"/>
      <c r="J36" s="4" t="n"/>
      <c r="K36" s="6" t="n"/>
      <c r="L36" s="7">
        <f>IF(OR(A36="",J36=""),"",J36-A36)</f>
        <v/>
      </c>
      <c r="M36" s="8">
        <f>IF(OR(F36="",H36="",I36="",K36=""),"",IFERROR(INDEX('Regras'!$B$6:$B$25,MATCH(F36,'Regras'!$A$6:$A$25,0)),0)+IFERROR(INDEX('Regras'!$B$29:$B$31,MATCH(H36,'Regras'!$A$29:$A$31,0)),0)+IFERROR(INDEX('Regras'!$D$35:$D$39,MATCH(I36,'Regras'!$A$35:$A$39,0)),0)+IF(L36="",0,IFERROR(LOOKUP(L36,'Regras'!$A$49:$A$52,'Regras'!$C$49:$C$52),1))+IFERROR(INDEX('Regras'!$B$43:$B$45,MATCH(K36,'Regras'!$A$43:$A$45,0)),0))</f>
        <v/>
      </c>
      <c r="N36" s="9">
        <f>IF(F36="","",IFERROR(INDEX('Regras'!$C$6:$C$25,MATCH(F36,'Regras'!$A$6:$A$25,0)),""))</f>
        <v/>
      </c>
      <c r="O36" s="10">
        <f>IF(M36="","",IF(OR(IFERROR(INDEX('Regras'!$B$6:$B$25,MATCH(F36,'Regras'!$A$6:$A$25,0)),0)=0,IFERROR(INDEX('Regras'!$B$29:$B$31,MATCH(H36,'Regras'!$A$29:$A$31,0)),0)=0,IFERROR(INDEX('Regras'!$D$35:$D$39,MATCH(I36,'Regras'!$A$35:$A$39,0)),0)=0),"Encaminhar",IF(M36&gt;='Regras'!$B$56,"Marcar chamada","Acompanhar")))</f>
        <v/>
      </c>
      <c r="P36" s="6" t="n"/>
      <c r="Q36" s="6" t="n"/>
      <c r="R36" s="6" t="n"/>
      <c r="S36" s="11" t="n"/>
      <c r="T36" s="6" t="n"/>
    </row>
    <row r="37">
      <c r="A37" s="4" t="n"/>
      <c r="B37" s="5" t="n"/>
      <c r="C37" s="6" t="n"/>
      <c r="D37" s="6" t="n"/>
      <c r="E37" s="6" t="n"/>
      <c r="F37" s="6" t="n"/>
      <c r="G37" s="6" t="n"/>
      <c r="H37" s="6" t="n"/>
      <c r="I37" s="6" t="n"/>
      <c r="J37" s="4" t="n"/>
      <c r="K37" s="6" t="n"/>
      <c r="L37" s="7">
        <f>IF(OR(A37="",J37=""),"",J37-A37)</f>
        <v/>
      </c>
      <c r="M37" s="8">
        <f>IF(OR(F37="",H37="",I37="",K37=""),"",IFERROR(INDEX('Regras'!$B$6:$B$25,MATCH(F37,'Regras'!$A$6:$A$25,0)),0)+IFERROR(INDEX('Regras'!$B$29:$B$31,MATCH(H37,'Regras'!$A$29:$A$31,0)),0)+IFERROR(INDEX('Regras'!$D$35:$D$39,MATCH(I37,'Regras'!$A$35:$A$39,0)),0)+IF(L37="",0,IFERROR(LOOKUP(L37,'Regras'!$A$49:$A$52,'Regras'!$C$49:$C$52),1))+IFERROR(INDEX('Regras'!$B$43:$B$45,MATCH(K37,'Regras'!$A$43:$A$45,0)),0))</f>
        <v/>
      </c>
      <c r="N37" s="9">
        <f>IF(F37="","",IFERROR(INDEX('Regras'!$C$6:$C$25,MATCH(F37,'Regras'!$A$6:$A$25,0)),""))</f>
        <v/>
      </c>
      <c r="O37" s="10">
        <f>IF(M37="","",IF(OR(IFERROR(INDEX('Regras'!$B$6:$B$25,MATCH(F37,'Regras'!$A$6:$A$25,0)),0)=0,IFERROR(INDEX('Regras'!$B$29:$B$31,MATCH(H37,'Regras'!$A$29:$A$31,0)),0)=0,IFERROR(INDEX('Regras'!$D$35:$D$39,MATCH(I37,'Regras'!$A$35:$A$39,0)),0)=0),"Encaminhar",IF(M37&gt;='Regras'!$B$56,"Marcar chamada","Acompanhar")))</f>
        <v/>
      </c>
      <c r="P37" s="6" t="n"/>
      <c r="Q37" s="6" t="n"/>
      <c r="R37" s="6" t="n"/>
      <c r="S37" s="11" t="n"/>
      <c r="T37" s="6" t="n"/>
    </row>
    <row r="38">
      <c r="A38" s="4" t="n"/>
      <c r="B38" s="5" t="n"/>
      <c r="C38" s="6" t="n"/>
      <c r="D38" s="6" t="n"/>
      <c r="E38" s="6" t="n"/>
      <c r="F38" s="6" t="n"/>
      <c r="G38" s="6" t="n"/>
      <c r="H38" s="6" t="n"/>
      <c r="I38" s="6" t="n"/>
      <c r="J38" s="4" t="n"/>
      <c r="K38" s="6" t="n"/>
      <c r="L38" s="7">
        <f>IF(OR(A38="",J38=""),"",J38-A38)</f>
        <v/>
      </c>
      <c r="M38" s="8">
        <f>IF(OR(F38="",H38="",I38="",K38=""),"",IFERROR(INDEX('Regras'!$B$6:$B$25,MATCH(F38,'Regras'!$A$6:$A$25,0)),0)+IFERROR(INDEX('Regras'!$B$29:$B$31,MATCH(H38,'Regras'!$A$29:$A$31,0)),0)+IFERROR(INDEX('Regras'!$D$35:$D$39,MATCH(I38,'Regras'!$A$35:$A$39,0)),0)+IF(L38="",0,IFERROR(LOOKUP(L38,'Regras'!$A$49:$A$52,'Regras'!$C$49:$C$52),1))+IFERROR(INDEX('Regras'!$B$43:$B$45,MATCH(K38,'Regras'!$A$43:$A$45,0)),0))</f>
        <v/>
      </c>
      <c r="N38" s="9">
        <f>IF(F38="","",IFERROR(INDEX('Regras'!$C$6:$C$25,MATCH(F38,'Regras'!$A$6:$A$25,0)),""))</f>
        <v/>
      </c>
      <c r="O38" s="10">
        <f>IF(M38="","",IF(OR(IFERROR(INDEX('Regras'!$B$6:$B$25,MATCH(F38,'Regras'!$A$6:$A$25,0)),0)=0,IFERROR(INDEX('Regras'!$B$29:$B$31,MATCH(H38,'Regras'!$A$29:$A$31,0)),0)=0,IFERROR(INDEX('Regras'!$D$35:$D$39,MATCH(I38,'Regras'!$A$35:$A$39,0)),0)=0),"Encaminhar",IF(M38&gt;='Regras'!$B$56,"Marcar chamada","Acompanhar")))</f>
        <v/>
      </c>
      <c r="P38" s="6" t="n"/>
      <c r="Q38" s="6" t="n"/>
      <c r="R38" s="6" t="n"/>
      <c r="S38" s="11" t="n"/>
      <c r="T38" s="6" t="n"/>
    </row>
    <row r="39">
      <c r="A39" s="4" t="n"/>
      <c r="B39" s="5" t="n"/>
      <c r="C39" s="6" t="n"/>
      <c r="D39" s="6" t="n"/>
      <c r="E39" s="6" t="n"/>
      <c r="F39" s="6" t="n"/>
      <c r="G39" s="6" t="n"/>
      <c r="H39" s="6" t="n"/>
      <c r="I39" s="6" t="n"/>
      <c r="J39" s="4" t="n"/>
      <c r="K39" s="6" t="n"/>
      <c r="L39" s="7">
        <f>IF(OR(A39="",J39=""),"",J39-A39)</f>
        <v/>
      </c>
      <c r="M39" s="8">
        <f>IF(OR(F39="",H39="",I39="",K39=""),"",IFERROR(INDEX('Regras'!$B$6:$B$25,MATCH(F39,'Regras'!$A$6:$A$25,0)),0)+IFERROR(INDEX('Regras'!$B$29:$B$31,MATCH(H39,'Regras'!$A$29:$A$31,0)),0)+IFERROR(INDEX('Regras'!$D$35:$D$39,MATCH(I39,'Regras'!$A$35:$A$39,0)),0)+IF(L39="",0,IFERROR(LOOKUP(L39,'Regras'!$A$49:$A$52,'Regras'!$C$49:$C$52),1))+IFERROR(INDEX('Regras'!$B$43:$B$45,MATCH(K39,'Regras'!$A$43:$A$45,0)),0))</f>
        <v/>
      </c>
      <c r="N39" s="9">
        <f>IF(F39="","",IFERROR(INDEX('Regras'!$C$6:$C$25,MATCH(F39,'Regras'!$A$6:$A$25,0)),""))</f>
        <v/>
      </c>
      <c r="O39" s="10">
        <f>IF(M39="","",IF(OR(IFERROR(INDEX('Regras'!$B$6:$B$25,MATCH(F39,'Regras'!$A$6:$A$25,0)),0)=0,IFERROR(INDEX('Regras'!$B$29:$B$31,MATCH(H39,'Regras'!$A$29:$A$31,0)),0)=0,IFERROR(INDEX('Regras'!$D$35:$D$39,MATCH(I39,'Regras'!$A$35:$A$39,0)),0)=0),"Encaminhar",IF(M39&gt;='Regras'!$B$56,"Marcar chamada","Acompanhar")))</f>
        <v/>
      </c>
      <c r="P39" s="6" t="n"/>
      <c r="Q39" s="6" t="n"/>
      <c r="R39" s="6" t="n"/>
      <c r="S39" s="11" t="n"/>
      <c r="T39" s="6" t="n"/>
    </row>
    <row r="40">
      <c r="A40" s="4" t="n"/>
      <c r="B40" s="5" t="n"/>
      <c r="C40" s="6" t="n"/>
      <c r="D40" s="6" t="n"/>
      <c r="E40" s="6" t="n"/>
      <c r="F40" s="6" t="n"/>
      <c r="G40" s="6" t="n"/>
      <c r="H40" s="6" t="n"/>
      <c r="I40" s="6" t="n"/>
      <c r="J40" s="4" t="n"/>
      <c r="K40" s="6" t="n"/>
      <c r="L40" s="7">
        <f>IF(OR(A40="",J40=""),"",J40-A40)</f>
        <v/>
      </c>
      <c r="M40" s="8">
        <f>IF(OR(F40="",H40="",I40="",K40=""),"",IFERROR(INDEX('Regras'!$B$6:$B$25,MATCH(F40,'Regras'!$A$6:$A$25,0)),0)+IFERROR(INDEX('Regras'!$B$29:$B$31,MATCH(H40,'Regras'!$A$29:$A$31,0)),0)+IFERROR(INDEX('Regras'!$D$35:$D$39,MATCH(I40,'Regras'!$A$35:$A$39,0)),0)+IF(L40="",0,IFERROR(LOOKUP(L40,'Regras'!$A$49:$A$52,'Regras'!$C$49:$C$52),1))+IFERROR(INDEX('Regras'!$B$43:$B$45,MATCH(K40,'Regras'!$A$43:$A$45,0)),0))</f>
        <v/>
      </c>
      <c r="N40" s="9">
        <f>IF(F40="","",IFERROR(INDEX('Regras'!$C$6:$C$25,MATCH(F40,'Regras'!$A$6:$A$25,0)),""))</f>
        <v/>
      </c>
      <c r="O40" s="10">
        <f>IF(M40="","",IF(OR(IFERROR(INDEX('Regras'!$B$6:$B$25,MATCH(F40,'Regras'!$A$6:$A$25,0)),0)=0,IFERROR(INDEX('Regras'!$B$29:$B$31,MATCH(H40,'Regras'!$A$29:$A$31,0)),0)=0,IFERROR(INDEX('Regras'!$D$35:$D$39,MATCH(I40,'Regras'!$A$35:$A$39,0)),0)=0),"Encaminhar",IF(M40&gt;='Regras'!$B$56,"Marcar chamada","Acompanhar")))</f>
        <v/>
      </c>
      <c r="P40" s="6" t="n"/>
      <c r="Q40" s="6" t="n"/>
      <c r="R40" s="6" t="n"/>
      <c r="S40" s="11" t="n"/>
      <c r="T40" s="6" t="n"/>
    </row>
    <row r="41">
      <c r="A41" s="4" t="n"/>
      <c r="B41" s="5" t="n"/>
      <c r="C41" s="6" t="n"/>
      <c r="D41" s="6" t="n"/>
      <c r="E41" s="6" t="n"/>
      <c r="F41" s="6" t="n"/>
      <c r="G41" s="6" t="n"/>
      <c r="H41" s="6" t="n"/>
      <c r="I41" s="6" t="n"/>
      <c r="J41" s="4" t="n"/>
      <c r="K41" s="6" t="n"/>
      <c r="L41" s="7">
        <f>IF(OR(A41="",J41=""),"",J41-A41)</f>
        <v/>
      </c>
      <c r="M41" s="8">
        <f>IF(OR(F41="",H41="",I41="",K41=""),"",IFERROR(INDEX('Regras'!$B$6:$B$25,MATCH(F41,'Regras'!$A$6:$A$25,0)),0)+IFERROR(INDEX('Regras'!$B$29:$B$31,MATCH(H41,'Regras'!$A$29:$A$31,0)),0)+IFERROR(INDEX('Regras'!$D$35:$D$39,MATCH(I41,'Regras'!$A$35:$A$39,0)),0)+IF(L41="",0,IFERROR(LOOKUP(L41,'Regras'!$A$49:$A$52,'Regras'!$C$49:$C$52),1))+IFERROR(INDEX('Regras'!$B$43:$B$45,MATCH(K41,'Regras'!$A$43:$A$45,0)),0))</f>
        <v/>
      </c>
      <c r="N41" s="9">
        <f>IF(F41="","",IFERROR(INDEX('Regras'!$C$6:$C$25,MATCH(F41,'Regras'!$A$6:$A$25,0)),""))</f>
        <v/>
      </c>
      <c r="O41" s="10">
        <f>IF(M41="","",IF(OR(IFERROR(INDEX('Regras'!$B$6:$B$25,MATCH(F41,'Regras'!$A$6:$A$25,0)),0)=0,IFERROR(INDEX('Regras'!$B$29:$B$31,MATCH(H41,'Regras'!$A$29:$A$31,0)),0)=0,IFERROR(INDEX('Regras'!$D$35:$D$39,MATCH(I41,'Regras'!$A$35:$A$39,0)),0)=0),"Encaminhar",IF(M41&gt;='Regras'!$B$56,"Marcar chamada","Acompanhar")))</f>
        <v/>
      </c>
      <c r="P41" s="6" t="n"/>
      <c r="Q41" s="6" t="n"/>
      <c r="R41" s="6" t="n"/>
      <c r="S41" s="11" t="n"/>
      <c r="T41" s="6" t="n"/>
    </row>
    <row r="42">
      <c r="A42" s="4" t="n"/>
      <c r="B42" s="5" t="n"/>
      <c r="C42" s="6" t="n"/>
      <c r="D42" s="6" t="n"/>
      <c r="E42" s="6" t="n"/>
      <c r="F42" s="6" t="n"/>
      <c r="G42" s="6" t="n"/>
      <c r="H42" s="6" t="n"/>
      <c r="I42" s="6" t="n"/>
      <c r="J42" s="4" t="n"/>
      <c r="K42" s="6" t="n"/>
      <c r="L42" s="7">
        <f>IF(OR(A42="",J42=""),"",J42-A42)</f>
        <v/>
      </c>
      <c r="M42" s="8">
        <f>IF(OR(F42="",H42="",I42="",K42=""),"",IFERROR(INDEX('Regras'!$B$6:$B$25,MATCH(F42,'Regras'!$A$6:$A$25,0)),0)+IFERROR(INDEX('Regras'!$B$29:$B$31,MATCH(H42,'Regras'!$A$29:$A$31,0)),0)+IFERROR(INDEX('Regras'!$D$35:$D$39,MATCH(I42,'Regras'!$A$35:$A$39,0)),0)+IF(L42="",0,IFERROR(LOOKUP(L42,'Regras'!$A$49:$A$52,'Regras'!$C$49:$C$52),1))+IFERROR(INDEX('Regras'!$B$43:$B$45,MATCH(K42,'Regras'!$A$43:$A$45,0)),0))</f>
        <v/>
      </c>
      <c r="N42" s="9">
        <f>IF(F42="","",IFERROR(INDEX('Regras'!$C$6:$C$25,MATCH(F42,'Regras'!$A$6:$A$25,0)),""))</f>
        <v/>
      </c>
      <c r="O42" s="10">
        <f>IF(M42="","",IF(OR(IFERROR(INDEX('Regras'!$B$6:$B$25,MATCH(F42,'Regras'!$A$6:$A$25,0)),0)=0,IFERROR(INDEX('Regras'!$B$29:$B$31,MATCH(H42,'Regras'!$A$29:$A$31,0)),0)=0,IFERROR(INDEX('Regras'!$D$35:$D$39,MATCH(I42,'Regras'!$A$35:$A$39,0)),0)=0),"Encaminhar",IF(M42&gt;='Regras'!$B$56,"Marcar chamada","Acompanhar")))</f>
        <v/>
      </c>
      <c r="P42" s="6" t="n"/>
      <c r="Q42" s="6" t="n"/>
      <c r="R42" s="6" t="n"/>
      <c r="S42" s="11" t="n"/>
      <c r="T42" s="6" t="n"/>
    </row>
    <row r="43">
      <c r="A43" s="4" t="n"/>
      <c r="B43" s="5" t="n"/>
      <c r="C43" s="6" t="n"/>
      <c r="D43" s="6" t="n"/>
      <c r="E43" s="6" t="n"/>
      <c r="F43" s="6" t="n"/>
      <c r="G43" s="6" t="n"/>
      <c r="H43" s="6" t="n"/>
      <c r="I43" s="6" t="n"/>
      <c r="J43" s="4" t="n"/>
      <c r="K43" s="6" t="n"/>
      <c r="L43" s="7">
        <f>IF(OR(A43="",J43=""),"",J43-A43)</f>
        <v/>
      </c>
      <c r="M43" s="8">
        <f>IF(OR(F43="",H43="",I43="",K43=""),"",IFERROR(INDEX('Regras'!$B$6:$B$25,MATCH(F43,'Regras'!$A$6:$A$25,0)),0)+IFERROR(INDEX('Regras'!$B$29:$B$31,MATCH(H43,'Regras'!$A$29:$A$31,0)),0)+IFERROR(INDEX('Regras'!$D$35:$D$39,MATCH(I43,'Regras'!$A$35:$A$39,0)),0)+IF(L43="",0,IFERROR(LOOKUP(L43,'Regras'!$A$49:$A$52,'Regras'!$C$49:$C$52),1))+IFERROR(INDEX('Regras'!$B$43:$B$45,MATCH(K43,'Regras'!$A$43:$A$45,0)),0))</f>
        <v/>
      </c>
      <c r="N43" s="9">
        <f>IF(F43="","",IFERROR(INDEX('Regras'!$C$6:$C$25,MATCH(F43,'Regras'!$A$6:$A$25,0)),""))</f>
        <v/>
      </c>
      <c r="O43" s="10">
        <f>IF(M43="","",IF(OR(IFERROR(INDEX('Regras'!$B$6:$B$25,MATCH(F43,'Regras'!$A$6:$A$25,0)),0)=0,IFERROR(INDEX('Regras'!$B$29:$B$31,MATCH(H43,'Regras'!$A$29:$A$31,0)),0)=0,IFERROR(INDEX('Regras'!$D$35:$D$39,MATCH(I43,'Regras'!$A$35:$A$39,0)),0)=0),"Encaminhar",IF(M43&gt;='Regras'!$B$56,"Marcar chamada","Acompanhar")))</f>
        <v/>
      </c>
      <c r="P43" s="6" t="n"/>
      <c r="Q43" s="6" t="n"/>
      <c r="R43" s="6" t="n"/>
      <c r="S43" s="11" t="n"/>
      <c r="T43" s="6" t="n"/>
    </row>
    <row r="44">
      <c r="A44" s="4" t="n"/>
      <c r="B44" s="5" t="n"/>
      <c r="C44" s="6" t="n"/>
      <c r="D44" s="6" t="n"/>
      <c r="E44" s="6" t="n"/>
      <c r="F44" s="6" t="n"/>
      <c r="G44" s="6" t="n"/>
      <c r="H44" s="6" t="n"/>
      <c r="I44" s="6" t="n"/>
      <c r="J44" s="4" t="n"/>
      <c r="K44" s="6" t="n"/>
      <c r="L44" s="7">
        <f>IF(OR(A44="",J44=""),"",J44-A44)</f>
        <v/>
      </c>
      <c r="M44" s="8">
        <f>IF(OR(F44="",H44="",I44="",K44=""),"",IFERROR(INDEX('Regras'!$B$6:$B$25,MATCH(F44,'Regras'!$A$6:$A$25,0)),0)+IFERROR(INDEX('Regras'!$B$29:$B$31,MATCH(H44,'Regras'!$A$29:$A$31,0)),0)+IFERROR(INDEX('Regras'!$D$35:$D$39,MATCH(I44,'Regras'!$A$35:$A$39,0)),0)+IF(L44="",0,IFERROR(LOOKUP(L44,'Regras'!$A$49:$A$52,'Regras'!$C$49:$C$52),1))+IFERROR(INDEX('Regras'!$B$43:$B$45,MATCH(K44,'Regras'!$A$43:$A$45,0)),0))</f>
        <v/>
      </c>
      <c r="N44" s="9">
        <f>IF(F44="","",IFERROR(INDEX('Regras'!$C$6:$C$25,MATCH(F44,'Regras'!$A$6:$A$25,0)),""))</f>
        <v/>
      </c>
      <c r="O44" s="10">
        <f>IF(M44="","",IF(OR(IFERROR(INDEX('Regras'!$B$6:$B$25,MATCH(F44,'Regras'!$A$6:$A$25,0)),0)=0,IFERROR(INDEX('Regras'!$B$29:$B$31,MATCH(H44,'Regras'!$A$29:$A$31,0)),0)=0,IFERROR(INDEX('Regras'!$D$35:$D$39,MATCH(I44,'Regras'!$A$35:$A$39,0)),0)=0),"Encaminhar",IF(M44&gt;='Regras'!$B$56,"Marcar chamada","Acompanhar")))</f>
        <v/>
      </c>
      <c r="P44" s="6" t="n"/>
      <c r="Q44" s="6" t="n"/>
      <c r="R44" s="6" t="n"/>
      <c r="S44" s="11" t="n"/>
      <c r="T44" s="6" t="n"/>
    </row>
    <row r="45">
      <c r="A45" s="4" t="n"/>
      <c r="B45" s="5" t="n"/>
      <c r="C45" s="6" t="n"/>
      <c r="D45" s="6" t="n"/>
      <c r="E45" s="6" t="n"/>
      <c r="F45" s="6" t="n"/>
      <c r="G45" s="6" t="n"/>
      <c r="H45" s="6" t="n"/>
      <c r="I45" s="6" t="n"/>
      <c r="J45" s="4" t="n"/>
      <c r="K45" s="6" t="n"/>
      <c r="L45" s="7">
        <f>IF(OR(A45="",J45=""),"",J45-A45)</f>
        <v/>
      </c>
      <c r="M45" s="8">
        <f>IF(OR(F45="",H45="",I45="",K45=""),"",IFERROR(INDEX('Regras'!$B$6:$B$25,MATCH(F45,'Regras'!$A$6:$A$25,0)),0)+IFERROR(INDEX('Regras'!$B$29:$B$31,MATCH(H45,'Regras'!$A$29:$A$31,0)),0)+IFERROR(INDEX('Regras'!$D$35:$D$39,MATCH(I45,'Regras'!$A$35:$A$39,0)),0)+IF(L45="",0,IFERROR(LOOKUP(L45,'Regras'!$A$49:$A$52,'Regras'!$C$49:$C$52),1))+IFERROR(INDEX('Regras'!$B$43:$B$45,MATCH(K45,'Regras'!$A$43:$A$45,0)),0))</f>
        <v/>
      </c>
      <c r="N45" s="9">
        <f>IF(F45="","",IFERROR(INDEX('Regras'!$C$6:$C$25,MATCH(F45,'Regras'!$A$6:$A$25,0)),""))</f>
        <v/>
      </c>
      <c r="O45" s="10">
        <f>IF(M45="","",IF(OR(IFERROR(INDEX('Regras'!$B$6:$B$25,MATCH(F45,'Regras'!$A$6:$A$25,0)),0)=0,IFERROR(INDEX('Regras'!$B$29:$B$31,MATCH(H45,'Regras'!$A$29:$A$31,0)),0)=0,IFERROR(INDEX('Regras'!$D$35:$D$39,MATCH(I45,'Regras'!$A$35:$A$39,0)),0)=0),"Encaminhar",IF(M45&gt;='Regras'!$B$56,"Marcar chamada","Acompanhar")))</f>
        <v/>
      </c>
      <c r="P45" s="6" t="n"/>
      <c r="Q45" s="6" t="n"/>
      <c r="R45" s="6" t="n"/>
      <c r="S45" s="11" t="n"/>
      <c r="T45" s="6" t="n"/>
    </row>
    <row r="46">
      <c r="A46" s="4" t="n"/>
      <c r="B46" s="5" t="n"/>
      <c r="C46" s="6" t="n"/>
      <c r="D46" s="6" t="n"/>
      <c r="E46" s="6" t="n"/>
      <c r="F46" s="6" t="n"/>
      <c r="G46" s="6" t="n"/>
      <c r="H46" s="6" t="n"/>
      <c r="I46" s="6" t="n"/>
      <c r="J46" s="4" t="n"/>
      <c r="K46" s="6" t="n"/>
      <c r="L46" s="7">
        <f>IF(OR(A46="",J46=""),"",J46-A46)</f>
        <v/>
      </c>
      <c r="M46" s="8">
        <f>IF(OR(F46="",H46="",I46="",K46=""),"",IFERROR(INDEX('Regras'!$B$6:$B$25,MATCH(F46,'Regras'!$A$6:$A$25,0)),0)+IFERROR(INDEX('Regras'!$B$29:$B$31,MATCH(H46,'Regras'!$A$29:$A$31,0)),0)+IFERROR(INDEX('Regras'!$D$35:$D$39,MATCH(I46,'Regras'!$A$35:$A$39,0)),0)+IF(L46="",0,IFERROR(LOOKUP(L46,'Regras'!$A$49:$A$52,'Regras'!$C$49:$C$52),1))+IFERROR(INDEX('Regras'!$B$43:$B$45,MATCH(K46,'Regras'!$A$43:$A$45,0)),0))</f>
        <v/>
      </c>
      <c r="N46" s="9">
        <f>IF(F46="","",IFERROR(INDEX('Regras'!$C$6:$C$25,MATCH(F46,'Regras'!$A$6:$A$25,0)),""))</f>
        <v/>
      </c>
      <c r="O46" s="10">
        <f>IF(M46="","",IF(OR(IFERROR(INDEX('Regras'!$B$6:$B$25,MATCH(F46,'Regras'!$A$6:$A$25,0)),0)=0,IFERROR(INDEX('Regras'!$B$29:$B$31,MATCH(H46,'Regras'!$A$29:$A$31,0)),0)=0,IFERROR(INDEX('Regras'!$D$35:$D$39,MATCH(I46,'Regras'!$A$35:$A$39,0)),0)=0),"Encaminhar",IF(M46&gt;='Regras'!$B$56,"Marcar chamada","Acompanhar")))</f>
        <v/>
      </c>
      <c r="P46" s="6" t="n"/>
      <c r="Q46" s="6" t="n"/>
      <c r="R46" s="6" t="n"/>
      <c r="S46" s="11" t="n"/>
      <c r="T46" s="6" t="n"/>
    </row>
    <row r="47">
      <c r="A47" s="4" t="n"/>
      <c r="B47" s="5" t="n"/>
      <c r="C47" s="6" t="n"/>
      <c r="D47" s="6" t="n"/>
      <c r="E47" s="6" t="n"/>
      <c r="F47" s="6" t="n"/>
      <c r="G47" s="6" t="n"/>
      <c r="H47" s="6" t="n"/>
      <c r="I47" s="6" t="n"/>
      <c r="J47" s="4" t="n"/>
      <c r="K47" s="6" t="n"/>
      <c r="L47" s="7">
        <f>IF(OR(A47="",J47=""),"",J47-A47)</f>
        <v/>
      </c>
      <c r="M47" s="8">
        <f>IF(OR(F47="",H47="",I47="",K47=""),"",IFERROR(INDEX('Regras'!$B$6:$B$25,MATCH(F47,'Regras'!$A$6:$A$25,0)),0)+IFERROR(INDEX('Regras'!$B$29:$B$31,MATCH(H47,'Regras'!$A$29:$A$31,0)),0)+IFERROR(INDEX('Regras'!$D$35:$D$39,MATCH(I47,'Regras'!$A$35:$A$39,0)),0)+IF(L47="",0,IFERROR(LOOKUP(L47,'Regras'!$A$49:$A$52,'Regras'!$C$49:$C$52),1))+IFERROR(INDEX('Regras'!$B$43:$B$45,MATCH(K47,'Regras'!$A$43:$A$45,0)),0))</f>
        <v/>
      </c>
      <c r="N47" s="9">
        <f>IF(F47="","",IFERROR(INDEX('Regras'!$C$6:$C$25,MATCH(F47,'Regras'!$A$6:$A$25,0)),""))</f>
        <v/>
      </c>
      <c r="O47" s="10">
        <f>IF(M47="","",IF(OR(IFERROR(INDEX('Regras'!$B$6:$B$25,MATCH(F47,'Regras'!$A$6:$A$25,0)),0)=0,IFERROR(INDEX('Regras'!$B$29:$B$31,MATCH(H47,'Regras'!$A$29:$A$31,0)),0)=0,IFERROR(INDEX('Regras'!$D$35:$D$39,MATCH(I47,'Regras'!$A$35:$A$39,0)),0)=0),"Encaminhar",IF(M47&gt;='Regras'!$B$56,"Marcar chamada","Acompanhar")))</f>
        <v/>
      </c>
      <c r="P47" s="6" t="n"/>
      <c r="Q47" s="6" t="n"/>
      <c r="R47" s="6" t="n"/>
      <c r="S47" s="11" t="n"/>
      <c r="T47" s="6" t="n"/>
    </row>
    <row r="48">
      <c r="A48" s="4" t="n"/>
      <c r="B48" s="5" t="n"/>
      <c r="C48" s="6" t="n"/>
      <c r="D48" s="6" t="n"/>
      <c r="E48" s="6" t="n"/>
      <c r="F48" s="6" t="n"/>
      <c r="G48" s="6" t="n"/>
      <c r="H48" s="6" t="n"/>
      <c r="I48" s="6" t="n"/>
      <c r="J48" s="4" t="n"/>
      <c r="K48" s="6" t="n"/>
      <c r="L48" s="7">
        <f>IF(OR(A48="",J48=""),"",J48-A48)</f>
        <v/>
      </c>
      <c r="M48" s="8">
        <f>IF(OR(F48="",H48="",I48="",K48=""),"",IFERROR(INDEX('Regras'!$B$6:$B$25,MATCH(F48,'Regras'!$A$6:$A$25,0)),0)+IFERROR(INDEX('Regras'!$B$29:$B$31,MATCH(H48,'Regras'!$A$29:$A$31,0)),0)+IFERROR(INDEX('Regras'!$D$35:$D$39,MATCH(I48,'Regras'!$A$35:$A$39,0)),0)+IF(L48="",0,IFERROR(LOOKUP(L48,'Regras'!$A$49:$A$52,'Regras'!$C$49:$C$52),1))+IFERROR(INDEX('Regras'!$B$43:$B$45,MATCH(K48,'Regras'!$A$43:$A$45,0)),0))</f>
        <v/>
      </c>
      <c r="N48" s="9">
        <f>IF(F48="","",IFERROR(INDEX('Regras'!$C$6:$C$25,MATCH(F48,'Regras'!$A$6:$A$25,0)),""))</f>
        <v/>
      </c>
      <c r="O48" s="10">
        <f>IF(M48="","",IF(OR(IFERROR(INDEX('Regras'!$B$6:$B$25,MATCH(F48,'Regras'!$A$6:$A$25,0)),0)=0,IFERROR(INDEX('Regras'!$B$29:$B$31,MATCH(H48,'Regras'!$A$29:$A$31,0)),0)=0,IFERROR(INDEX('Regras'!$D$35:$D$39,MATCH(I48,'Regras'!$A$35:$A$39,0)),0)=0),"Encaminhar",IF(M48&gt;='Regras'!$B$56,"Marcar chamada","Acompanhar")))</f>
        <v/>
      </c>
      <c r="P48" s="6" t="n"/>
      <c r="Q48" s="6" t="n"/>
      <c r="R48" s="6" t="n"/>
      <c r="S48" s="11" t="n"/>
      <c r="T48" s="6" t="n"/>
    </row>
    <row r="49">
      <c r="A49" s="4" t="n"/>
      <c r="B49" s="5" t="n"/>
      <c r="C49" s="6" t="n"/>
      <c r="D49" s="6" t="n"/>
      <c r="E49" s="6" t="n"/>
      <c r="F49" s="6" t="n"/>
      <c r="G49" s="6" t="n"/>
      <c r="H49" s="6" t="n"/>
      <c r="I49" s="6" t="n"/>
      <c r="J49" s="4" t="n"/>
      <c r="K49" s="6" t="n"/>
      <c r="L49" s="7">
        <f>IF(OR(A49="",J49=""),"",J49-A49)</f>
        <v/>
      </c>
      <c r="M49" s="8">
        <f>IF(OR(F49="",H49="",I49="",K49=""),"",IFERROR(INDEX('Regras'!$B$6:$B$25,MATCH(F49,'Regras'!$A$6:$A$25,0)),0)+IFERROR(INDEX('Regras'!$B$29:$B$31,MATCH(H49,'Regras'!$A$29:$A$31,0)),0)+IFERROR(INDEX('Regras'!$D$35:$D$39,MATCH(I49,'Regras'!$A$35:$A$39,0)),0)+IF(L49="",0,IFERROR(LOOKUP(L49,'Regras'!$A$49:$A$52,'Regras'!$C$49:$C$52),1))+IFERROR(INDEX('Regras'!$B$43:$B$45,MATCH(K49,'Regras'!$A$43:$A$45,0)),0))</f>
        <v/>
      </c>
      <c r="N49" s="9">
        <f>IF(F49="","",IFERROR(INDEX('Regras'!$C$6:$C$25,MATCH(F49,'Regras'!$A$6:$A$25,0)),""))</f>
        <v/>
      </c>
      <c r="O49" s="10">
        <f>IF(M49="","",IF(OR(IFERROR(INDEX('Regras'!$B$6:$B$25,MATCH(F49,'Regras'!$A$6:$A$25,0)),0)=0,IFERROR(INDEX('Regras'!$B$29:$B$31,MATCH(H49,'Regras'!$A$29:$A$31,0)),0)=0,IFERROR(INDEX('Regras'!$D$35:$D$39,MATCH(I49,'Regras'!$A$35:$A$39,0)),0)=0),"Encaminhar",IF(M49&gt;='Regras'!$B$56,"Marcar chamada","Acompanhar")))</f>
        <v/>
      </c>
      <c r="P49" s="6" t="n"/>
      <c r="Q49" s="6" t="n"/>
      <c r="R49" s="6" t="n"/>
      <c r="S49" s="11" t="n"/>
      <c r="T49" s="6" t="n"/>
    </row>
    <row r="50">
      <c r="A50" s="4" t="n"/>
      <c r="B50" s="5" t="n"/>
      <c r="C50" s="6" t="n"/>
      <c r="D50" s="6" t="n"/>
      <c r="E50" s="6" t="n"/>
      <c r="F50" s="6" t="n"/>
      <c r="G50" s="6" t="n"/>
      <c r="H50" s="6" t="n"/>
      <c r="I50" s="6" t="n"/>
      <c r="J50" s="4" t="n"/>
      <c r="K50" s="6" t="n"/>
      <c r="L50" s="7">
        <f>IF(OR(A50="",J50=""),"",J50-A50)</f>
        <v/>
      </c>
      <c r="M50" s="8">
        <f>IF(OR(F50="",H50="",I50="",K50=""),"",IFERROR(INDEX('Regras'!$B$6:$B$25,MATCH(F50,'Regras'!$A$6:$A$25,0)),0)+IFERROR(INDEX('Regras'!$B$29:$B$31,MATCH(H50,'Regras'!$A$29:$A$31,0)),0)+IFERROR(INDEX('Regras'!$D$35:$D$39,MATCH(I50,'Regras'!$A$35:$A$39,0)),0)+IF(L50="",0,IFERROR(LOOKUP(L50,'Regras'!$A$49:$A$52,'Regras'!$C$49:$C$52),1))+IFERROR(INDEX('Regras'!$B$43:$B$45,MATCH(K50,'Regras'!$A$43:$A$45,0)),0))</f>
        <v/>
      </c>
      <c r="N50" s="9">
        <f>IF(F50="","",IFERROR(INDEX('Regras'!$C$6:$C$25,MATCH(F50,'Regras'!$A$6:$A$25,0)),""))</f>
        <v/>
      </c>
      <c r="O50" s="10">
        <f>IF(M50="","",IF(OR(IFERROR(INDEX('Regras'!$B$6:$B$25,MATCH(F50,'Regras'!$A$6:$A$25,0)),0)=0,IFERROR(INDEX('Regras'!$B$29:$B$31,MATCH(H50,'Regras'!$A$29:$A$31,0)),0)=0,IFERROR(INDEX('Regras'!$D$35:$D$39,MATCH(I50,'Regras'!$A$35:$A$39,0)),0)=0),"Encaminhar",IF(M50&gt;='Regras'!$B$56,"Marcar chamada","Acompanhar")))</f>
        <v/>
      </c>
      <c r="P50" s="6" t="n"/>
      <c r="Q50" s="6" t="n"/>
      <c r="R50" s="6" t="n"/>
      <c r="S50" s="11" t="n"/>
      <c r="T50" s="6" t="n"/>
    </row>
    <row r="51">
      <c r="A51" s="4" t="n"/>
      <c r="B51" s="5" t="n"/>
      <c r="C51" s="6" t="n"/>
      <c r="D51" s="6" t="n"/>
      <c r="E51" s="6" t="n"/>
      <c r="F51" s="6" t="n"/>
      <c r="G51" s="6" t="n"/>
      <c r="H51" s="6" t="n"/>
      <c r="I51" s="6" t="n"/>
      <c r="J51" s="4" t="n"/>
      <c r="K51" s="6" t="n"/>
      <c r="L51" s="7">
        <f>IF(OR(A51="",J51=""),"",J51-A51)</f>
        <v/>
      </c>
      <c r="M51" s="8">
        <f>IF(OR(F51="",H51="",I51="",K51=""),"",IFERROR(INDEX('Regras'!$B$6:$B$25,MATCH(F51,'Regras'!$A$6:$A$25,0)),0)+IFERROR(INDEX('Regras'!$B$29:$B$31,MATCH(H51,'Regras'!$A$29:$A$31,0)),0)+IFERROR(INDEX('Regras'!$D$35:$D$39,MATCH(I51,'Regras'!$A$35:$A$39,0)),0)+IF(L51="",0,IFERROR(LOOKUP(L51,'Regras'!$A$49:$A$52,'Regras'!$C$49:$C$52),1))+IFERROR(INDEX('Regras'!$B$43:$B$45,MATCH(K51,'Regras'!$A$43:$A$45,0)),0))</f>
        <v/>
      </c>
      <c r="N51" s="9">
        <f>IF(F51="","",IFERROR(INDEX('Regras'!$C$6:$C$25,MATCH(F51,'Regras'!$A$6:$A$25,0)),""))</f>
        <v/>
      </c>
      <c r="O51" s="10">
        <f>IF(M51="","",IF(OR(IFERROR(INDEX('Regras'!$B$6:$B$25,MATCH(F51,'Regras'!$A$6:$A$25,0)),0)=0,IFERROR(INDEX('Regras'!$B$29:$B$31,MATCH(H51,'Regras'!$A$29:$A$31,0)),0)=0,IFERROR(INDEX('Regras'!$D$35:$D$39,MATCH(I51,'Regras'!$A$35:$A$39,0)),0)=0),"Encaminhar",IF(M51&gt;='Regras'!$B$56,"Marcar chamada","Acompanhar")))</f>
        <v/>
      </c>
      <c r="P51" s="6" t="n"/>
      <c r="Q51" s="6" t="n"/>
      <c r="R51" s="6" t="n"/>
      <c r="S51" s="11" t="n"/>
      <c r="T51" s="6" t="n"/>
    </row>
    <row r="52">
      <c r="A52" s="4" t="n"/>
      <c r="B52" s="5" t="n"/>
      <c r="C52" s="6" t="n"/>
      <c r="D52" s="6" t="n"/>
      <c r="E52" s="6" t="n"/>
      <c r="F52" s="6" t="n"/>
      <c r="G52" s="6" t="n"/>
      <c r="H52" s="6" t="n"/>
      <c r="I52" s="6" t="n"/>
      <c r="J52" s="4" t="n"/>
      <c r="K52" s="6" t="n"/>
      <c r="L52" s="7">
        <f>IF(OR(A52="",J52=""),"",J52-A52)</f>
        <v/>
      </c>
      <c r="M52" s="8">
        <f>IF(OR(F52="",H52="",I52="",K52=""),"",IFERROR(INDEX('Regras'!$B$6:$B$25,MATCH(F52,'Regras'!$A$6:$A$25,0)),0)+IFERROR(INDEX('Regras'!$B$29:$B$31,MATCH(H52,'Regras'!$A$29:$A$31,0)),0)+IFERROR(INDEX('Regras'!$D$35:$D$39,MATCH(I52,'Regras'!$A$35:$A$39,0)),0)+IF(L52="",0,IFERROR(LOOKUP(L52,'Regras'!$A$49:$A$52,'Regras'!$C$49:$C$52),1))+IFERROR(INDEX('Regras'!$B$43:$B$45,MATCH(K52,'Regras'!$A$43:$A$45,0)),0))</f>
        <v/>
      </c>
      <c r="N52" s="9">
        <f>IF(F52="","",IFERROR(INDEX('Regras'!$C$6:$C$25,MATCH(F52,'Regras'!$A$6:$A$25,0)),""))</f>
        <v/>
      </c>
      <c r="O52" s="10">
        <f>IF(M52="","",IF(OR(IFERROR(INDEX('Regras'!$B$6:$B$25,MATCH(F52,'Regras'!$A$6:$A$25,0)),0)=0,IFERROR(INDEX('Regras'!$B$29:$B$31,MATCH(H52,'Regras'!$A$29:$A$31,0)),0)=0,IFERROR(INDEX('Regras'!$D$35:$D$39,MATCH(I52,'Regras'!$A$35:$A$39,0)),0)=0),"Encaminhar",IF(M52&gt;='Regras'!$B$56,"Marcar chamada","Acompanhar")))</f>
        <v/>
      </c>
      <c r="P52" s="6" t="n"/>
      <c r="Q52" s="6" t="n"/>
      <c r="R52" s="6" t="n"/>
      <c r="S52" s="11" t="n"/>
      <c r="T52" s="6" t="n"/>
    </row>
    <row r="53">
      <c r="A53" s="4" t="n"/>
      <c r="B53" s="5" t="n"/>
      <c r="C53" s="6" t="n"/>
      <c r="D53" s="6" t="n"/>
      <c r="E53" s="6" t="n"/>
      <c r="F53" s="6" t="n"/>
      <c r="G53" s="6" t="n"/>
      <c r="H53" s="6" t="n"/>
      <c r="I53" s="6" t="n"/>
      <c r="J53" s="4" t="n"/>
      <c r="K53" s="6" t="n"/>
      <c r="L53" s="7">
        <f>IF(OR(A53="",J53=""),"",J53-A53)</f>
        <v/>
      </c>
      <c r="M53" s="8">
        <f>IF(OR(F53="",H53="",I53="",K53=""),"",IFERROR(INDEX('Regras'!$B$6:$B$25,MATCH(F53,'Regras'!$A$6:$A$25,0)),0)+IFERROR(INDEX('Regras'!$B$29:$B$31,MATCH(H53,'Regras'!$A$29:$A$31,0)),0)+IFERROR(INDEX('Regras'!$D$35:$D$39,MATCH(I53,'Regras'!$A$35:$A$39,0)),0)+IF(L53="",0,IFERROR(LOOKUP(L53,'Regras'!$A$49:$A$52,'Regras'!$C$49:$C$52),1))+IFERROR(INDEX('Regras'!$B$43:$B$45,MATCH(K53,'Regras'!$A$43:$A$45,0)),0))</f>
        <v/>
      </c>
      <c r="N53" s="9">
        <f>IF(F53="","",IFERROR(INDEX('Regras'!$C$6:$C$25,MATCH(F53,'Regras'!$A$6:$A$25,0)),""))</f>
        <v/>
      </c>
      <c r="O53" s="10">
        <f>IF(M53="","",IF(OR(IFERROR(INDEX('Regras'!$B$6:$B$25,MATCH(F53,'Regras'!$A$6:$A$25,0)),0)=0,IFERROR(INDEX('Regras'!$B$29:$B$31,MATCH(H53,'Regras'!$A$29:$A$31,0)),0)=0,IFERROR(INDEX('Regras'!$D$35:$D$39,MATCH(I53,'Regras'!$A$35:$A$39,0)),0)=0),"Encaminhar",IF(M53&gt;='Regras'!$B$56,"Marcar chamada","Acompanhar")))</f>
        <v/>
      </c>
      <c r="P53" s="6" t="n"/>
      <c r="Q53" s="6" t="n"/>
      <c r="R53" s="6" t="n"/>
      <c r="S53" s="11" t="n"/>
      <c r="T53" s="6" t="n"/>
    </row>
    <row r="54">
      <c r="A54" s="4" t="n"/>
      <c r="B54" s="5" t="n"/>
      <c r="C54" s="6" t="n"/>
      <c r="D54" s="6" t="n"/>
      <c r="E54" s="6" t="n"/>
      <c r="F54" s="6" t="n"/>
      <c r="G54" s="6" t="n"/>
      <c r="H54" s="6" t="n"/>
      <c r="I54" s="6" t="n"/>
      <c r="J54" s="4" t="n"/>
      <c r="K54" s="6" t="n"/>
      <c r="L54" s="7">
        <f>IF(OR(A54="",J54=""),"",J54-A54)</f>
        <v/>
      </c>
      <c r="M54" s="8">
        <f>IF(OR(F54="",H54="",I54="",K54=""),"",IFERROR(INDEX('Regras'!$B$6:$B$25,MATCH(F54,'Regras'!$A$6:$A$25,0)),0)+IFERROR(INDEX('Regras'!$B$29:$B$31,MATCH(H54,'Regras'!$A$29:$A$31,0)),0)+IFERROR(INDEX('Regras'!$D$35:$D$39,MATCH(I54,'Regras'!$A$35:$A$39,0)),0)+IF(L54="",0,IFERROR(LOOKUP(L54,'Regras'!$A$49:$A$52,'Regras'!$C$49:$C$52),1))+IFERROR(INDEX('Regras'!$B$43:$B$45,MATCH(K54,'Regras'!$A$43:$A$45,0)),0))</f>
        <v/>
      </c>
      <c r="N54" s="9">
        <f>IF(F54="","",IFERROR(INDEX('Regras'!$C$6:$C$25,MATCH(F54,'Regras'!$A$6:$A$25,0)),""))</f>
        <v/>
      </c>
      <c r="O54" s="10">
        <f>IF(M54="","",IF(OR(IFERROR(INDEX('Regras'!$B$6:$B$25,MATCH(F54,'Regras'!$A$6:$A$25,0)),0)=0,IFERROR(INDEX('Regras'!$B$29:$B$31,MATCH(H54,'Regras'!$A$29:$A$31,0)),0)=0,IFERROR(INDEX('Regras'!$D$35:$D$39,MATCH(I54,'Regras'!$A$35:$A$39,0)),0)=0),"Encaminhar",IF(M54&gt;='Regras'!$B$56,"Marcar chamada","Acompanhar")))</f>
        <v/>
      </c>
      <c r="P54" s="6" t="n"/>
      <c r="Q54" s="6" t="n"/>
      <c r="R54" s="6" t="n"/>
      <c r="S54" s="11" t="n"/>
      <c r="T54" s="6" t="n"/>
    </row>
    <row r="55">
      <c r="A55" s="4" t="n"/>
      <c r="B55" s="5" t="n"/>
      <c r="C55" s="6" t="n"/>
      <c r="D55" s="6" t="n"/>
      <c r="E55" s="6" t="n"/>
      <c r="F55" s="6" t="n"/>
      <c r="G55" s="6" t="n"/>
      <c r="H55" s="6" t="n"/>
      <c r="I55" s="6" t="n"/>
      <c r="J55" s="4" t="n"/>
      <c r="K55" s="6" t="n"/>
      <c r="L55" s="7">
        <f>IF(OR(A55="",J55=""),"",J55-A55)</f>
        <v/>
      </c>
      <c r="M55" s="8">
        <f>IF(OR(F55="",H55="",I55="",K55=""),"",IFERROR(INDEX('Regras'!$B$6:$B$25,MATCH(F55,'Regras'!$A$6:$A$25,0)),0)+IFERROR(INDEX('Regras'!$B$29:$B$31,MATCH(H55,'Regras'!$A$29:$A$31,0)),0)+IFERROR(INDEX('Regras'!$D$35:$D$39,MATCH(I55,'Regras'!$A$35:$A$39,0)),0)+IF(L55="",0,IFERROR(LOOKUP(L55,'Regras'!$A$49:$A$52,'Regras'!$C$49:$C$52),1))+IFERROR(INDEX('Regras'!$B$43:$B$45,MATCH(K55,'Regras'!$A$43:$A$45,0)),0))</f>
        <v/>
      </c>
      <c r="N55" s="9">
        <f>IF(F55="","",IFERROR(INDEX('Regras'!$C$6:$C$25,MATCH(F55,'Regras'!$A$6:$A$25,0)),""))</f>
        <v/>
      </c>
      <c r="O55" s="10">
        <f>IF(M55="","",IF(OR(IFERROR(INDEX('Regras'!$B$6:$B$25,MATCH(F55,'Regras'!$A$6:$A$25,0)),0)=0,IFERROR(INDEX('Regras'!$B$29:$B$31,MATCH(H55,'Regras'!$A$29:$A$31,0)),0)=0,IFERROR(INDEX('Regras'!$D$35:$D$39,MATCH(I55,'Regras'!$A$35:$A$39,0)),0)=0),"Encaminhar",IF(M55&gt;='Regras'!$B$56,"Marcar chamada","Acompanhar")))</f>
        <v/>
      </c>
      <c r="P55" s="6" t="n"/>
      <c r="Q55" s="6" t="n"/>
      <c r="R55" s="6" t="n"/>
      <c r="S55" s="11" t="n"/>
      <c r="T55" s="6" t="n"/>
    </row>
    <row r="56">
      <c r="A56" s="4" t="n"/>
      <c r="B56" s="5" t="n"/>
      <c r="C56" s="6" t="n"/>
      <c r="D56" s="6" t="n"/>
      <c r="E56" s="6" t="n"/>
      <c r="F56" s="6" t="n"/>
      <c r="G56" s="6" t="n"/>
      <c r="H56" s="6" t="n"/>
      <c r="I56" s="6" t="n"/>
      <c r="J56" s="4" t="n"/>
      <c r="K56" s="6" t="n"/>
      <c r="L56" s="7">
        <f>IF(OR(A56="",J56=""),"",J56-A56)</f>
        <v/>
      </c>
      <c r="M56" s="8">
        <f>IF(OR(F56="",H56="",I56="",K56=""),"",IFERROR(INDEX('Regras'!$B$6:$B$25,MATCH(F56,'Regras'!$A$6:$A$25,0)),0)+IFERROR(INDEX('Regras'!$B$29:$B$31,MATCH(H56,'Regras'!$A$29:$A$31,0)),0)+IFERROR(INDEX('Regras'!$D$35:$D$39,MATCH(I56,'Regras'!$A$35:$A$39,0)),0)+IF(L56="",0,IFERROR(LOOKUP(L56,'Regras'!$A$49:$A$52,'Regras'!$C$49:$C$52),1))+IFERROR(INDEX('Regras'!$B$43:$B$45,MATCH(K56,'Regras'!$A$43:$A$45,0)),0))</f>
        <v/>
      </c>
      <c r="N56" s="9">
        <f>IF(F56="","",IFERROR(INDEX('Regras'!$C$6:$C$25,MATCH(F56,'Regras'!$A$6:$A$25,0)),""))</f>
        <v/>
      </c>
      <c r="O56" s="10">
        <f>IF(M56="","",IF(OR(IFERROR(INDEX('Regras'!$B$6:$B$25,MATCH(F56,'Regras'!$A$6:$A$25,0)),0)=0,IFERROR(INDEX('Regras'!$B$29:$B$31,MATCH(H56,'Regras'!$A$29:$A$31,0)),0)=0,IFERROR(INDEX('Regras'!$D$35:$D$39,MATCH(I56,'Regras'!$A$35:$A$39,0)),0)=0),"Encaminhar",IF(M56&gt;='Regras'!$B$56,"Marcar chamada","Acompanhar")))</f>
        <v/>
      </c>
      <c r="P56" s="6" t="n"/>
      <c r="Q56" s="6" t="n"/>
      <c r="R56" s="6" t="n"/>
      <c r="S56" s="11" t="n"/>
      <c r="T56" s="6" t="n"/>
    </row>
    <row r="57">
      <c r="A57" s="4" t="n"/>
      <c r="B57" s="5" t="n"/>
      <c r="C57" s="6" t="n"/>
      <c r="D57" s="6" t="n"/>
      <c r="E57" s="6" t="n"/>
      <c r="F57" s="6" t="n"/>
      <c r="G57" s="6" t="n"/>
      <c r="H57" s="6" t="n"/>
      <c r="I57" s="6" t="n"/>
      <c r="J57" s="4" t="n"/>
      <c r="K57" s="6" t="n"/>
      <c r="L57" s="7">
        <f>IF(OR(A57="",J57=""),"",J57-A57)</f>
        <v/>
      </c>
      <c r="M57" s="8">
        <f>IF(OR(F57="",H57="",I57="",K57=""),"",IFERROR(INDEX('Regras'!$B$6:$B$25,MATCH(F57,'Regras'!$A$6:$A$25,0)),0)+IFERROR(INDEX('Regras'!$B$29:$B$31,MATCH(H57,'Regras'!$A$29:$A$31,0)),0)+IFERROR(INDEX('Regras'!$D$35:$D$39,MATCH(I57,'Regras'!$A$35:$A$39,0)),0)+IF(L57="",0,IFERROR(LOOKUP(L57,'Regras'!$A$49:$A$52,'Regras'!$C$49:$C$52),1))+IFERROR(INDEX('Regras'!$B$43:$B$45,MATCH(K57,'Regras'!$A$43:$A$45,0)),0))</f>
        <v/>
      </c>
      <c r="N57" s="9">
        <f>IF(F57="","",IFERROR(INDEX('Regras'!$C$6:$C$25,MATCH(F57,'Regras'!$A$6:$A$25,0)),""))</f>
        <v/>
      </c>
      <c r="O57" s="10">
        <f>IF(M57="","",IF(OR(IFERROR(INDEX('Regras'!$B$6:$B$25,MATCH(F57,'Regras'!$A$6:$A$25,0)),0)=0,IFERROR(INDEX('Regras'!$B$29:$B$31,MATCH(H57,'Regras'!$A$29:$A$31,0)),0)=0,IFERROR(INDEX('Regras'!$D$35:$D$39,MATCH(I57,'Regras'!$A$35:$A$39,0)),0)=0),"Encaminhar",IF(M57&gt;='Regras'!$B$56,"Marcar chamada","Acompanhar")))</f>
        <v/>
      </c>
      <c r="P57" s="6" t="n"/>
      <c r="Q57" s="6" t="n"/>
      <c r="R57" s="6" t="n"/>
      <c r="S57" s="11" t="n"/>
      <c r="T57" s="6" t="n"/>
    </row>
    <row r="58">
      <c r="A58" s="4" t="n"/>
      <c r="B58" s="5" t="n"/>
      <c r="C58" s="6" t="n"/>
      <c r="D58" s="6" t="n"/>
      <c r="E58" s="6" t="n"/>
      <c r="F58" s="6" t="n"/>
      <c r="G58" s="6" t="n"/>
      <c r="H58" s="6" t="n"/>
      <c r="I58" s="6" t="n"/>
      <c r="J58" s="4" t="n"/>
      <c r="K58" s="6" t="n"/>
      <c r="L58" s="7">
        <f>IF(OR(A58="",J58=""),"",J58-A58)</f>
        <v/>
      </c>
      <c r="M58" s="8">
        <f>IF(OR(F58="",H58="",I58="",K58=""),"",IFERROR(INDEX('Regras'!$B$6:$B$25,MATCH(F58,'Regras'!$A$6:$A$25,0)),0)+IFERROR(INDEX('Regras'!$B$29:$B$31,MATCH(H58,'Regras'!$A$29:$A$31,0)),0)+IFERROR(INDEX('Regras'!$D$35:$D$39,MATCH(I58,'Regras'!$A$35:$A$39,0)),0)+IF(L58="",0,IFERROR(LOOKUP(L58,'Regras'!$A$49:$A$52,'Regras'!$C$49:$C$52),1))+IFERROR(INDEX('Regras'!$B$43:$B$45,MATCH(K58,'Regras'!$A$43:$A$45,0)),0))</f>
        <v/>
      </c>
      <c r="N58" s="9">
        <f>IF(F58="","",IFERROR(INDEX('Regras'!$C$6:$C$25,MATCH(F58,'Regras'!$A$6:$A$25,0)),""))</f>
        <v/>
      </c>
      <c r="O58" s="10">
        <f>IF(M58="","",IF(OR(IFERROR(INDEX('Regras'!$B$6:$B$25,MATCH(F58,'Regras'!$A$6:$A$25,0)),0)=0,IFERROR(INDEX('Regras'!$B$29:$B$31,MATCH(H58,'Regras'!$A$29:$A$31,0)),0)=0,IFERROR(INDEX('Regras'!$D$35:$D$39,MATCH(I58,'Regras'!$A$35:$A$39,0)),0)=0),"Encaminhar",IF(M58&gt;='Regras'!$B$56,"Marcar chamada","Acompanhar")))</f>
        <v/>
      </c>
      <c r="P58" s="6" t="n"/>
      <c r="Q58" s="6" t="n"/>
      <c r="R58" s="6" t="n"/>
      <c r="S58" s="11" t="n"/>
      <c r="T58" s="6" t="n"/>
    </row>
    <row r="59">
      <c r="A59" s="4" t="n"/>
      <c r="B59" s="5" t="n"/>
      <c r="C59" s="6" t="n"/>
      <c r="D59" s="6" t="n"/>
      <c r="E59" s="6" t="n"/>
      <c r="F59" s="6" t="n"/>
      <c r="G59" s="6" t="n"/>
      <c r="H59" s="6" t="n"/>
      <c r="I59" s="6" t="n"/>
      <c r="J59" s="4" t="n"/>
      <c r="K59" s="6" t="n"/>
      <c r="L59" s="7">
        <f>IF(OR(A59="",J59=""),"",J59-A59)</f>
        <v/>
      </c>
      <c r="M59" s="8">
        <f>IF(OR(F59="",H59="",I59="",K59=""),"",IFERROR(INDEX('Regras'!$B$6:$B$25,MATCH(F59,'Regras'!$A$6:$A$25,0)),0)+IFERROR(INDEX('Regras'!$B$29:$B$31,MATCH(H59,'Regras'!$A$29:$A$31,0)),0)+IFERROR(INDEX('Regras'!$D$35:$D$39,MATCH(I59,'Regras'!$A$35:$A$39,0)),0)+IF(L59="",0,IFERROR(LOOKUP(L59,'Regras'!$A$49:$A$52,'Regras'!$C$49:$C$52),1))+IFERROR(INDEX('Regras'!$B$43:$B$45,MATCH(K59,'Regras'!$A$43:$A$45,0)),0))</f>
        <v/>
      </c>
      <c r="N59" s="9">
        <f>IF(F59="","",IFERROR(INDEX('Regras'!$C$6:$C$25,MATCH(F59,'Regras'!$A$6:$A$25,0)),""))</f>
        <v/>
      </c>
      <c r="O59" s="10">
        <f>IF(M59="","",IF(OR(IFERROR(INDEX('Regras'!$B$6:$B$25,MATCH(F59,'Regras'!$A$6:$A$25,0)),0)=0,IFERROR(INDEX('Regras'!$B$29:$B$31,MATCH(H59,'Regras'!$A$29:$A$31,0)),0)=0,IFERROR(INDEX('Regras'!$D$35:$D$39,MATCH(I59,'Regras'!$A$35:$A$39,0)),0)=0),"Encaminhar",IF(M59&gt;='Regras'!$B$56,"Marcar chamada","Acompanhar")))</f>
        <v/>
      </c>
      <c r="P59" s="6" t="n"/>
      <c r="Q59" s="6" t="n"/>
      <c r="R59" s="6" t="n"/>
      <c r="S59" s="11" t="n"/>
      <c r="T59" s="6" t="n"/>
    </row>
    <row r="60">
      <c r="A60" s="4" t="n"/>
      <c r="B60" s="5" t="n"/>
      <c r="C60" s="6" t="n"/>
      <c r="D60" s="6" t="n"/>
      <c r="E60" s="6" t="n"/>
      <c r="F60" s="6" t="n"/>
      <c r="G60" s="6" t="n"/>
      <c r="H60" s="6" t="n"/>
      <c r="I60" s="6" t="n"/>
      <c r="J60" s="4" t="n"/>
      <c r="K60" s="6" t="n"/>
      <c r="L60" s="7">
        <f>IF(OR(A60="",J60=""),"",J60-A60)</f>
        <v/>
      </c>
      <c r="M60" s="8">
        <f>IF(OR(F60="",H60="",I60="",K60=""),"",IFERROR(INDEX('Regras'!$B$6:$B$25,MATCH(F60,'Regras'!$A$6:$A$25,0)),0)+IFERROR(INDEX('Regras'!$B$29:$B$31,MATCH(H60,'Regras'!$A$29:$A$31,0)),0)+IFERROR(INDEX('Regras'!$D$35:$D$39,MATCH(I60,'Regras'!$A$35:$A$39,0)),0)+IF(L60="",0,IFERROR(LOOKUP(L60,'Regras'!$A$49:$A$52,'Regras'!$C$49:$C$52),1))+IFERROR(INDEX('Regras'!$B$43:$B$45,MATCH(K60,'Regras'!$A$43:$A$45,0)),0))</f>
        <v/>
      </c>
      <c r="N60" s="9">
        <f>IF(F60="","",IFERROR(INDEX('Regras'!$C$6:$C$25,MATCH(F60,'Regras'!$A$6:$A$25,0)),""))</f>
        <v/>
      </c>
      <c r="O60" s="10">
        <f>IF(M60="","",IF(OR(IFERROR(INDEX('Regras'!$B$6:$B$25,MATCH(F60,'Regras'!$A$6:$A$25,0)),0)=0,IFERROR(INDEX('Regras'!$B$29:$B$31,MATCH(H60,'Regras'!$A$29:$A$31,0)),0)=0,IFERROR(INDEX('Regras'!$D$35:$D$39,MATCH(I60,'Regras'!$A$35:$A$39,0)),0)=0),"Encaminhar",IF(M60&gt;='Regras'!$B$56,"Marcar chamada","Acompanhar")))</f>
        <v/>
      </c>
      <c r="P60" s="6" t="n"/>
      <c r="Q60" s="6" t="n"/>
      <c r="R60" s="6" t="n"/>
      <c r="S60" s="11" t="n"/>
      <c r="T60" s="6" t="n"/>
    </row>
    <row r="61">
      <c r="A61" s="4" t="n"/>
      <c r="B61" s="5" t="n"/>
      <c r="C61" s="6" t="n"/>
      <c r="D61" s="6" t="n"/>
      <c r="E61" s="6" t="n"/>
      <c r="F61" s="6" t="n"/>
      <c r="G61" s="6" t="n"/>
      <c r="H61" s="6" t="n"/>
      <c r="I61" s="6" t="n"/>
      <c r="J61" s="4" t="n"/>
      <c r="K61" s="6" t="n"/>
      <c r="L61" s="7">
        <f>IF(OR(A61="",J61=""),"",J61-A61)</f>
        <v/>
      </c>
      <c r="M61" s="8">
        <f>IF(OR(F61="",H61="",I61="",K61=""),"",IFERROR(INDEX('Regras'!$B$6:$B$25,MATCH(F61,'Regras'!$A$6:$A$25,0)),0)+IFERROR(INDEX('Regras'!$B$29:$B$31,MATCH(H61,'Regras'!$A$29:$A$31,0)),0)+IFERROR(INDEX('Regras'!$D$35:$D$39,MATCH(I61,'Regras'!$A$35:$A$39,0)),0)+IF(L61="",0,IFERROR(LOOKUP(L61,'Regras'!$A$49:$A$52,'Regras'!$C$49:$C$52),1))+IFERROR(INDEX('Regras'!$B$43:$B$45,MATCH(K61,'Regras'!$A$43:$A$45,0)),0))</f>
        <v/>
      </c>
      <c r="N61" s="9">
        <f>IF(F61="","",IFERROR(INDEX('Regras'!$C$6:$C$25,MATCH(F61,'Regras'!$A$6:$A$25,0)),""))</f>
        <v/>
      </c>
      <c r="O61" s="10">
        <f>IF(M61="","",IF(OR(IFERROR(INDEX('Regras'!$B$6:$B$25,MATCH(F61,'Regras'!$A$6:$A$25,0)),0)=0,IFERROR(INDEX('Regras'!$B$29:$B$31,MATCH(H61,'Regras'!$A$29:$A$31,0)),0)=0,IFERROR(INDEX('Regras'!$D$35:$D$39,MATCH(I61,'Regras'!$A$35:$A$39,0)),0)=0),"Encaminhar",IF(M61&gt;='Regras'!$B$56,"Marcar chamada","Acompanhar")))</f>
        <v/>
      </c>
      <c r="P61" s="6" t="n"/>
      <c r="Q61" s="6" t="n"/>
      <c r="R61" s="6" t="n"/>
      <c r="S61" s="11" t="n"/>
      <c r="T61" s="6" t="n"/>
    </row>
    <row r="62">
      <c r="A62" s="4" t="n"/>
      <c r="B62" s="5" t="n"/>
      <c r="C62" s="6" t="n"/>
      <c r="D62" s="6" t="n"/>
      <c r="E62" s="6" t="n"/>
      <c r="F62" s="6" t="n"/>
      <c r="G62" s="6" t="n"/>
      <c r="H62" s="6" t="n"/>
      <c r="I62" s="6" t="n"/>
      <c r="J62" s="4" t="n"/>
      <c r="K62" s="6" t="n"/>
      <c r="L62" s="7">
        <f>IF(OR(A62="",J62=""),"",J62-A62)</f>
        <v/>
      </c>
      <c r="M62" s="8">
        <f>IF(OR(F62="",H62="",I62="",K62=""),"",IFERROR(INDEX('Regras'!$B$6:$B$25,MATCH(F62,'Regras'!$A$6:$A$25,0)),0)+IFERROR(INDEX('Regras'!$B$29:$B$31,MATCH(H62,'Regras'!$A$29:$A$31,0)),0)+IFERROR(INDEX('Regras'!$D$35:$D$39,MATCH(I62,'Regras'!$A$35:$A$39,0)),0)+IF(L62="",0,IFERROR(LOOKUP(L62,'Regras'!$A$49:$A$52,'Regras'!$C$49:$C$52),1))+IFERROR(INDEX('Regras'!$B$43:$B$45,MATCH(K62,'Regras'!$A$43:$A$45,0)),0))</f>
        <v/>
      </c>
      <c r="N62" s="9">
        <f>IF(F62="","",IFERROR(INDEX('Regras'!$C$6:$C$25,MATCH(F62,'Regras'!$A$6:$A$25,0)),""))</f>
        <v/>
      </c>
      <c r="O62" s="10">
        <f>IF(M62="","",IF(OR(IFERROR(INDEX('Regras'!$B$6:$B$25,MATCH(F62,'Regras'!$A$6:$A$25,0)),0)=0,IFERROR(INDEX('Regras'!$B$29:$B$31,MATCH(H62,'Regras'!$A$29:$A$31,0)),0)=0,IFERROR(INDEX('Regras'!$D$35:$D$39,MATCH(I62,'Regras'!$A$35:$A$39,0)),0)=0),"Encaminhar",IF(M62&gt;='Regras'!$B$56,"Marcar chamada","Acompanhar")))</f>
        <v/>
      </c>
      <c r="P62" s="6" t="n"/>
      <c r="Q62" s="6" t="n"/>
      <c r="R62" s="6" t="n"/>
      <c r="S62" s="11" t="n"/>
      <c r="T62" s="6" t="n"/>
    </row>
    <row r="63">
      <c r="A63" s="4" t="n"/>
      <c r="B63" s="5" t="n"/>
      <c r="C63" s="6" t="n"/>
      <c r="D63" s="6" t="n"/>
      <c r="E63" s="6" t="n"/>
      <c r="F63" s="6" t="n"/>
      <c r="G63" s="6" t="n"/>
      <c r="H63" s="6" t="n"/>
      <c r="I63" s="6" t="n"/>
      <c r="J63" s="4" t="n"/>
      <c r="K63" s="6" t="n"/>
      <c r="L63" s="7">
        <f>IF(OR(A63="",J63=""),"",J63-A63)</f>
        <v/>
      </c>
      <c r="M63" s="8">
        <f>IF(OR(F63="",H63="",I63="",K63=""),"",IFERROR(INDEX('Regras'!$B$6:$B$25,MATCH(F63,'Regras'!$A$6:$A$25,0)),0)+IFERROR(INDEX('Regras'!$B$29:$B$31,MATCH(H63,'Regras'!$A$29:$A$31,0)),0)+IFERROR(INDEX('Regras'!$D$35:$D$39,MATCH(I63,'Regras'!$A$35:$A$39,0)),0)+IF(L63="",0,IFERROR(LOOKUP(L63,'Regras'!$A$49:$A$52,'Regras'!$C$49:$C$52),1))+IFERROR(INDEX('Regras'!$B$43:$B$45,MATCH(K63,'Regras'!$A$43:$A$45,0)),0))</f>
        <v/>
      </c>
      <c r="N63" s="9">
        <f>IF(F63="","",IFERROR(INDEX('Regras'!$C$6:$C$25,MATCH(F63,'Regras'!$A$6:$A$25,0)),""))</f>
        <v/>
      </c>
      <c r="O63" s="10">
        <f>IF(M63="","",IF(OR(IFERROR(INDEX('Regras'!$B$6:$B$25,MATCH(F63,'Regras'!$A$6:$A$25,0)),0)=0,IFERROR(INDEX('Regras'!$B$29:$B$31,MATCH(H63,'Regras'!$A$29:$A$31,0)),0)=0,IFERROR(INDEX('Regras'!$D$35:$D$39,MATCH(I63,'Regras'!$A$35:$A$39,0)),0)=0),"Encaminhar",IF(M63&gt;='Regras'!$B$56,"Marcar chamada","Acompanhar")))</f>
        <v/>
      </c>
      <c r="P63" s="6" t="n"/>
      <c r="Q63" s="6" t="n"/>
      <c r="R63" s="6" t="n"/>
      <c r="S63" s="11" t="n"/>
      <c r="T63" s="6" t="n"/>
    </row>
    <row r="64">
      <c r="A64" s="4" t="n"/>
      <c r="B64" s="5" t="n"/>
      <c r="C64" s="6" t="n"/>
      <c r="D64" s="6" t="n"/>
      <c r="E64" s="6" t="n"/>
      <c r="F64" s="6" t="n"/>
      <c r="G64" s="6" t="n"/>
      <c r="H64" s="6" t="n"/>
      <c r="I64" s="6" t="n"/>
      <c r="J64" s="4" t="n"/>
      <c r="K64" s="6" t="n"/>
      <c r="L64" s="7">
        <f>IF(OR(A64="",J64=""),"",J64-A64)</f>
        <v/>
      </c>
      <c r="M64" s="8">
        <f>IF(OR(F64="",H64="",I64="",K64=""),"",IFERROR(INDEX('Regras'!$B$6:$B$25,MATCH(F64,'Regras'!$A$6:$A$25,0)),0)+IFERROR(INDEX('Regras'!$B$29:$B$31,MATCH(H64,'Regras'!$A$29:$A$31,0)),0)+IFERROR(INDEX('Regras'!$D$35:$D$39,MATCH(I64,'Regras'!$A$35:$A$39,0)),0)+IF(L64="",0,IFERROR(LOOKUP(L64,'Regras'!$A$49:$A$52,'Regras'!$C$49:$C$52),1))+IFERROR(INDEX('Regras'!$B$43:$B$45,MATCH(K64,'Regras'!$A$43:$A$45,0)),0))</f>
        <v/>
      </c>
      <c r="N64" s="9">
        <f>IF(F64="","",IFERROR(INDEX('Regras'!$C$6:$C$25,MATCH(F64,'Regras'!$A$6:$A$25,0)),""))</f>
        <v/>
      </c>
      <c r="O64" s="10">
        <f>IF(M64="","",IF(OR(IFERROR(INDEX('Regras'!$B$6:$B$25,MATCH(F64,'Regras'!$A$6:$A$25,0)),0)=0,IFERROR(INDEX('Regras'!$B$29:$B$31,MATCH(H64,'Regras'!$A$29:$A$31,0)),0)=0,IFERROR(INDEX('Regras'!$D$35:$D$39,MATCH(I64,'Regras'!$A$35:$A$39,0)),0)=0),"Encaminhar",IF(M64&gt;='Regras'!$B$56,"Marcar chamada","Acompanhar")))</f>
        <v/>
      </c>
      <c r="P64" s="6" t="n"/>
      <c r="Q64" s="6" t="n"/>
      <c r="R64" s="6" t="n"/>
      <c r="S64" s="11" t="n"/>
      <c r="T64" s="6" t="n"/>
    </row>
    <row r="65">
      <c r="A65" s="4" t="n"/>
      <c r="B65" s="5" t="n"/>
      <c r="C65" s="6" t="n"/>
      <c r="D65" s="6" t="n"/>
      <c r="E65" s="6" t="n"/>
      <c r="F65" s="6" t="n"/>
      <c r="G65" s="6" t="n"/>
      <c r="H65" s="6" t="n"/>
      <c r="I65" s="6" t="n"/>
      <c r="J65" s="4" t="n"/>
      <c r="K65" s="6" t="n"/>
      <c r="L65" s="7">
        <f>IF(OR(A65="",J65=""),"",J65-A65)</f>
        <v/>
      </c>
      <c r="M65" s="8">
        <f>IF(OR(F65="",H65="",I65="",K65=""),"",IFERROR(INDEX('Regras'!$B$6:$B$25,MATCH(F65,'Regras'!$A$6:$A$25,0)),0)+IFERROR(INDEX('Regras'!$B$29:$B$31,MATCH(H65,'Regras'!$A$29:$A$31,0)),0)+IFERROR(INDEX('Regras'!$D$35:$D$39,MATCH(I65,'Regras'!$A$35:$A$39,0)),0)+IF(L65="",0,IFERROR(LOOKUP(L65,'Regras'!$A$49:$A$52,'Regras'!$C$49:$C$52),1))+IFERROR(INDEX('Regras'!$B$43:$B$45,MATCH(K65,'Regras'!$A$43:$A$45,0)),0))</f>
        <v/>
      </c>
      <c r="N65" s="9">
        <f>IF(F65="","",IFERROR(INDEX('Regras'!$C$6:$C$25,MATCH(F65,'Regras'!$A$6:$A$25,0)),""))</f>
        <v/>
      </c>
      <c r="O65" s="10">
        <f>IF(M65="","",IF(OR(IFERROR(INDEX('Regras'!$B$6:$B$25,MATCH(F65,'Regras'!$A$6:$A$25,0)),0)=0,IFERROR(INDEX('Regras'!$B$29:$B$31,MATCH(H65,'Regras'!$A$29:$A$31,0)),0)=0,IFERROR(INDEX('Regras'!$D$35:$D$39,MATCH(I65,'Regras'!$A$35:$A$39,0)),0)=0),"Encaminhar",IF(M65&gt;='Regras'!$B$56,"Marcar chamada","Acompanhar")))</f>
        <v/>
      </c>
      <c r="P65" s="6" t="n"/>
      <c r="Q65" s="6" t="n"/>
      <c r="R65" s="6" t="n"/>
      <c r="S65" s="11" t="n"/>
      <c r="T65" s="6" t="n"/>
    </row>
    <row r="66">
      <c r="A66" s="4" t="n"/>
      <c r="B66" s="5" t="n"/>
      <c r="C66" s="6" t="n"/>
      <c r="D66" s="6" t="n"/>
      <c r="E66" s="6" t="n"/>
      <c r="F66" s="6" t="n"/>
      <c r="G66" s="6" t="n"/>
      <c r="H66" s="6" t="n"/>
      <c r="I66" s="6" t="n"/>
      <c r="J66" s="4" t="n"/>
      <c r="K66" s="6" t="n"/>
      <c r="L66" s="7">
        <f>IF(OR(A66="",J66=""),"",J66-A66)</f>
        <v/>
      </c>
      <c r="M66" s="8">
        <f>IF(OR(F66="",H66="",I66="",K66=""),"",IFERROR(INDEX('Regras'!$B$6:$B$25,MATCH(F66,'Regras'!$A$6:$A$25,0)),0)+IFERROR(INDEX('Regras'!$B$29:$B$31,MATCH(H66,'Regras'!$A$29:$A$31,0)),0)+IFERROR(INDEX('Regras'!$D$35:$D$39,MATCH(I66,'Regras'!$A$35:$A$39,0)),0)+IF(L66="",0,IFERROR(LOOKUP(L66,'Regras'!$A$49:$A$52,'Regras'!$C$49:$C$52),1))+IFERROR(INDEX('Regras'!$B$43:$B$45,MATCH(K66,'Regras'!$A$43:$A$45,0)),0))</f>
        <v/>
      </c>
      <c r="N66" s="9">
        <f>IF(F66="","",IFERROR(INDEX('Regras'!$C$6:$C$25,MATCH(F66,'Regras'!$A$6:$A$25,0)),""))</f>
        <v/>
      </c>
      <c r="O66" s="10">
        <f>IF(M66="","",IF(OR(IFERROR(INDEX('Regras'!$B$6:$B$25,MATCH(F66,'Regras'!$A$6:$A$25,0)),0)=0,IFERROR(INDEX('Regras'!$B$29:$B$31,MATCH(H66,'Regras'!$A$29:$A$31,0)),0)=0,IFERROR(INDEX('Regras'!$D$35:$D$39,MATCH(I66,'Regras'!$A$35:$A$39,0)),0)=0),"Encaminhar",IF(M66&gt;='Regras'!$B$56,"Marcar chamada","Acompanhar")))</f>
        <v/>
      </c>
      <c r="P66" s="6" t="n"/>
      <c r="Q66" s="6" t="n"/>
      <c r="R66" s="6" t="n"/>
      <c r="S66" s="11" t="n"/>
      <c r="T66" s="6" t="n"/>
    </row>
    <row r="67">
      <c r="A67" s="4" t="n"/>
      <c r="B67" s="5" t="n"/>
      <c r="C67" s="6" t="n"/>
      <c r="D67" s="6" t="n"/>
      <c r="E67" s="6" t="n"/>
      <c r="F67" s="6" t="n"/>
      <c r="G67" s="6" t="n"/>
      <c r="H67" s="6" t="n"/>
      <c r="I67" s="6" t="n"/>
      <c r="J67" s="4" t="n"/>
      <c r="K67" s="6" t="n"/>
      <c r="L67" s="7">
        <f>IF(OR(A67="",J67=""),"",J67-A67)</f>
        <v/>
      </c>
      <c r="M67" s="8">
        <f>IF(OR(F67="",H67="",I67="",K67=""),"",IFERROR(INDEX('Regras'!$B$6:$B$25,MATCH(F67,'Regras'!$A$6:$A$25,0)),0)+IFERROR(INDEX('Regras'!$B$29:$B$31,MATCH(H67,'Regras'!$A$29:$A$31,0)),0)+IFERROR(INDEX('Regras'!$D$35:$D$39,MATCH(I67,'Regras'!$A$35:$A$39,0)),0)+IF(L67="",0,IFERROR(LOOKUP(L67,'Regras'!$A$49:$A$52,'Regras'!$C$49:$C$52),1))+IFERROR(INDEX('Regras'!$B$43:$B$45,MATCH(K67,'Regras'!$A$43:$A$45,0)),0))</f>
        <v/>
      </c>
      <c r="N67" s="9">
        <f>IF(F67="","",IFERROR(INDEX('Regras'!$C$6:$C$25,MATCH(F67,'Regras'!$A$6:$A$25,0)),""))</f>
        <v/>
      </c>
      <c r="O67" s="10">
        <f>IF(M67="","",IF(OR(IFERROR(INDEX('Regras'!$B$6:$B$25,MATCH(F67,'Regras'!$A$6:$A$25,0)),0)=0,IFERROR(INDEX('Regras'!$B$29:$B$31,MATCH(H67,'Regras'!$A$29:$A$31,0)),0)=0,IFERROR(INDEX('Regras'!$D$35:$D$39,MATCH(I67,'Regras'!$A$35:$A$39,0)),0)=0),"Encaminhar",IF(M67&gt;='Regras'!$B$56,"Marcar chamada","Acompanhar")))</f>
        <v/>
      </c>
      <c r="P67" s="6" t="n"/>
      <c r="Q67" s="6" t="n"/>
      <c r="R67" s="6" t="n"/>
      <c r="S67" s="11" t="n"/>
      <c r="T67" s="6" t="n"/>
    </row>
    <row r="68">
      <c r="A68" s="4" t="n"/>
      <c r="B68" s="5" t="n"/>
      <c r="C68" s="6" t="n"/>
      <c r="D68" s="6" t="n"/>
      <c r="E68" s="6" t="n"/>
      <c r="F68" s="6" t="n"/>
      <c r="G68" s="6" t="n"/>
      <c r="H68" s="6" t="n"/>
      <c r="I68" s="6" t="n"/>
      <c r="J68" s="4" t="n"/>
      <c r="K68" s="6" t="n"/>
      <c r="L68" s="7">
        <f>IF(OR(A68="",J68=""),"",J68-A68)</f>
        <v/>
      </c>
      <c r="M68" s="8">
        <f>IF(OR(F68="",H68="",I68="",K68=""),"",IFERROR(INDEX('Regras'!$B$6:$B$25,MATCH(F68,'Regras'!$A$6:$A$25,0)),0)+IFERROR(INDEX('Regras'!$B$29:$B$31,MATCH(H68,'Regras'!$A$29:$A$31,0)),0)+IFERROR(INDEX('Regras'!$D$35:$D$39,MATCH(I68,'Regras'!$A$35:$A$39,0)),0)+IF(L68="",0,IFERROR(LOOKUP(L68,'Regras'!$A$49:$A$52,'Regras'!$C$49:$C$52),1))+IFERROR(INDEX('Regras'!$B$43:$B$45,MATCH(K68,'Regras'!$A$43:$A$45,0)),0))</f>
        <v/>
      </c>
      <c r="N68" s="9">
        <f>IF(F68="","",IFERROR(INDEX('Regras'!$C$6:$C$25,MATCH(F68,'Regras'!$A$6:$A$25,0)),""))</f>
        <v/>
      </c>
      <c r="O68" s="10">
        <f>IF(M68="","",IF(OR(IFERROR(INDEX('Regras'!$B$6:$B$25,MATCH(F68,'Regras'!$A$6:$A$25,0)),0)=0,IFERROR(INDEX('Regras'!$B$29:$B$31,MATCH(H68,'Regras'!$A$29:$A$31,0)),0)=0,IFERROR(INDEX('Regras'!$D$35:$D$39,MATCH(I68,'Regras'!$A$35:$A$39,0)),0)=0),"Encaminhar",IF(M68&gt;='Regras'!$B$56,"Marcar chamada","Acompanhar")))</f>
        <v/>
      </c>
      <c r="P68" s="6" t="n"/>
      <c r="Q68" s="6" t="n"/>
      <c r="R68" s="6" t="n"/>
      <c r="S68" s="11" t="n"/>
      <c r="T68" s="6" t="n"/>
    </row>
    <row r="69">
      <c r="A69" s="4" t="n"/>
      <c r="B69" s="5" t="n"/>
      <c r="C69" s="6" t="n"/>
      <c r="D69" s="6" t="n"/>
      <c r="E69" s="6" t="n"/>
      <c r="F69" s="6" t="n"/>
      <c r="G69" s="6" t="n"/>
      <c r="H69" s="6" t="n"/>
      <c r="I69" s="6" t="n"/>
      <c r="J69" s="4" t="n"/>
      <c r="K69" s="6" t="n"/>
      <c r="L69" s="7">
        <f>IF(OR(A69="",J69=""),"",J69-A69)</f>
        <v/>
      </c>
      <c r="M69" s="8">
        <f>IF(OR(F69="",H69="",I69="",K69=""),"",IFERROR(INDEX('Regras'!$B$6:$B$25,MATCH(F69,'Regras'!$A$6:$A$25,0)),0)+IFERROR(INDEX('Regras'!$B$29:$B$31,MATCH(H69,'Regras'!$A$29:$A$31,0)),0)+IFERROR(INDEX('Regras'!$D$35:$D$39,MATCH(I69,'Regras'!$A$35:$A$39,0)),0)+IF(L69="",0,IFERROR(LOOKUP(L69,'Regras'!$A$49:$A$52,'Regras'!$C$49:$C$52),1))+IFERROR(INDEX('Regras'!$B$43:$B$45,MATCH(K69,'Regras'!$A$43:$A$45,0)),0))</f>
        <v/>
      </c>
      <c r="N69" s="9">
        <f>IF(F69="","",IFERROR(INDEX('Regras'!$C$6:$C$25,MATCH(F69,'Regras'!$A$6:$A$25,0)),""))</f>
        <v/>
      </c>
      <c r="O69" s="10">
        <f>IF(M69="","",IF(OR(IFERROR(INDEX('Regras'!$B$6:$B$25,MATCH(F69,'Regras'!$A$6:$A$25,0)),0)=0,IFERROR(INDEX('Regras'!$B$29:$B$31,MATCH(H69,'Regras'!$A$29:$A$31,0)),0)=0,IFERROR(INDEX('Regras'!$D$35:$D$39,MATCH(I69,'Regras'!$A$35:$A$39,0)),0)=0),"Encaminhar",IF(M69&gt;='Regras'!$B$56,"Marcar chamada","Acompanhar")))</f>
        <v/>
      </c>
      <c r="P69" s="6" t="n"/>
      <c r="Q69" s="6" t="n"/>
      <c r="R69" s="6" t="n"/>
      <c r="S69" s="11" t="n"/>
      <c r="T69" s="6" t="n"/>
    </row>
    <row r="70">
      <c r="A70" s="4" t="n"/>
      <c r="B70" s="5" t="n"/>
      <c r="C70" s="6" t="n"/>
      <c r="D70" s="6" t="n"/>
      <c r="E70" s="6" t="n"/>
      <c r="F70" s="6" t="n"/>
      <c r="G70" s="6" t="n"/>
      <c r="H70" s="6" t="n"/>
      <c r="I70" s="6" t="n"/>
      <c r="J70" s="4" t="n"/>
      <c r="K70" s="6" t="n"/>
      <c r="L70" s="7">
        <f>IF(OR(A70="",J70=""),"",J70-A70)</f>
        <v/>
      </c>
      <c r="M70" s="8">
        <f>IF(OR(F70="",H70="",I70="",K70=""),"",IFERROR(INDEX('Regras'!$B$6:$B$25,MATCH(F70,'Regras'!$A$6:$A$25,0)),0)+IFERROR(INDEX('Regras'!$B$29:$B$31,MATCH(H70,'Regras'!$A$29:$A$31,0)),0)+IFERROR(INDEX('Regras'!$D$35:$D$39,MATCH(I70,'Regras'!$A$35:$A$39,0)),0)+IF(L70="",0,IFERROR(LOOKUP(L70,'Regras'!$A$49:$A$52,'Regras'!$C$49:$C$52),1))+IFERROR(INDEX('Regras'!$B$43:$B$45,MATCH(K70,'Regras'!$A$43:$A$45,0)),0))</f>
        <v/>
      </c>
      <c r="N70" s="9">
        <f>IF(F70="","",IFERROR(INDEX('Regras'!$C$6:$C$25,MATCH(F70,'Regras'!$A$6:$A$25,0)),""))</f>
        <v/>
      </c>
      <c r="O70" s="10">
        <f>IF(M70="","",IF(OR(IFERROR(INDEX('Regras'!$B$6:$B$25,MATCH(F70,'Regras'!$A$6:$A$25,0)),0)=0,IFERROR(INDEX('Regras'!$B$29:$B$31,MATCH(H70,'Regras'!$A$29:$A$31,0)),0)=0,IFERROR(INDEX('Regras'!$D$35:$D$39,MATCH(I70,'Regras'!$A$35:$A$39,0)),0)=0),"Encaminhar",IF(M70&gt;='Regras'!$B$56,"Marcar chamada","Acompanhar")))</f>
        <v/>
      </c>
      <c r="P70" s="6" t="n"/>
      <c r="Q70" s="6" t="n"/>
      <c r="R70" s="6" t="n"/>
      <c r="S70" s="11" t="n"/>
      <c r="T70" s="6" t="n"/>
    </row>
    <row r="71">
      <c r="A71" s="4" t="n"/>
      <c r="B71" s="5" t="n"/>
      <c r="C71" s="6" t="n"/>
      <c r="D71" s="6" t="n"/>
      <c r="E71" s="6" t="n"/>
      <c r="F71" s="6" t="n"/>
      <c r="G71" s="6" t="n"/>
      <c r="H71" s="6" t="n"/>
      <c r="I71" s="6" t="n"/>
      <c r="J71" s="4" t="n"/>
      <c r="K71" s="6" t="n"/>
      <c r="L71" s="7">
        <f>IF(OR(A71="",J71=""),"",J71-A71)</f>
        <v/>
      </c>
      <c r="M71" s="8">
        <f>IF(OR(F71="",H71="",I71="",K71=""),"",IFERROR(INDEX('Regras'!$B$6:$B$25,MATCH(F71,'Regras'!$A$6:$A$25,0)),0)+IFERROR(INDEX('Regras'!$B$29:$B$31,MATCH(H71,'Regras'!$A$29:$A$31,0)),0)+IFERROR(INDEX('Regras'!$D$35:$D$39,MATCH(I71,'Regras'!$A$35:$A$39,0)),0)+IF(L71="",0,IFERROR(LOOKUP(L71,'Regras'!$A$49:$A$52,'Regras'!$C$49:$C$52),1))+IFERROR(INDEX('Regras'!$B$43:$B$45,MATCH(K71,'Regras'!$A$43:$A$45,0)),0))</f>
        <v/>
      </c>
      <c r="N71" s="9">
        <f>IF(F71="","",IFERROR(INDEX('Regras'!$C$6:$C$25,MATCH(F71,'Regras'!$A$6:$A$25,0)),""))</f>
        <v/>
      </c>
      <c r="O71" s="10">
        <f>IF(M71="","",IF(OR(IFERROR(INDEX('Regras'!$B$6:$B$25,MATCH(F71,'Regras'!$A$6:$A$25,0)),0)=0,IFERROR(INDEX('Regras'!$B$29:$B$31,MATCH(H71,'Regras'!$A$29:$A$31,0)),0)=0,IFERROR(INDEX('Regras'!$D$35:$D$39,MATCH(I71,'Regras'!$A$35:$A$39,0)),0)=0),"Encaminhar",IF(M71&gt;='Regras'!$B$56,"Marcar chamada","Acompanhar")))</f>
        <v/>
      </c>
      <c r="P71" s="6" t="n"/>
      <c r="Q71" s="6" t="n"/>
      <c r="R71" s="6" t="n"/>
      <c r="S71" s="11" t="n"/>
      <c r="T71" s="6" t="n"/>
    </row>
    <row r="72">
      <c r="A72" s="4" t="n"/>
      <c r="B72" s="5" t="n"/>
      <c r="C72" s="6" t="n"/>
      <c r="D72" s="6" t="n"/>
      <c r="E72" s="6" t="n"/>
      <c r="F72" s="6" t="n"/>
      <c r="G72" s="6" t="n"/>
      <c r="H72" s="6" t="n"/>
      <c r="I72" s="6" t="n"/>
      <c r="J72" s="4" t="n"/>
      <c r="K72" s="6" t="n"/>
      <c r="L72" s="7">
        <f>IF(OR(A72="",J72=""),"",J72-A72)</f>
        <v/>
      </c>
      <c r="M72" s="8">
        <f>IF(OR(F72="",H72="",I72="",K72=""),"",IFERROR(INDEX('Regras'!$B$6:$B$25,MATCH(F72,'Regras'!$A$6:$A$25,0)),0)+IFERROR(INDEX('Regras'!$B$29:$B$31,MATCH(H72,'Regras'!$A$29:$A$31,0)),0)+IFERROR(INDEX('Regras'!$D$35:$D$39,MATCH(I72,'Regras'!$A$35:$A$39,0)),0)+IF(L72="",0,IFERROR(LOOKUP(L72,'Regras'!$A$49:$A$52,'Regras'!$C$49:$C$52),1))+IFERROR(INDEX('Regras'!$B$43:$B$45,MATCH(K72,'Regras'!$A$43:$A$45,0)),0))</f>
        <v/>
      </c>
      <c r="N72" s="9">
        <f>IF(F72="","",IFERROR(INDEX('Regras'!$C$6:$C$25,MATCH(F72,'Regras'!$A$6:$A$25,0)),""))</f>
        <v/>
      </c>
      <c r="O72" s="10">
        <f>IF(M72="","",IF(OR(IFERROR(INDEX('Regras'!$B$6:$B$25,MATCH(F72,'Regras'!$A$6:$A$25,0)),0)=0,IFERROR(INDEX('Regras'!$B$29:$B$31,MATCH(H72,'Regras'!$A$29:$A$31,0)),0)=0,IFERROR(INDEX('Regras'!$D$35:$D$39,MATCH(I72,'Regras'!$A$35:$A$39,0)),0)=0),"Encaminhar",IF(M72&gt;='Regras'!$B$56,"Marcar chamada","Acompanhar")))</f>
        <v/>
      </c>
      <c r="P72" s="6" t="n"/>
      <c r="Q72" s="6" t="n"/>
      <c r="R72" s="6" t="n"/>
      <c r="S72" s="11" t="n"/>
      <c r="T72" s="6" t="n"/>
    </row>
    <row r="73">
      <c r="A73" s="4" t="n"/>
      <c r="B73" s="5" t="n"/>
      <c r="C73" s="6" t="n"/>
      <c r="D73" s="6" t="n"/>
      <c r="E73" s="6" t="n"/>
      <c r="F73" s="6" t="n"/>
      <c r="G73" s="6" t="n"/>
      <c r="H73" s="6" t="n"/>
      <c r="I73" s="6" t="n"/>
      <c r="J73" s="4" t="n"/>
      <c r="K73" s="6" t="n"/>
      <c r="L73" s="7">
        <f>IF(OR(A73="",J73=""),"",J73-A73)</f>
        <v/>
      </c>
      <c r="M73" s="8">
        <f>IF(OR(F73="",H73="",I73="",K73=""),"",IFERROR(INDEX('Regras'!$B$6:$B$25,MATCH(F73,'Regras'!$A$6:$A$25,0)),0)+IFERROR(INDEX('Regras'!$B$29:$B$31,MATCH(H73,'Regras'!$A$29:$A$31,0)),0)+IFERROR(INDEX('Regras'!$D$35:$D$39,MATCH(I73,'Regras'!$A$35:$A$39,0)),0)+IF(L73="",0,IFERROR(LOOKUP(L73,'Regras'!$A$49:$A$52,'Regras'!$C$49:$C$52),1))+IFERROR(INDEX('Regras'!$B$43:$B$45,MATCH(K73,'Regras'!$A$43:$A$45,0)),0))</f>
        <v/>
      </c>
      <c r="N73" s="9">
        <f>IF(F73="","",IFERROR(INDEX('Regras'!$C$6:$C$25,MATCH(F73,'Regras'!$A$6:$A$25,0)),""))</f>
        <v/>
      </c>
      <c r="O73" s="10">
        <f>IF(M73="","",IF(OR(IFERROR(INDEX('Regras'!$B$6:$B$25,MATCH(F73,'Regras'!$A$6:$A$25,0)),0)=0,IFERROR(INDEX('Regras'!$B$29:$B$31,MATCH(H73,'Regras'!$A$29:$A$31,0)),0)=0,IFERROR(INDEX('Regras'!$D$35:$D$39,MATCH(I73,'Regras'!$A$35:$A$39,0)),0)=0),"Encaminhar",IF(M73&gt;='Regras'!$B$56,"Marcar chamada","Acompanhar")))</f>
        <v/>
      </c>
      <c r="P73" s="6" t="n"/>
      <c r="Q73" s="6" t="n"/>
      <c r="R73" s="6" t="n"/>
      <c r="S73" s="11" t="n"/>
      <c r="T73" s="6" t="n"/>
    </row>
    <row r="74">
      <c r="A74" s="4" t="n"/>
      <c r="B74" s="5" t="n"/>
      <c r="C74" s="6" t="n"/>
      <c r="D74" s="6" t="n"/>
      <c r="E74" s="6" t="n"/>
      <c r="F74" s="6" t="n"/>
      <c r="G74" s="6" t="n"/>
      <c r="H74" s="6" t="n"/>
      <c r="I74" s="6" t="n"/>
      <c r="J74" s="4" t="n"/>
      <c r="K74" s="6" t="n"/>
      <c r="L74" s="7">
        <f>IF(OR(A74="",J74=""),"",J74-A74)</f>
        <v/>
      </c>
      <c r="M74" s="8">
        <f>IF(OR(F74="",H74="",I74="",K74=""),"",IFERROR(INDEX('Regras'!$B$6:$B$25,MATCH(F74,'Regras'!$A$6:$A$25,0)),0)+IFERROR(INDEX('Regras'!$B$29:$B$31,MATCH(H74,'Regras'!$A$29:$A$31,0)),0)+IFERROR(INDEX('Regras'!$D$35:$D$39,MATCH(I74,'Regras'!$A$35:$A$39,0)),0)+IF(L74="",0,IFERROR(LOOKUP(L74,'Regras'!$A$49:$A$52,'Regras'!$C$49:$C$52),1))+IFERROR(INDEX('Regras'!$B$43:$B$45,MATCH(K74,'Regras'!$A$43:$A$45,0)),0))</f>
        <v/>
      </c>
      <c r="N74" s="9">
        <f>IF(F74="","",IFERROR(INDEX('Regras'!$C$6:$C$25,MATCH(F74,'Regras'!$A$6:$A$25,0)),""))</f>
        <v/>
      </c>
      <c r="O74" s="10">
        <f>IF(M74="","",IF(OR(IFERROR(INDEX('Regras'!$B$6:$B$25,MATCH(F74,'Regras'!$A$6:$A$25,0)),0)=0,IFERROR(INDEX('Regras'!$B$29:$B$31,MATCH(H74,'Regras'!$A$29:$A$31,0)),0)=0,IFERROR(INDEX('Regras'!$D$35:$D$39,MATCH(I74,'Regras'!$A$35:$A$39,0)),0)=0),"Encaminhar",IF(M74&gt;='Regras'!$B$56,"Marcar chamada","Acompanhar")))</f>
        <v/>
      </c>
      <c r="P74" s="6" t="n"/>
      <c r="Q74" s="6" t="n"/>
      <c r="R74" s="6" t="n"/>
      <c r="S74" s="11" t="n"/>
      <c r="T74" s="6" t="n"/>
    </row>
    <row r="75">
      <c r="A75" s="4" t="n"/>
      <c r="B75" s="5" t="n"/>
      <c r="C75" s="6" t="n"/>
      <c r="D75" s="6" t="n"/>
      <c r="E75" s="6" t="n"/>
      <c r="F75" s="6" t="n"/>
      <c r="G75" s="6" t="n"/>
      <c r="H75" s="6" t="n"/>
      <c r="I75" s="6" t="n"/>
      <c r="J75" s="4" t="n"/>
      <c r="K75" s="6" t="n"/>
      <c r="L75" s="7">
        <f>IF(OR(A75="",J75=""),"",J75-A75)</f>
        <v/>
      </c>
      <c r="M75" s="8">
        <f>IF(OR(F75="",H75="",I75="",K75=""),"",IFERROR(INDEX('Regras'!$B$6:$B$25,MATCH(F75,'Regras'!$A$6:$A$25,0)),0)+IFERROR(INDEX('Regras'!$B$29:$B$31,MATCH(H75,'Regras'!$A$29:$A$31,0)),0)+IFERROR(INDEX('Regras'!$D$35:$D$39,MATCH(I75,'Regras'!$A$35:$A$39,0)),0)+IF(L75="",0,IFERROR(LOOKUP(L75,'Regras'!$A$49:$A$52,'Regras'!$C$49:$C$52),1))+IFERROR(INDEX('Regras'!$B$43:$B$45,MATCH(K75,'Regras'!$A$43:$A$45,0)),0))</f>
        <v/>
      </c>
      <c r="N75" s="9">
        <f>IF(F75="","",IFERROR(INDEX('Regras'!$C$6:$C$25,MATCH(F75,'Regras'!$A$6:$A$25,0)),""))</f>
        <v/>
      </c>
      <c r="O75" s="10">
        <f>IF(M75="","",IF(OR(IFERROR(INDEX('Regras'!$B$6:$B$25,MATCH(F75,'Regras'!$A$6:$A$25,0)),0)=0,IFERROR(INDEX('Regras'!$B$29:$B$31,MATCH(H75,'Regras'!$A$29:$A$31,0)),0)=0,IFERROR(INDEX('Regras'!$D$35:$D$39,MATCH(I75,'Regras'!$A$35:$A$39,0)),0)=0),"Encaminhar",IF(M75&gt;='Regras'!$B$56,"Marcar chamada","Acompanhar")))</f>
        <v/>
      </c>
      <c r="P75" s="6" t="n"/>
      <c r="Q75" s="6" t="n"/>
      <c r="R75" s="6" t="n"/>
      <c r="S75" s="11" t="n"/>
      <c r="T75" s="6" t="n"/>
    </row>
    <row r="76">
      <c r="A76" s="4" t="n"/>
      <c r="B76" s="5" t="n"/>
      <c r="C76" s="6" t="n"/>
      <c r="D76" s="6" t="n"/>
      <c r="E76" s="6" t="n"/>
      <c r="F76" s="6" t="n"/>
      <c r="G76" s="6" t="n"/>
      <c r="H76" s="6" t="n"/>
      <c r="I76" s="6" t="n"/>
      <c r="J76" s="4" t="n"/>
      <c r="K76" s="6" t="n"/>
      <c r="L76" s="7">
        <f>IF(OR(A76="",J76=""),"",J76-A76)</f>
        <v/>
      </c>
      <c r="M76" s="8">
        <f>IF(OR(F76="",H76="",I76="",K76=""),"",IFERROR(INDEX('Regras'!$B$6:$B$25,MATCH(F76,'Regras'!$A$6:$A$25,0)),0)+IFERROR(INDEX('Regras'!$B$29:$B$31,MATCH(H76,'Regras'!$A$29:$A$31,0)),0)+IFERROR(INDEX('Regras'!$D$35:$D$39,MATCH(I76,'Regras'!$A$35:$A$39,0)),0)+IF(L76="",0,IFERROR(LOOKUP(L76,'Regras'!$A$49:$A$52,'Regras'!$C$49:$C$52),1))+IFERROR(INDEX('Regras'!$B$43:$B$45,MATCH(K76,'Regras'!$A$43:$A$45,0)),0))</f>
        <v/>
      </c>
      <c r="N76" s="9">
        <f>IF(F76="","",IFERROR(INDEX('Regras'!$C$6:$C$25,MATCH(F76,'Regras'!$A$6:$A$25,0)),""))</f>
        <v/>
      </c>
      <c r="O76" s="10">
        <f>IF(M76="","",IF(OR(IFERROR(INDEX('Regras'!$B$6:$B$25,MATCH(F76,'Regras'!$A$6:$A$25,0)),0)=0,IFERROR(INDEX('Regras'!$B$29:$B$31,MATCH(H76,'Regras'!$A$29:$A$31,0)),0)=0,IFERROR(INDEX('Regras'!$D$35:$D$39,MATCH(I76,'Regras'!$A$35:$A$39,0)),0)=0),"Encaminhar",IF(M76&gt;='Regras'!$B$56,"Marcar chamada","Acompanhar")))</f>
        <v/>
      </c>
      <c r="P76" s="6" t="n"/>
      <c r="Q76" s="6" t="n"/>
      <c r="R76" s="6" t="n"/>
      <c r="S76" s="11" t="n"/>
      <c r="T76" s="6" t="n"/>
    </row>
    <row r="77">
      <c r="A77" s="4" t="n"/>
      <c r="B77" s="5" t="n"/>
      <c r="C77" s="6" t="n"/>
      <c r="D77" s="6" t="n"/>
      <c r="E77" s="6" t="n"/>
      <c r="F77" s="6" t="n"/>
      <c r="G77" s="6" t="n"/>
      <c r="H77" s="6" t="n"/>
      <c r="I77" s="6" t="n"/>
      <c r="J77" s="4" t="n"/>
      <c r="K77" s="6" t="n"/>
      <c r="L77" s="7">
        <f>IF(OR(A77="",J77=""),"",J77-A77)</f>
        <v/>
      </c>
      <c r="M77" s="8">
        <f>IF(OR(F77="",H77="",I77="",K77=""),"",IFERROR(INDEX('Regras'!$B$6:$B$25,MATCH(F77,'Regras'!$A$6:$A$25,0)),0)+IFERROR(INDEX('Regras'!$B$29:$B$31,MATCH(H77,'Regras'!$A$29:$A$31,0)),0)+IFERROR(INDEX('Regras'!$D$35:$D$39,MATCH(I77,'Regras'!$A$35:$A$39,0)),0)+IF(L77="",0,IFERROR(LOOKUP(L77,'Regras'!$A$49:$A$52,'Regras'!$C$49:$C$52),1))+IFERROR(INDEX('Regras'!$B$43:$B$45,MATCH(K77,'Regras'!$A$43:$A$45,0)),0))</f>
        <v/>
      </c>
      <c r="N77" s="9">
        <f>IF(F77="","",IFERROR(INDEX('Regras'!$C$6:$C$25,MATCH(F77,'Regras'!$A$6:$A$25,0)),""))</f>
        <v/>
      </c>
      <c r="O77" s="10">
        <f>IF(M77="","",IF(OR(IFERROR(INDEX('Regras'!$B$6:$B$25,MATCH(F77,'Regras'!$A$6:$A$25,0)),0)=0,IFERROR(INDEX('Regras'!$B$29:$B$31,MATCH(H77,'Regras'!$A$29:$A$31,0)),0)=0,IFERROR(INDEX('Regras'!$D$35:$D$39,MATCH(I77,'Regras'!$A$35:$A$39,0)),0)=0),"Encaminhar",IF(M77&gt;='Regras'!$B$56,"Marcar chamada","Acompanhar")))</f>
        <v/>
      </c>
      <c r="P77" s="6" t="n"/>
      <c r="Q77" s="6" t="n"/>
      <c r="R77" s="6" t="n"/>
      <c r="S77" s="11" t="n"/>
      <c r="T77" s="6" t="n"/>
    </row>
    <row r="78">
      <c r="A78" s="4" t="n"/>
      <c r="B78" s="5" t="n"/>
      <c r="C78" s="6" t="n"/>
      <c r="D78" s="6" t="n"/>
      <c r="E78" s="6" t="n"/>
      <c r="F78" s="6" t="n"/>
      <c r="G78" s="6" t="n"/>
      <c r="H78" s="6" t="n"/>
      <c r="I78" s="6" t="n"/>
      <c r="J78" s="4" t="n"/>
      <c r="K78" s="6" t="n"/>
      <c r="L78" s="7">
        <f>IF(OR(A78="",J78=""),"",J78-A78)</f>
        <v/>
      </c>
      <c r="M78" s="8">
        <f>IF(OR(F78="",H78="",I78="",K78=""),"",IFERROR(INDEX('Regras'!$B$6:$B$25,MATCH(F78,'Regras'!$A$6:$A$25,0)),0)+IFERROR(INDEX('Regras'!$B$29:$B$31,MATCH(H78,'Regras'!$A$29:$A$31,0)),0)+IFERROR(INDEX('Regras'!$D$35:$D$39,MATCH(I78,'Regras'!$A$35:$A$39,0)),0)+IF(L78="",0,IFERROR(LOOKUP(L78,'Regras'!$A$49:$A$52,'Regras'!$C$49:$C$52),1))+IFERROR(INDEX('Regras'!$B$43:$B$45,MATCH(K78,'Regras'!$A$43:$A$45,0)),0))</f>
        <v/>
      </c>
      <c r="N78" s="9">
        <f>IF(F78="","",IFERROR(INDEX('Regras'!$C$6:$C$25,MATCH(F78,'Regras'!$A$6:$A$25,0)),""))</f>
        <v/>
      </c>
      <c r="O78" s="10">
        <f>IF(M78="","",IF(OR(IFERROR(INDEX('Regras'!$B$6:$B$25,MATCH(F78,'Regras'!$A$6:$A$25,0)),0)=0,IFERROR(INDEX('Regras'!$B$29:$B$31,MATCH(H78,'Regras'!$A$29:$A$31,0)),0)=0,IFERROR(INDEX('Regras'!$D$35:$D$39,MATCH(I78,'Regras'!$A$35:$A$39,0)),0)=0),"Encaminhar",IF(M78&gt;='Regras'!$B$56,"Marcar chamada","Acompanhar")))</f>
        <v/>
      </c>
      <c r="P78" s="6" t="n"/>
      <c r="Q78" s="6" t="n"/>
      <c r="R78" s="6" t="n"/>
      <c r="S78" s="11" t="n"/>
      <c r="T78" s="6" t="n"/>
    </row>
    <row r="79">
      <c r="A79" s="4" t="n"/>
      <c r="B79" s="5" t="n"/>
      <c r="C79" s="6" t="n"/>
      <c r="D79" s="6" t="n"/>
      <c r="E79" s="6" t="n"/>
      <c r="F79" s="6" t="n"/>
      <c r="G79" s="6" t="n"/>
      <c r="H79" s="6" t="n"/>
      <c r="I79" s="6" t="n"/>
      <c r="J79" s="4" t="n"/>
      <c r="K79" s="6" t="n"/>
      <c r="L79" s="7">
        <f>IF(OR(A79="",J79=""),"",J79-A79)</f>
        <v/>
      </c>
      <c r="M79" s="8">
        <f>IF(OR(F79="",H79="",I79="",K79=""),"",IFERROR(INDEX('Regras'!$B$6:$B$25,MATCH(F79,'Regras'!$A$6:$A$25,0)),0)+IFERROR(INDEX('Regras'!$B$29:$B$31,MATCH(H79,'Regras'!$A$29:$A$31,0)),0)+IFERROR(INDEX('Regras'!$D$35:$D$39,MATCH(I79,'Regras'!$A$35:$A$39,0)),0)+IF(L79="",0,IFERROR(LOOKUP(L79,'Regras'!$A$49:$A$52,'Regras'!$C$49:$C$52),1))+IFERROR(INDEX('Regras'!$B$43:$B$45,MATCH(K79,'Regras'!$A$43:$A$45,0)),0))</f>
        <v/>
      </c>
      <c r="N79" s="9">
        <f>IF(F79="","",IFERROR(INDEX('Regras'!$C$6:$C$25,MATCH(F79,'Regras'!$A$6:$A$25,0)),""))</f>
        <v/>
      </c>
      <c r="O79" s="10">
        <f>IF(M79="","",IF(OR(IFERROR(INDEX('Regras'!$B$6:$B$25,MATCH(F79,'Regras'!$A$6:$A$25,0)),0)=0,IFERROR(INDEX('Regras'!$B$29:$B$31,MATCH(H79,'Regras'!$A$29:$A$31,0)),0)=0,IFERROR(INDEX('Regras'!$D$35:$D$39,MATCH(I79,'Regras'!$A$35:$A$39,0)),0)=0),"Encaminhar",IF(M79&gt;='Regras'!$B$56,"Marcar chamada","Acompanhar")))</f>
        <v/>
      </c>
      <c r="P79" s="6" t="n"/>
      <c r="Q79" s="6" t="n"/>
      <c r="R79" s="6" t="n"/>
      <c r="S79" s="11" t="n"/>
      <c r="T79" s="6" t="n"/>
    </row>
    <row r="80">
      <c r="A80" s="4" t="n"/>
      <c r="B80" s="5" t="n"/>
      <c r="C80" s="6" t="n"/>
      <c r="D80" s="6" t="n"/>
      <c r="E80" s="6" t="n"/>
      <c r="F80" s="6" t="n"/>
      <c r="G80" s="6" t="n"/>
      <c r="H80" s="6" t="n"/>
      <c r="I80" s="6" t="n"/>
      <c r="J80" s="4" t="n"/>
      <c r="K80" s="6" t="n"/>
      <c r="L80" s="7">
        <f>IF(OR(A80="",J80=""),"",J80-A80)</f>
        <v/>
      </c>
      <c r="M80" s="8">
        <f>IF(OR(F80="",H80="",I80="",K80=""),"",IFERROR(INDEX('Regras'!$B$6:$B$25,MATCH(F80,'Regras'!$A$6:$A$25,0)),0)+IFERROR(INDEX('Regras'!$B$29:$B$31,MATCH(H80,'Regras'!$A$29:$A$31,0)),0)+IFERROR(INDEX('Regras'!$D$35:$D$39,MATCH(I80,'Regras'!$A$35:$A$39,0)),0)+IF(L80="",0,IFERROR(LOOKUP(L80,'Regras'!$A$49:$A$52,'Regras'!$C$49:$C$52),1))+IFERROR(INDEX('Regras'!$B$43:$B$45,MATCH(K80,'Regras'!$A$43:$A$45,0)),0))</f>
        <v/>
      </c>
      <c r="N80" s="9">
        <f>IF(F80="","",IFERROR(INDEX('Regras'!$C$6:$C$25,MATCH(F80,'Regras'!$A$6:$A$25,0)),""))</f>
        <v/>
      </c>
      <c r="O80" s="10">
        <f>IF(M80="","",IF(OR(IFERROR(INDEX('Regras'!$B$6:$B$25,MATCH(F80,'Regras'!$A$6:$A$25,0)),0)=0,IFERROR(INDEX('Regras'!$B$29:$B$31,MATCH(H80,'Regras'!$A$29:$A$31,0)),0)=0,IFERROR(INDEX('Regras'!$D$35:$D$39,MATCH(I80,'Regras'!$A$35:$A$39,0)),0)=0),"Encaminhar",IF(M80&gt;='Regras'!$B$56,"Marcar chamada","Acompanhar")))</f>
        <v/>
      </c>
      <c r="P80" s="6" t="n"/>
      <c r="Q80" s="6" t="n"/>
      <c r="R80" s="6" t="n"/>
      <c r="S80" s="11" t="n"/>
      <c r="T80" s="6" t="n"/>
    </row>
    <row r="81">
      <c r="A81" s="4" t="n"/>
      <c r="B81" s="5" t="n"/>
      <c r="C81" s="6" t="n"/>
      <c r="D81" s="6" t="n"/>
      <c r="E81" s="6" t="n"/>
      <c r="F81" s="6" t="n"/>
      <c r="G81" s="6" t="n"/>
      <c r="H81" s="6" t="n"/>
      <c r="I81" s="6" t="n"/>
      <c r="J81" s="4" t="n"/>
      <c r="K81" s="6" t="n"/>
      <c r="L81" s="7">
        <f>IF(OR(A81="",J81=""),"",J81-A81)</f>
        <v/>
      </c>
      <c r="M81" s="8">
        <f>IF(OR(F81="",H81="",I81="",K81=""),"",IFERROR(INDEX('Regras'!$B$6:$B$25,MATCH(F81,'Regras'!$A$6:$A$25,0)),0)+IFERROR(INDEX('Regras'!$B$29:$B$31,MATCH(H81,'Regras'!$A$29:$A$31,0)),0)+IFERROR(INDEX('Regras'!$D$35:$D$39,MATCH(I81,'Regras'!$A$35:$A$39,0)),0)+IF(L81="",0,IFERROR(LOOKUP(L81,'Regras'!$A$49:$A$52,'Regras'!$C$49:$C$52),1))+IFERROR(INDEX('Regras'!$B$43:$B$45,MATCH(K81,'Regras'!$A$43:$A$45,0)),0))</f>
        <v/>
      </c>
      <c r="N81" s="9">
        <f>IF(F81="","",IFERROR(INDEX('Regras'!$C$6:$C$25,MATCH(F81,'Regras'!$A$6:$A$25,0)),""))</f>
        <v/>
      </c>
      <c r="O81" s="10">
        <f>IF(M81="","",IF(OR(IFERROR(INDEX('Regras'!$B$6:$B$25,MATCH(F81,'Regras'!$A$6:$A$25,0)),0)=0,IFERROR(INDEX('Regras'!$B$29:$B$31,MATCH(H81,'Regras'!$A$29:$A$31,0)),0)=0,IFERROR(INDEX('Regras'!$D$35:$D$39,MATCH(I81,'Regras'!$A$35:$A$39,0)),0)=0),"Encaminhar",IF(M81&gt;='Regras'!$B$56,"Marcar chamada","Acompanhar")))</f>
        <v/>
      </c>
      <c r="P81" s="6" t="n"/>
      <c r="Q81" s="6" t="n"/>
      <c r="R81" s="6" t="n"/>
      <c r="S81" s="11" t="n"/>
      <c r="T81" s="6" t="n"/>
    </row>
    <row r="82">
      <c r="A82" s="4" t="n"/>
      <c r="B82" s="5" t="n"/>
      <c r="C82" s="6" t="n"/>
      <c r="D82" s="6" t="n"/>
      <c r="E82" s="6" t="n"/>
      <c r="F82" s="6" t="n"/>
      <c r="G82" s="6" t="n"/>
      <c r="H82" s="6" t="n"/>
      <c r="I82" s="6" t="n"/>
      <c r="J82" s="4" t="n"/>
      <c r="K82" s="6" t="n"/>
      <c r="L82" s="7">
        <f>IF(OR(A82="",J82=""),"",J82-A82)</f>
        <v/>
      </c>
      <c r="M82" s="8">
        <f>IF(OR(F82="",H82="",I82="",K82=""),"",IFERROR(INDEX('Regras'!$B$6:$B$25,MATCH(F82,'Regras'!$A$6:$A$25,0)),0)+IFERROR(INDEX('Regras'!$B$29:$B$31,MATCH(H82,'Regras'!$A$29:$A$31,0)),0)+IFERROR(INDEX('Regras'!$D$35:$D$39,MATCH(I82,'Regras'!$A$35:$A$39,0)),0)+IF(L82="",0,IFERROR(LOOKUP(L82,'Regras'!$A$49:$A$52,'Regras'!$C$49:$C$52),1))+IFERROR(INDEX('Regras'!$B$43:$B$45,MATCH(K82,'Regras'!$A$43:$A$45,0)),0))</f>
        <v/>
      </c>
      <c r="N82" s="9">
        <f>IF(F82="","",IFERROR(INDEX('Regras'!$C$6:$C$25,MATCH(F82,'Regras'!$A$6:$A$25,0)),""))</f>
        <v/>
      </c>
      <c r="O82" s="10">
        <f>IF(M82="","",IF(OR(IFERROR(INDEX('Regras'!$B$6:$B$25,MATCH(F82,'Regras'!$A$6:$A$25,0)),0)=0,IFERROR(INDEX('Regras'!$B$29:$B$31,MATCH(H82,'Regras'!$A$29:$A$31,0)),0)=0,IFERROR(INDEX('Regras'!$D$35:$D$39,MATCH(I82,'Regras'!$A$35:$A$39,0)),0)=0),"Encaminhar",IF(M82&gt;='Regras'!$B$56,"Marcar chamada","Acompanhar")))</f>
        <v/>
      </c>
      <c r="P82" s="6" t="n"/>
      <c r="Q82" s="6" t="n"/>
      <c r="R82" s="6" t="n"/>
      <c r="S82" s="11" t="n"/>
      <c r="T82" s="6" t="n"/>
    </row>
    <row r="83">
      <c r="A83" s="4" t="n"/>
      <c r="B83" s="5" t="n"/>
      <c r="C83" s="6" t="n"/>
      <c r="D83" s="6" t="n"/>
      <c r="E83" s="6" t="n"/>
      <c r="F83" s="6" t="n"/>
      <c r="G83" s="6" t="n"/>
      <c r="H83" s="6" t="n"/>
      <c r="I83" s="6" t="n"/>
      <c r="J83" s="4" t="n"/>
      <c r="K83" s="6" t="n"/>
      <c r="L83" s="7">
        <f>IF(OR(A83="",J83=""),"",J83-A83)</f>
        <v/>
      </c>
      <c r="M83" s="8">
        <f>IF(OR(F83="",H83="",I83="",K83=""),"",IFERROR(INDEX('Regras'!$B$6:$B$25,MATCH(F83,'Regras'!$A$6:$A$25,0)),0)+IFERROR(INDEX('Regras'!$B$29:$B$31,MATCH(H83,'Regras'!$A$29:$A$31,0)),0)+IFERROR(INDEX('Regras'!$D$35:$D$39,MATCH(I83,'Regras'!$A$35:$A$39,0)),0)+IF(L83="",0,IFERROR(LOOKUP(L83,'Regras'!$A$49:$A$52,'Regras'!$C$49:$C$52),1))+IFERROR(INDEX('Regras'!$B$43:$B$45,MATCH(K83,'Regras'!$A$43:$A$45,0)),0))</f>
        <v/>
      </c>
      <c r="N83" s="9">
        <f>IF(F83="","",IFERROR(INDEX('Regras'!$C$6:$C$25,MATCH(F83,'Regras'!$A$6:$A$25,0)),""))</f>
        <v/>
      </c>
      <c r="O83" s="10">
        <f>IF(M83="","",IF(OR(IFERROR(INDEX('Regras'!$B$6:$B$25,MATCH(F83,'Regras'!$A$6:$A$25,0)),0)=0,IFERROR(INDEX('Regras'!$B$29:$B$31,MATCH(H83,'Regras'!$A$29:$A$31,0)),0)=0,IFERROR(INDEX('Regras'!$D$35:$D$39,MATCH(I83,'Regras'!$A$35:$A$39,0)),0)=0),"Encaminhar",IF(M83&gt;='Regras'!$B$56,"Marcar chamada","Acompanhar")))</f>
        <v/>
      </c>
      <c r="P83" s="6" t="n"/>
      <c r="Q83" s="6" t="n"/>
      <c r="R83" s="6" t="n"/>
      <c r="S83" s="11" t="n"/>
      <c r="T83" s="6" t="n"/>
    </row>
    <row r="84">
      <c r="A84" s="4" t="n"/>
      <c r="B84" s="5" t="n"/>
      <c r="C84" s="6" t="n"/>
      <c r="D84" s="6" t="n"/>
      <c r="E84" s="6" t="n"/>
      <c r="F84" s="6" t="n"/>
      <c r="G84" s="6" t="n"/>
      <c r="H84" s="6" t="n"/>
      <c r="I84" s="6" t="n"/>
      <c r="J84" s="4" t="n"/>
      <c r="K84" s="6" t="n"/>
      <c r="L84" s="7">
        <f>IF(OR(A84="",J84=""),"",J84-A84)</f>
        <v/>
      </c>
      <c r="M84" s="8">
        <f>IF(OR(F84="",H84="",I84="",K84=""),"",IFERROR(INDEX('Regras'!$B$6:$B$25,MATCH(F84,'Regras'!$A$6:$A$25,0)),0)+IFERROR(INDEX('Regras'!$B$29:$B$31,MATCH(H84,'Regras'!$A$29:$A$31,0)),0)+IFERROR(INDEX('Regras'!$D$35:$D$39,MATCH(I84,'Regras'!$A$35:$A$39,0)),0)+IF(L84="",0,IFERROR(LOOKUP(L84,'Regras'!$A$49:$A$52,'Regras'!$C$49:$C$52),1))+IFERROR(INDEX('Regras'!$B$43:$B$45,MATCH(K84,'Regras'!$A$43:$A$45,0)),0))</f>
        <v/>
      </c>
      <c r="N84" s="9">
        <f>IF(F84="","",IFERROR(INDEX('Regras'!$C$6:$C$25,MATCH(F84,'Regras'!$A$6:$A$25,0)),""))</f>
        <v/>
      </c>
      <c r="O84" s="10">
        <f>IF(M84="","",IF(OR(IFERROR(INDEX('Regras'!$B$6:$B$25,MATCH(F84,'Regras'!$A$6:$A$25,0)),0)=0,IFERROR(INDEX('Regras'!$B$29:$B$31,MATCH(H84,'Regras'!$A$29:$A$31,0)),0)=0,IFERROR(INDEX('Regras'!$D$35:$D$39,MATCH(I84,'Regras'!$A$35:$A$39,0)),0)=0),"Encaminhar",IF(M84&gt;='Regras'!$B$56,"Marcar chamada","Acompanhar")))</f>
        <v/>
      </c>
      <c r="P84" s="6" t="n"/>
      <c r="Q84" s="6" t="n"/>
      <c r="R84" s="6" t="n"/>
      <c r="S84" s="11" t="n"/>
      <c r="T84" s="6" t="n"/>
    </row>
    <row r="85">
      <c r="A85" s="4" t="n"/>
      <c r="B85" s="5" t="n"/>
      <c r="C85" s="6" t="n"/>
      <c r="D85" s="6" t="n"/>
      <c r="E85" s="6" t="n"/>
      <c r="F85" s="6" t="n"/>
      <c r="G85" s="6" t="n"/>
      <c r="H85" s="6" t="n"/>
      <c r="I85" s="6" t="n"/>
      <c r="J85" s="4" t="n"/>
      <c r="K85" s="6" t="n"/>
      <c r="L85" s="7">
        <f>IF(OR(A85="",J85=""),"",J85-A85)</f>
        <v/>
      </c>
      <c r="M85" s="8">
        <f>IF(OR(F85="",H85="",I85="",K85=""),"",IFERROR(INDEX('Regras'!$B$6:$B$25,MATCH(F85,'Regras'!$A$6:$A$25,0)),0)+IFERROR(INDEX('Regras'!$B$29:$B$31,MATCH(H85,'Regras'!$A$29:$A$31,0)),0)+IFERROR(INDEX('Regras'!$D$35:$D$39,MATCH(I85,'Regras'!$A$35:$A$39,0)),0)+IF(L85="",0,IFERROR(LOOKUP(L85,'Regras'!$A$49:$A$52,'Regras'!$C$49:$C$52),1))+IFERROR(INDEX('Regras'!$B$43:$B$45,MATCH(K85,'Regras'!$A$43:$A$45,0)),0))</f>
        <v/>
      </c>
      <c r="N85" s="9">
        <f>IF(F85="","",IFERROR(INDEX('Regras'!$C$6:$C$25,MATCH(F85,'Regras'!$A$6:$A$25,0)),""))</f>
        <v/>
      </c>
      <c r="O85" s="10">
        <f>IF(M85="","",IF(OR(IFERROR(INDEX('Regras'!$B$6:$B$25,MATCH(F85,'Regras'!$A$6:$A$25,0)),0)=0,IFERROR(INDEX('Regras'!$B$29:$B$31,MATCH(H85,'Regras'!$A$29:$A$31,0)),0)=0,IFERROR(INDEX('Regras'!$D$35:$D$39,MATCH(I85,'Regras'!$A$35:$A$39,0)),0)=0),"Encaminhar",IF(M85&gt;='Regras'!$B$56,"Marcar chamada","Acompanhar")))</f>
        <v/>
      </c>
      <c r="P85" s="6" t="n"/>
      <c r="Q85" s="6" t="n"/>
      <c r="R85" s="6" t="n"/>
      <c r="S85" s="11" t="n"/>
      <c r="T85" s="6" t="n"/>
    </row>
    <row r="86">
      <c r="A86" s="4" t="n"/>
      <c r="B86" s="5" t="n"/>
      <c r="C86" s="6" t="n"/>
      <c r="D86" s="6" t="n"/>
      <c r="E86" s="6" t="n"/>
      <c r="F86" s="6" t="n"/>
      <c r="G86" s="6" t="n"/>
      <c r="H86" s="6" t="n"/>
      <c r="I86" s="6" t="n"/>
      <c r="J86" s="4" t="n"/>
      <c r="K86" s="6" t="n"/>
      <c r="L86" s="7">
        <f>IF(OR(A86="",J86=""),"",J86-A86)</f>
        <v/>
      </c>
      <c r="M86" s="8">
        <f>IF(OR(F86="",H86="",I86="",K86=""),"",IFERROR(INDEX('Regras'!$B$6:$B$25,MATCH(F86,'Regras'!$A$6:$A$25,0)),0)+IFERROR(INDEX('Regras'!$B$29:$B$31,MATCH(H86,'Regras'!$A$29:$A$31,0)),0)+IFERROR(INDEX('Regras'!$D$35:$D$39,MATCH(I86,'Regras'!$A$35:$A$39,0)),0)+IF(L86="",0,IFERROR(LOOKUP(L86,'Regras'!$A$49:$A$52,'Regras'!$C$49:$C$52),1))+IFERROR(INDEX('Regras'!$B$43:$B$45,MATCH(K86,'Regras'!$A$43:$A$45,0)),0))</f>
        <v/>
      </c>
      <c r="N86" s="9">
        <f>IF(F86="","",IFERROR(INDEX('Regras'!$C$6:$C$25,MATCH(F86,'Regras'!$A$6:$A$25,0)),""))</f>
        <v/>
      </c>
      <c r="O86" s="10">
        <f>IF(M86="","",IF(OR(IFERROR(INDEX('Regras'!$B$6:$B$25,MATCH(F86,'Regras'!$A$6:$A$25,0)),0)=0,IFERROR(INDEX('Regras'!$B$29:$B$31,MATCH(H86,'Regras'!$A$29:$A$31,0)),0)=0,IFERROR(INDEX('Regras'!$D$35:$D$39,MATCH(I86,'Regras'!$A$35:$A$39,0)),0)=0),"Encaminhar",IF(M86&gt;='Regras'!$B$56,"Marcar chamada","Acompanhar")))</f>
        <v/>
      </c>
      <c r="P86" s="6" t="n"/>
      <c r="Q86" s="6" t="n"/>
      <c r="R86" s="6" t="n"/>
      <c r="S86" s="11" t="n"/>
      <c r="T86" s="6" t="n"/>
    </row>
    <row r="87">
      <c r="A87" s="4" t="n"/>
      <c r="B87" s="5" t="n"/>
      <c r="C87" s="6" t="n"/>
      <c r="D87" s="6" t="n"/>
      <c r="E87" s="6" t="n"/>
      <c r="F87" s="6" t="n"/>
      <c r="G87" s="6" t="n"/>
      <c r="H87" s="6" t="n"/>
      <c r="I87" s="6" t="n"/>
      <c r="J87" s="4" t="n"/>
      <c r="K87" s="6" t="n"/>
      <c r="L87" s="7">
        <f>IF(OR(A87="",J87=""),"",J87-A87)</f>
        <v/>
      </c>
      <c r="M87" s="8">
        <f>IF(OR(F87="",H87="",I87="",K87=""),"",IFERROR(INDEX('Regras'!$B$6:$B$25,MATCH(F87,'Regras'!$A$6:$A$25,0)),0)+IFERROR(INDEX('Regras'!$B$29:$B$31,MATCH(H87,'Regras'!$A$29:$A$31,0)),0)+IFERROR(INDEX('Regras'!$D$35:$D$39,MATCH(I87,'Regras'!$A$35:$A$39,0)),0)+IF(L87="",0,IFERROR(LOOKUP(L87,'Regras'!$A$49:$A$52,'Regras'!$C$49:$C$52),1))+IFERROR(INDEX('Regras'!$B$43:$B$45,MATCH(K87,'Regras'!$A$43:$A$45,0)),0))</f>
        <v/>
      </c>
      <c r="N87" s="9">
        <f>IF(F87="","",IFERROR(INDEX('Regras'!$C$6:$C$25,MATCH(F87,'Regras'!$A$6:$A$25,0)),""))</f>
        <v/>
      </c>
      <c r="O87" s="10">
        <f>IF(M87="","",IF(OR(IFERROR(INDEX('Regras'!$B$6:$B$25,MATCH(F87,'Regras'!$A$6:$A$25,0)),0)=0,IFERROR(INDEX('Regras'!$B$29:$B$31,MATCH(H87,'Regras'!$A$29:$A$31,0)),0)=0,IFERROR(INDEX('Regras'!$D$35:$D$39,MATCH(I87,'Regras'!$A$35:$A$39,0)),0)=0),"Encaminhar",IF(M87&gt;='Regras'!$B$56,"Marcar chamada","Acompanhar")))</f>
        <v/>
      </c>
      <c r="P87" s="6" t="n"/>
      <c r="Q87" s="6" t="n"/>
      <c r="R87" s="6" t="n"/>
      <c r="S87" s="11" t="n"/>
      <c r="T87" s="6" t="n"/>
    </row>
    <row r="88">
      <c r="A88" s="4" t="n"/>
      <c r="B88" s="5" t="n"/>
      <c r="C88" s="6" t="n"/>
      <c r="D88" s="6" t="n"/>
      <c r="E88" s="6" t="n"/>
      <c r="F88" s="6" t="n"/>
      <c r="G88" s="6" t="n"/>
      <c r="H88" s="6" t="n"/>
      <c r="I88" s="6" t="n"/>
      <c r="J88" s="4" t="n"/>
      <c r="K88" s="6" t="n"/>
      <c r="L88" s="7">
        <f>IF(OR(A88="",J88=""),"",J88-A88)</f>
        <v/>
      </c>
      <c r="M88" s="8">
        <f>IF(OR(F88="",H88="",I88="",K88=""),"",IFERROR(INDEX('Regras'!$B$6:$B$25,MATCH(F88,'Regras'!$A$6:$A$25,0)),0)+IFERROR(INDEX('Regras'!$B$29:$B$31,MATCH(H88,'Regras'!$A$29:$A$31,0)),0)+IFERROR(INDEX('Regras'!$D$35:$D$39,MATCH(I88,'Regras'!$A$35:$A$39,0)),0)+IF(L88="",0,IFERROR(LOOKUP(L88,'Regras'!$A$49:$A$52,'Regras'!$C$49:$C$52),1))+IFERROR(INDEX('Regras'!$B$43:$B$45,MATCH(K88,'Regras'!$A$43:$A$45,0)),0))</f>
        <v/>
      </c>
      <c r="N88" s="9">
        <f>IF(F88="","",IFERROR(INDEX('Regras'!$C$6:$C$25,MATCH(F88,'Regras'!$A$6:$A$25,0)),""))</f>
        <v/>
      </c>
      <c r="O88" s="10">
        <f>IF(M88="","",IF(OR(IFERROR(INDEX('Regras'!$B$6:$B$25,MATCH(F88,'Regras'!$A$6:$A$25,0)),0)=0,IFERROR(INDEX('Regras'!$B$29:$B$31,MATCH(H88,'Regras'!$A$29:$A$31,0)),0)=0,IFERROR(INDEX('Regras'!$D$35:$D$39,MATCH(I88,'Regras'!$A$35:$A$39,0)),0)=0),"Encaminhar",IF(M88&gt;='Regras'!$B$56,"Marcar chamada","Acompanhar")))</f>
        <v/>
      </c>
      <c r="P88" s="6" t="n"/>
      <c r="Q88" s="6" t="n"/>
      <c r="R88" s="6" t="n"/>
      <c r="S88" s="11" t="n"/>
      <c r="T88" s="6" t="n"/>
    </row>
    <row r="89">
      <c r="A89" s="4" t="n"/>
      <c r="B89" s="5" t="n"/>
      <c r="C89" s="6" t="n"/>
      <c r="D89" s="6" t="n"/>
      <c r="E89" s="6" t="n"/>
      <c r="F89" s="6" t="n"/>
      <c r="G89" s="6" t="n"/>
      <c r="H89" s="6" t="n"/>
      <c r="I89" s="6" t="n"/>
      <c r="J89" s="4" t="n"/>
      <c r="K89" s="6" t="n"/>
      <c r="L89" s="7">
        <f>IF(OR(A89="",J89=""),"",J89-A89)</f>
        <v/>
      </c>
      <c r="M89" s="8">
        <f>IF(OR(F89="",H89="",I89="",K89=""),"",IFERROR(INDEX('Regras'!$B$6:$B$25,MATCH(F89,'Regras'!$A$6:$A$25,0)),0)+IFERROR(INDEX('Regras'!$B$29:$B$31,MATCH(H89,'Regras'!$A$29:$A$31,0)),0)+IFERROR(INDEX('Regras'!$D$35:$D$39,MATCH(I89,'Regras'!$A$35:$A$39,0)),0)+IF(L89="",0,IFERROR(LOOKUP(L89,'Regras'!$A$49:$A$52,'Regras'!$C$49:$C$52),1))+IFERROR(INDEX('Regras'!$B$43:$B$45,MATCH(K89,'Regras'!$A$43:$A$45,0)),0))</f>
        <v/>
      </c>
      <c r="N89" s="9">
        <f>IF(F89="","",IFERROR(INDEX('Regras'!$C$6:$C$25,MATCH(F89,'Regras'!$A$6:$A$25,0)),""))</f>
        <v/>
      </c>
      <c r="O89" s="10">
        <f>IF(M89="","",IF(OR(IFERROR(INDEX('Regras'!$B$6:$B$25,MATCH(F89,'Regras'!$A$6:$A$25,0)),0)=0,IFERROR(INDEX('Regras'!$B$29:$B$31,MATCH(H89,'Regras'!$A$29:$A$31,0)),0)=0,IFERROR(INDEX('Regras'!$D$35:$D$39,MATCH(I89,'Regras'!$A$35:$A$39,0)),0)=0),"Encaminhar",IF(M89&gt;='Regras'!$B$56,"Marcar chamada","Acompanhar")))</f>
        <v/>
      </c>
      <c r="P89" s="6" t="n"/>
      <c r="Q89" s="6" t="n"/>
      <c r="R89" s="6" t="n"/>
      <c r="S89" s="11" t="n"/>
      <c r="T89" s="6" t="n"/>
    </row>
    <row r="90">
      <c r="A90" s="4" t="n"/>
      <c r="B90" s="5" t="n"/>
      <c r="C90" s="6" t="n"/>
      <c r="D90" s="6" t="n"/>
      <c r="E90" s="6" t="n"/>
      <c r="F90" s="6" t="n"/>
      <c r="G90" s="6" t="n"/>
      <c r="H90" s="6" t="n"/>
      <c r="I90" s="6" t="n"/>
      <c r="J90" s="4" t="n"/>
      <c r="K90" s="6" t="n"/>
      <c r="L90" s="7">
        <f>IF(OR(A90="",J90=""),"",J90-A90)</f>
        <v/>
      </c>
      <c r="M90" s="8">
        <f>IF(OR(F90="",H90="",I90="",K90=""),"",IFERROR(INDEX('Regras'!$B$6:$B$25,MATCH(F90,'Regras'!$A$6:$A$25,0)),0)+IFERROR(INDEX('Regras'!$B$29:$B$31,MATCH(H90,'Regras'!$A$29:$A$31,0)),0)+IFERROR(INDEX('Regras'!$D$35:$D$39,MATCH(I90,'Regras'!$A$35:$A$39,0)),0)+IF(L90="",0,IFERROR(LOOKUP(L90,'Regras'!$A$49:$A$52,'Regras'!$C$49:$C$52),1))+IFERROR(INDEX('Regras'!$B$43:$B$45,MATCH(K90,'Regras'!$A$43:$A$45,0)),0))</f>
        <v/>
      </c>
      <c r="N90" s="9">
        <f>IF(F90="","",IFERROR(INDEX('Regras'!$C$6:$C$25,MATCH(F90,'Regras'!$A$6:$A$25,0)),""))</f>
        <v/>
      </c>
      <c r="O90" s="10">
        <f>IF(M90="","",IF(OR(IFERROR(INDEX('Regras'!$B$6:$B$25,MATCH(F90,'Regras'!$A$6:$A$25,0)),0)=0,IFERROR(INDEX('Regras'!$B$29:$B$31,MATCH(H90,'Regras'!$A$29:$A$31,0)),0)=0,IFERROR(INDEX('Regras'!$D$35:$D$39,MATCH(I90,'Regras'!$A$35:$A$39,0)),0)=0),"Encaminhar",IF(M90&gt;='Regras'!$B$56,"Marcar chamada","Acompanhar")))</f>
        <v/>
      </c>
      <c r="P90" s="6" t="n"/>
      <c r="Q90" s="6" t="n"/>
      <c r="R90" s="6" t="n"/>
      <c r="S90" s="11" t="n"/>
      <c r="T90" s="6" t="n"/>
    </row>
    <row r="91">
      <c r="A91" s="4" t="n"/>
      <c r="B91" s="5" t="n"/>
      <c r="C91" s="6" t="n"/>
      <c r="D91" s="6" t="n"/>
      <c r="E91" s="6" t="n"/>
      <c r="F91" s="6" t="n"/>
      <c r="G91" s="6" t="n"/>
      <c r="H91" s="6" t="n"/>
      <c r="I91" s="6" t="n"/>
      <c r="J91" s="4" t="n"/>
      <c r="K91" s="6" t="n"/>
      <c r="L91" s="7">
        <f>IF(OR(A91="",J91=""),"",J91-A91)</f>
        <v/>
      </c>
      <c r="M91" s="8">
        <f>IF(OR(F91="",H91="",I91="",K91=""),"",IFERROR(INDEX('Regras'!$B$6:$B$25,MATCH(F91,'Regras'!$A$6:$A$25,0)),0)+IFERROR(INDEX('Regras'!$B$29:$B$31,MATCH(H91,'Regras'!$A$29:$A$31,0)),0)+IFERROR(INDEX('Regras'!$D$35:$D$39,MATCH(I91,'Regras'!$A$35:$A$39,0)),0)+IF(L91="",0,IFERROR(LOOKUP(L91,'Regras'!$A$49:$A$52,'Regras'!$C$49:$C$52),1))+IFERROR(INDEX('Regras'!$B$43:$B$45,MATCH(K91,'Regras'!$A$43:$A$45,0)),0))</f>
        <v/>
      </c>
      <c r="N91" s="9">
        <f>IF(F91="","",IFERROR(INDEX('Regras'!$C$6:$C$25,MATCH(F91,'Regras'!$A$6:$A$25,0)),""))</f>
        <v/>
      </c>
      <c r="O91" s="10">
        <f>IF(M91="","",IF(OR(IFERROR(INDEX('Regras'!$B$6:$B$25,MATCH(F91,'Regras'!$A$6:$A$25,0)),0)=0,IFERROR(INDEX('Regras'!$B$29:$B$31,MATCH(H91,'Regras'!$A$29:$A$31,0)),0)=0,IFERROR(INDEX('Regras'!$D$35:$D$39,MATCH(I91,'Regras'!$A$35:$A$39,0)),0)=0),"Encaminhar",IF(M91&gt;='Regras'!$B$56,"Marcar chamada","Acompanhar")))</f>
        <v/>
      </c>
      <c r="P91" s="6" t="n"/>
      <c r="Q91" s="6" t="n"/>
      <c r="R91" s="6" t="n"/>
      <c r="S91" s="11" t="n"/>
      <c r="T91" s="6" t="n"/>
    </row>
    <row r="92">
      <c r="A92" s="4" t="n"/>
      <c r="B92" s="5" t="n"/>
      <c r="C92" s="6" t="n"/>
      <c r="D92" s="6" t="n"/>
      <c r="E92" s="6" t="n"/>
      <c r="F92" s="6" t="n"/>
      <c r="G92" s="6" t="n"/>
      <c r="H92" s="6" t="n"/>
      <c r="I92" s="6" t="n"/>
      <c r="J92" s="4" t="n"/>
      <c r="K92" s="6" t="n"/>
      <c r="L92" s="7">
        <f>IF(OR(A92="",J92=""),"",J92-A92)</f>
        <v/>
      </c>
      <c r="M92" s="8">
        <f>IF(OR(F92="",H92="",I92="",K92=""),"",IFERROR(INDEX('Regras'!$B$6:$B$25,MATCH(F92,'Regras'!$A$6:$A$25,0)),0)+IFERROR(INDEX('Regras'!$B$29:$B$31,MATCH(H92,'Regras'!$A$29:$A$31,0)),0)+IFERROR(INDEX('Regras'!$D$35:$D$39,MATCH(I92,'Regras'!$A$35:$A$39,0)),0)+IF(L92="",0,IFERROR(LOOKUP(L92,'Regras'!$A$49:$A$52,'Regras'!$C$49:$C$52),1))+IFERROR(INDEX('Regras'!$B$43:$B$45,MATCH(K92,'Regras'!$A$43:$A$45,0)),0))</f>
        <v/>
      </c>
      <c r="N92" s="9">
        <f>IF(F92="","",IFERROR(INDEX('Regras'!$C$6:$C$25,MATCH(F92,'Regras'!$A$6:$A$25,0)),""))</f>
        <v/>
      </c>
      <c r="O92" s="10">
        <f>IF(M92="","",IF(OR(IFERROR(INDEX('Regras'!$B$6:$B$25,MATCH(F92,'Regras'!$A$6:$A$25,0)),0)=0,IFERROR(INDEX('Regras'!$B$29:$B$31,MATCH(H92,'Regras'!$A$29:$A$31,0)),0)=0,IFERROR(INDEX('Regras'!$D$35:$D$39,MATCH(I92,'Regras'!$A$35:$A$39,0)),0)=0),"Encaminhar",IF(M92&gt;='Regras'!$B$56,"Marcar chamada","Acompanhar")))</f>
        <v/>
      </c>
      <c r="P92" s="6" t="n"/>
      <c r="Q92" s="6" t="n"/>
      <c r="R92" s="6" t="n"/>
      <c r="S92" s="11" t="n"/>
      <c r="T92" s="6" t="n"/>
    </row>
    <row r="93">
      <c r="A93" s="4" t="n"/>
      <c r="B93" s="5" t="n"/>
      <c r="C93" s="6" t="n"/>
      <c r="D93" s="6" t="n"/>
      <c r="E93" s="6" t="n"/>
      <c r="F93" s="6" t="n"/>
      <c r="G93" s="6" t="n"/>
      <c r="H93" s="6" t="n"/>
      <c r="I93" s="6" t="n"/>
      <c r="J93" s="4" t="n"/>
      <c r="K93" s="6" t="n"/>
      <c r="L93" s="7">
        <f>IF(OR(A93="",J93=""),"",J93-A93)</f>
        <v/>
      </c>
      <c r="M93" s="8">
        <f>IF(OR(F93="",H93="",I93="",K93=""),"",IFERROR(INDEX('Regras'!$B$6:$B$25,MATCH(F93,'Regras'!$A$6:$A$25,0)),0)+IFERROR(INDEX('Regras'!$B$29:$B$31,MATCH(H93,'Regras'!$A$29:$A$31,0)),0)+IFERROR(INDEX('Regras'!$D$35:$D$39,MATCH(I93,'Regras'!$A$35:$A$39,0)),0)+IF(L93="",0,IFERROR(LOOKUP(L93,'Regras'!$A$49:$A$52,'Regras'!$C$49:$C$52),1))+IFERROR(INDEX('Regras'!$B$43:$B$45,MATCH(K93,'Regras'!$A$43:$A$45,0)),0))</f>
        <v/>
      </c>
      <c r="N93" s="9">
        <f>IF(F93="","",IFERROR(INDEX('Regras'!$C$6:$C$25,MATCH(F93,'Regras'!$A$6:$A$25,0)),""))</f>
        <v/>
      </c>
      <c r="O93" s="10">
        <f>IF(M93="","",IF(OR(IFERROR(INDEX('Regras'!$B$6:$B$25,MATCH(F93,'Regras'!$A$6:$A$25,0)),0)=0,IFERROR(INDEX('Regras'!$B$29:$B$31,MATCH(H93,'Regras'!$A$29:$A$31,0)),0)=0,IFERROR(INDEX('Regras'!$D$35:$D$39,MATCH(I93,'Regras'!$A$35:$A$39,0)),0)=0),"Encaminhar",IF(M93&gt;='Regras'!$B$56,"Marcar chamada","Acompanhar")))</f>
        <v/>
      </c>
      <c r="P93" s="6" t="n"/>
      <c r="Q93" s="6" t="n"/>
      <c r="R93" s="6" t="n"/>
      <c r="S93" s="11" t="n"/>
      <c r="T93" s="6" t="n"/>
    </row>
    <row r="94">
      <c r="A94" s="4" t="n"/>
      <c r="B94" s="5" t="n"/>
      <c r="C94" s="6" t="n"/>
      <c r="D94" s="6" t="n"/>
      <c r="E94" s="6" t="n"/>
      <c r="F94" s="6" t="n"/>
      <c r="G94" s="6" t="n"/>
      <c r="H94" s="6" t="n"/>
      <c r="I94" s="6" t="n"/>
      <c r="J94" s="4" t="n"/>
      <c r="K94" s="6" t="n"/>
      <c r="L94" s="7">
        <f>IF(OR(A94="",J94=""),"",J94-A94)</f>
        <v/>
      </c>
      <c r="M94" s="8">
        <f>IF(OR(F94="",H94="",I94="",K94=""),"",IFERROR(INDEX('Regras'!$B$6:$B$25,MATCH(F94,'Regras'!$A$6:$A$25,0)),0)+IFERROR(INDEX('Regras'!$B$29:$B$31,MATCH(H94,'Regras'!$A$29:$A$31,0)),0)+IFERROR(INDEX('Regras'!$D$35:$D$39,MATCH(I94,'Regras'!$A$35:$A$39,0)),0)+IF(L94="",0,IFERROR(LOOKUP(L94,'Regras'!$A$49:$A$52,'Regras'!$C$49:$C$52),1))+IFERROR(INDEX('Regras'!$B$43:$B$45,MATCH(K94,'Regras'!$A$43:$A$45,0)),0))</f>
        <v/>
      </c>
      <c r="N94" s="9">
        <f>IF(F94="","",IFERROR(INDEX('Regras'!$C$6:$C$25,MATCH(F94,'Regras'!$A$6:$A$25,0)),""))</f>
        <v/>
      </c>
      <c r="O94" s="10">
        <f>IF(M94="","",IF(OR(IFERROR(INDEX('Regras'!$B$6:$B$25,MATCH(F94,'Regras'!$A$6:$A$25,0)),0)=0,IFERROR(INDEX('Regras'!$B$29:$B$31,MATCH(H94,'Regras'!$A$29:$A$31,0)),0)=0,IFERROR(INDEX('Regras'!$D$35:$D$39,MATCH(I94,'Regras'!$A$35:$A$39,0)),0)=0),"Encaminhar",IF(M94&gt;='Regras'!$B$56,"Marcar chamada","Acompanhar")))</f>
        <v/>
      </c>
      <c r="P94" s="6" t="n"/>
      <c r="Q94" s="6" t="n"/>
      <c r="R94" s="6" t="n"/>
      <c r="S94" s="11" t="n"/>
      <c r="T94" s="6" t="n"/>
    </row>
    <row r="95">
      <c r="A95" s="4" t="n"/>
      <c r="B95" s="5" t="n"/>
      <c r="C95" s="6" t="n"/>
      <c r="D95" s="6" t="n"/>
      <c r="E95" s="6" t="n"/>
      <c r="F95" s="6" t="n"/>
      <c r="G95" s="6" t="n"/>
      <c r="H95" s="6" t="n"/>
      <c r="I95" s="6" t="n"/>
      <c r="J95" s="4" t="n"/>
      <c r="K95" s="6" t="n"/>
      <c r="L95" s="7">
        <f>IF(OR(A95="",J95=""),"",J95-A95)</f>
        <v/>
      </c>
      <c r="M95" s="8">
        <f>IF(OR(F95="",H95="",I95="",K95=""),"",IFERROR(INDEX('Regras'!$B$6:$B$25,MATCH(F95,'Regras'!$A$6:$A$25,0)),0)+IFERROR(INDEX('Regras'!$B$29:$B$31,MATCH(H95,'Regras'!$A$29:$A$31,0)),0)+IFERROR(INDEX('Regras'!$D$35:$D$39,MATCH(I95,'Regras'!$A$35:$A$39,0)),0)+IF(L95="",0,IFERROR(LOOKUP(L95,'Regras'!$A$49:$A$52,'Regras'!$C$49:$C$52),1))+IFERROR(INDEX('Regras'!$B$43:$B$45,MATCH(K95,'Regras'!$A$43:$A$45,0)),0))</f>
        <v/>
      </c>
      <c r="N95" s="9">
        <f>IF(F95="","",IFERROR(INDEX('Regras'!$C$6:$C$25,MATCH(F95,'Regras'!$A$6:$A$25,0)),""))</f>
        <v/>
      </c>
      <c r="O95" s="10">
        <f>IF(M95="","",IF(OR(IFERROR(INDEX('Regras'!$B$6:$B$25,MATCH(F95,'Regras'!$A$6:$A$25,0)),0)=0,IFERROR(INDEX('Regras'!$B$29:$B$31,MATCH(H95,'Regras'!$A$29:$A$31,0)),0)=0,IFERROR(INDEX('Regras'!$D$35:$D$39,MATCH(I95,'Regras'!$A$35:$A$39,0)),0)=0),"Encaminhar",IF(M95&gt;='Regras'!$B$56,"Marcar chamada","Acompanhar")))</f>
        <v/>
      </c>
      <c r="P95" s="6" t="n"/>
      <c r="Q95" s="6" t="n"/>
      <c r="R95" s="6" t="n"/>
      <c r="S95" s="11" t="n"/>
      <c r="T95" s="6" t="n"/>
    </row>
    <row r="96">
      <c r="A96" s="4" t="n"/>
      <c r="B96" s="5" t="n"/>
      <c r="C96" s="6" t="n"/>
      <c r="D96" s="6" t="n"/>
      <c r="E96" s="6" t="n"/>
      <c r="F96" s="6" t="n"/>
      <c r="G96" s="6" t="n"/>
      <c r="H96" s="6" t="n"/>
      <c r="I96" s="6" t="n"/>
      <c r="J96" s="4" t="n"/>
      <c r="K96" s="6" t="n"/>
      <c r="L96" s="7">
        <f>IF(OR(A96="",J96=""),"",J96-A96)</f>
        <v/>
      </c>
      <c r="M96" s="8">
        <f>IF(OR(F96="",H96="",I96="",K96=""),"",IFERROR(INDEX('Regras'!$B$6:$B$25,MATCH(F96,'Regras'!$A$6:$A$25,0)),0)+IFERROR(INDEX('Regras'!$B$29:$B$31,MATCH(H96,'Regras'!$A$29:$A$31,0)),0)+IFERROR(INDEX('Regras'!$D$35:$D$39,MATCH(I96,'Regras'!$A$35:$A$39,0)),0)+IF(L96="",0,IFERROR(LOOKUP(L96,'Regras'!$A$49:$A$52,'Regras'!$C$49:$C$52),1))+IFERROR(INDEX('Regras'!$B$43:$B$45,MATCH(K96,'Regras'!$A$43:$A$45,0)),0))</f>
        <v/>
      </c>
      <c r="N96" s="9">
        <f>IF(F96="","",IFERROR(INDEX('Regras'!$C$6:$C$25,MATCH(F96,'Regras'!$A$6:$A$25,0)),""))</f>
        <v/>
      </c>
      <c r="O96" s="10">
        <f>IF(M96="","",IF(OR(IFERROR(INDEX('Regras'!$B$6:$B$25,MATCH(F96,'Regras'!$A$6:$A$25,0)),0)=0,IFERROR(INDEX('Regras'!$B$29:$B$31,MATCH(H96,'Regras'!$A$29:$A$31,0)),0)=0,IFERROR(INDEX('Regras'!$D$35:$D$39,MATCH(I96,'Regras'!$A$35:$A$39,0)),0)=0),"Encaminhar",IF(M96&gt;='Regras'!$B$56,"Marcar chamada","Acompanhar")))</f>
        <v/>
      </c>
      <c r="P96" s="6" t="n"/>
      <c r="Q96" s="6" t="n"/>
      <c r="R96" s="6" t="n"/>
      <c r="S96" s="11" t="n"/>
      <c r="T96" s="6" t="n"/>
    </row>
    <row r="97">
      <c r="A97" s="4" t="n"/>
      <c r="B97" s="5" t="n"/>
      <c r="C97" s="6" t="n"/>
      <c r="D97" s="6" t="n"/>
      <c r="E97" s="6" t="n"/>
      <c r="F97" s="6" t="n"/>
      <c r="G97" s="6" t="n"/>
      <c r="H97" s="6" t="n"/>
      <c r="I97" s="6" t="n"/>
      <c r="J97" s="4" t="n"/>
      <c r="K97" s="6" t="n"/>
      <c r="L97" s="7">
        <f>IF(OR(A97="",J97=""),"",J97-A97)</f>
        <v/>
      </c>
      <c r="M97" s="8">
        <f>IF(OR(F97="",H97="",I97="",K97=""),"",IFERROR(INDEX('Regras'!$B$6:$B$25,MATCH(F97,'Regras'!$A$6:$A$25,0)),0)+IFERROR(INDEX('Regras'!$B$29:$B$31,MATCH(H97,'Regras'!$A$29:$A$31,0)),0)+IFERROR(INDEX('Regras'!$D$35:$D$39,MATCH(I97,'Regras'!$A$35:$A$39,0)),0)+IF(L97="",0,IFERROR(LOOKUP(L97,'Regras'!$A$49:$A$52,'Regras'!$C$49:$C$52),1))+IFERROR(INDEX('Regras'!$B$43:$B$45,MATCH(K97,'Regras'!$A$43:$A$45,0)),0))</f>
        <v/>
      </c>
      <c r="N97" s="9">
        <f>IF(F97="","",IFERROR(INDEX('Regras'!$C$6:$C$25,MATCH(F97,'Regras'!$A$6:$A$25,0)),""))</f>
        <v/>
      </c>
      <c r="O97" s="10">
        <f>IF(M97="","",IF(OR(IFERROR(INDEX('Regras'!$B$6:$B$25,MATCH(F97,'Regras'!$A$6:$A$25,0)),0)=0,IFERROR(INDEX('Regras'!$B$29:$B$31,MATCH(H97,'Regras'!$A$29:$A$31,0)),0)=0,IFERROR(INDEX('Regras'!$D$35:$D$39,MATCH(I97,'Regras'!$A$35:$A$39,0)),0)=0),"Encaminhar",IF(M97&gt;='Regras'!$B$56,"Marcar chamada","Acompanhar")))</f>
        <v/>
      </c>
      <c r="P97" s="6" t="n"/>
      <c r="Q97" s="6" t="n"/>
      <c r="R97" s="6" t="n"/>
      <c r="S97" s="11" t="n"/>
      <c r="T97" s="6" t="n"/>
    </row>
    <row r="98">
      <c r="A98" s="4" t="n"/>
      <c r="B98" s="5" t="n"/>
      <c r="C98" s="6" t="n"/>
      <c r="D98" s="6" t="n"/>
      <c r="E98" s="6" t="n"/>
      <c r="F98" s="6" t="n"/>
      <c r="G98" s="6" t="n"/>
      <c r="H98" s="6" t="n"/>
      <c r="I98" s="6" t="n"/>
      <c r="J98" s="4" t="n"/>
      <c r="K98" s="6" t="n"/>
      <c r="L98" s="7">
        <f>IF(OR(A98="",J98=""),"",J98-A98)</f>
        <v/>
      </c>
      <c r="M98" s="8">
        <f>IF(OR(F98="",H98="",I98="",K98=""),"",IFERROR(INDEX('Regras'!$B$6:$B$25,MATCH(F98,'Regras'!$A$6:$A$25,0)),0)+IFERROR(INDEX('Regras'!$B$29:$B$31,MATCH(H98,'Regras'!$A$29:$A$31,0)),0)+IFERROR(INDEX('Regras'!$D$35:$D$39,MATCH(I98,'Regras'!$A$35:$A$39,0)),0)+IF(L98="",0,IFERROR(LOOKUP(L98,'Regras'!$A$49:$A$52,'Regras'!$C$49:$C$52),1))+IFERROR(INDEX('Regras'!$B$43:$B$45,MATCH(K98,'Regras'!$A$43:$A$45,0)),0))</f>
        <v/>
      </c>
      <c r="N98" s="9">
        <f>IF(F98="","",IFERROR(INDEX('Regras'!$C$6:$C$25,MATCH(F98,'Regras'!$A$6:$A$25,0)),""))</f>
        <v/>
      </c>
      <c r="O98" s="10">
        <f>IF(M98="","",IF(OR(IFERROR(INDEX('Regras'!$B$6:$B$25,MATCH(F98,'Regras'!$A$6:$A$25,0)),0)=0,IFERROR(INDEX('Regras'!$B$29:$B$31,MATCH(H98,'Regras'!$A$29:$A$31,0)),0)=0,IFERROR(INDEX('Regras'!$D$35:$D$39,MATCH(I98,'Regras'!$A$35:$A$39,0)),0)=0),"Encaminhar",IF(M98&gt;='Regras'!$B$56,"Marcar chamada","Acompanhar")))</f>
        <v/>
      </c>
      <c r="P98" s="6" t="n"/>
      <c r="Q98" s="6" t="n"/>
      <c r="R98" s="6" t="n"/>
      <c r="S98" s="11" t="n"/>
      <c r="T98" s="6" t="n"/>
    </row>
    <row r="99">
      <c r="A99" s="4" t="n"/>
      <c r="B99" s="5" t="n"/>
      <c r="C99" s="6" t="n"/>
      <c r="D99" s="6" t="n"/>
      <c r="E99" s="6" t="n"/>
      <c r="F99" s="6" t="n"/>
      <c r="G99" s="6" t="n"/>
      <c r="H99" s="6" t="n"/>
      <c r="I99" s="6" t="n"/>
      <c r="J99" s="4" t="n"/>
      <c r="K99" s="6" t="n"/>
      <c r="L99" s="7">
        <f>IF(OR(A99="",J99=""),"",J99-A99)</f>
        <v/>
      </c>
      <c r="M99" s="8">
        <f>IF(OR(F99="",H99="",I99="",K99=""),"",IFERROR(INDEX('Regras'!$B$6:$B$25,MATCH(F99,'Regras'!$A$6:$A$25,0)),0)+IFERROR(INDEX('Regras'!$B$29:$B$31,MATCH(H99,'Regras'!$A$29:$A$31,0)),0)+IFERROR(INDEX('Regras'!$D$35:$D$39,MATCH(I99,'Regras'!$A$35:$A$39,0)),0)+IF(L99="",0,IFERROR(LOOKUP(L99,'Regras'!$A$49:$A$52,'Regras'!$C$49:$C$52),1))+IFERROR(INDEX('Regras'!$B$43:$B$45,MATCH(K99,'Regras'!$A$43:$A$45,0)),0))</f>
        <v/>
      </c>
      <c r="N99" s="9">
        <f>IF(F99="","",IFERROR(INDEX('Regras'!$C$6:$C$25,MATCH(F99,'Regras'!$A$6:$A$25,0)),""))</f>
        <v/>
      </c>
      <c r="O99" s="10">
        <f>IF(M99="","",IF(OR(IFERROR(INDEX('Regras'!$B$6:$B$25,MATCH(F99,'Regras'!$A$6:$A$25,0)),0)=0,IFERROR(INDEX('Regras'!$B$29:$B$31,MATCH(H99,'Regras'!$A$29:$A$31,0)),0)=0,IFERROR(INDEX('Regras'!$D$35:$D$39,MATCH(I99,'Regras'!$A$35:$A$39,0)),0)=0),"Encaminhar",IF(M99&gt;='Regras'!$B$56,"Marcar chamada","Acompanhar")))</f>
        <v/>
      </c>
      <c r="P99" s="6" t="n"/>
      <c r="Q99" s="6" t="n"/>
      <c r="R99" s="6" t="n"/>
      <c r="S99" s="11" t="n"/>
      <c r="T99" s="6" t="n"/>
    </row>
    <row r="100">
      <c r="A100" s="4" t="n"/>
      <c r="B100" s="5" t="n"/>
      <c r="C100" s="6" t="n"/>
      <c r="D100" s="6" t="n"/>
      <c r="E100" s="6" t="n"/>
      <c r="F100" s="6" t="n"/>
      <c r="G100" s="6" t="n"/>
      <c r="H100" s="6" t="n"/>
      <c r="I100" s="6" t="n"/>
      <c r="J100" s="4" t="n"/>
      <c r="K100" s="6" t="n"/>
      <c r="L100" s="7">
        <f>IF(OR(A100="",J100=""),"",J100-A100)</f>
        <v/>
      </c>
      <c r="M100" s="8">
        <f>IF(OR(F100="",H100="",I100="",K100=""),"",IFERROR(INDEX('Regras'!$B$6:$B$25,MATCH(F100,'Regras'!$A$6:$A$25,0)),0)+IFERROR(INDEX('Regras'!$B$29:$B$31,MATCH(H100,'Regras'!$A$29:$A$31,0)),0)+IFERROR(INDEX('Regras'!$D$35:$D$39,MATCH(I100,'Regras'!$A$35:$A$39,0)),0)+IF(L100="",0,IFERROR(LOOKUP(L100,'Regras'!$A$49:$A$52,'Regras'!$C$49:$C$52),1))+IFERROR(INDEX('Regras'!$B$43:$B$45,MATCH(K100,'Regras'!$A$43:$A$45,0)),0))</f>
        <v/>
      </c>
      <c r="N100" s="9">
        <f>IF(F100="","",IFERROR(INDEX('Regras'!$C$6:$C$25,MATCH(F100,'Regras'!$A$6:$A$25,0)),""))</f>
        <v/>
      </c>
      <c r="O100" s="10">
        <f>IF(M100="","",IF(OR(IFERROR(INDEX('Regras'!$B$6:$B$25,MATCH(F100,'Regras'!$A$6:$A$25,0)),0)=0,IFERROR(INDEX('Regras'!$B$29:$B$31,MATCH(H100,'Regras'!$A$29:$A$31,0)),0)=0,IFERROR(INDEX('Regras'!$D$35:$D$39,MATCH(I100,'Regras'!$A$35:$A$39,0)),0)=0),"Encaminhar",IF(M100&gt;='Regras'!$B$56,"Marcar chamada","Acompanhar")))</f>
        <v/>
      </c>
      <c r="P100" s="6" t="n"/>
      <c r="Q100" s="6" t="n"/>
      <c r="R100" s="6" t="n"/>
      <c r="S100" s="11" t="n"/>
      <c r="T100" s="6" t="n"/>
    </row>
    <row r="101">
      <c r="A101" s="4" t="n"/>
      <c r="B101" s="5" t="n"/>
      <c r="C101" s="6" t="n"/>
      <c r="D101" s="6" t="n"/>
      <c r="E101" s="6" t="n"/>
      <c r="F101" s="6" t="n"/>
      <c r="G101" s="6" t="n"/>
      <c r="H101" s="6" t="n"/>
      <c r="I101" s="6" t="n"/>
      <c r="J101" s="4" t="n"/>
      <c r="K101" s="6" t="n"/>
      <c r="L101" s="7">
        <f>IF(OR(A101="",J101=""),"",J101-A101)</f>
        <v/>
      </c>
      <c r="M101" s="8">
        <f>IF(OR(F101="",H101="",I101="",K101=""),"",IFERROR(INDEX('Regras'!$B$6:$B$25,MATCH(F101,'Regras'!$A$6:$A$25,0)),0)+IFERROR(INDEX('Regras'!$B$29:$B$31,MATCH(H101,'Regras'!$A$29:$A$31,0)),0)+IFERROR(INDEX('Regras'!$D$35:$D$39,MATCH(I101,'Regras'!$A$35:$A$39,0)),0)+IF(L101="",0,IFERROR(LOOKUP(L101,'Regras'!$A$49:$A$52,'Regras'!$C$49:$C$52),1))+IFERROR(INDEX('Regras'!$B$43:$B$45,MATCH(K101,'Regras'!$A$43:$A$45,0)),0))</f>
        <v/>
      </c>
      <c r="N101" s="9">
        <f>IF(F101="","",IFERROR(INDEX('Regras'!$C$6:$C$25,MATCH(F101,'Regras'!$A$6:$A$25,0)),""))</f>
        <v/>
      </c>
      <c r="O101" s="10">
        <f>IF(M101="","",IF(OR(IFERROR(INDEX('Regras'!$B$6:$B$25,MATCH(F101,'Regras'!$A$6:$A$25,0)),0)=0,IFERROR(INDEX('Regras'!$B$29:$B$31,MATCH(H101,'Regras'!$A$29:$A$31,0)),0)=0,IFERROR(INDEX('Regras'!$D$35:$D$39,MATCH(I101,'Regras'!$A$35:$A$39,0)),0)=0),"Encaminhar",IF(M101&gt;='Regras'!$B$56,"Marcar chamada","Acompanhar")))</f>
        <v/>
      </c>
      <c r="P101" s="6" t="n"/>
      <c r="Q101" s="6" t="n"/>
      <c r="R101" s="6" t="n"/>
      <c r="S101" s="11" t="n"/>
      <c r="T101" s="6" t="n"/>
    </row>
    <row r="102">
      <c r="A102" s="4" t="n"/>
      <c r="B102" s="5" t="n"/>
      <c r="C102" s="6" t="n"/>
      <c r="D102" s="6" t="n"/>
      <c r="E102" s="6" t="n"/>
      <c r="F102" s="6" t="n"/>
      <c r="G102" s="6" t="n"/>
      <c r="H102" s="6" t="n"/>
      <c r="I102" s="6" t="n"/>
      <c r="J102" s="4" t="n"/>
      <c r="K102" s="6" t="n"/>
      <c r="L102" s="7">
        <f>IF(OR(A102="",J102=""),"",J102-A102)</f>
        <v/>
      </c>
      <c r="M102" s="8">
        <f>IF(OR(F102="",H102="",I102="",K102=""),"",IFERROR(INDEX('Regras'!$B$6:$B$25,MATCH(F102,'Regras'!$A$6:$A$25,0)),0)+IFERROR(INDEX('Regras'!$B$29:$B$31,MATCH(H102,'Regras'!$A$29:$A$31,0)),0)+IFERROR(INDEX('Regras'!$D$35:$D$39,MATCH(I102,'Regras'!$A$35:$A$39,0)),0)+IF(L102="",0,IFERROR(LOOKUP(L102,'Regras'!$A$49:$A$52,'Regras'!$C$49:$C$52),1))+IFERROR(INDEX('Regras'!$B$43:$B$45,MATCH(K102,'Regras'!$A$43:$A$45,0)),0))</f>
        <v/>
      </c>
      <c r="N102" s="9">
        <f>IF(F102="","",IFERROR(INDEX('Regras'!$C$6:$C$25,MATCH(F102,'Regras'!$A$6:$A$25,0)),""))</f>
        <v/>
      </c>
      <c r="O102" s="10">
        <f>IF(M102="","",IF(OR(IFERROR(INDEX('Regras'!$B$6:$B$25,MATCH(F102,'Regras'!$A$6:$A$25,0)),0)=0,IFERROR(INDEX('Regras'!$B$29:$B$31,MATCH(H102,'Regras'!$A$29:$A$31,0)),0)=0,IFERROR(INDEX('Regras'!$D$35:$D$39,MATCH(I102,'Regras'!$A$35:$A$39,0)),0)=0),"Encaminhar",IF(M102&gt;='Regras'!$B$56,"Marcar chamada","Acompanhar")))</f>
        <v/>
      </c>
      <c r="P102" s="6" t="n"/>
      <c r="Q102" s="6" t="n"/>
      <c r="R102" s="6" t="n"/>
      <c r="S102" s="11" t="n"/>
      <c r="T102" s="6" t="n"/>
    </row>
    <row r="103">
      <c r="A103" s="4" t="n"/>
      <c r="B103" s="5" t="n"/>
      <c r="C103" s="6" t="n"/>
      <c r="D103" s="6" t="n"/>
      <c r="E103" s="6" t="n"/>
      <c r="F103" s="6" t="n"/>
      <c r="G103" s="6" t="n"/>
      <c r="H103" s="6" t="n"/>
      <c r="I103" s="6" t="n"/>
      <c r="J103" s="4" t="n"/>
      <c r="K103" s="6" t="n"/>
      <c r="L103" s="7">
        <f>IF(OR(A103="",J103=""),"",J103-A103)</f>
        <v/>
      </c>
      <c r="M103" s="8">
        <f>IF(OR(F103="",H103="",I103="",K103=""),"",IFERROR(INDEX('Regras'!$B$6:$B$25,MATCH(F103,'Regras'!$A$6:$A$25,0)),0)+IFERROR(INDEX('Regras'!$B$29:$B$31,MATCH(H103,'Regras'!$A$29:$A$31,0)),0)+IFERROR(INDEX('Regras'!$D$35:$D$39,MATCH(I103,'Regras'!$A$35:$A$39,0)),0)+IF(L103="",0,IFERROR(LOOKUP(L103,'Regras'!$A$49:$A$52,'Regras'!$C$49:$C$52),1))+IFERROR(INDEX('Regras'!$B$43:$B$45,MATCH(K103,'Regras'!$A$43:$A$45,0)),0))</f>
        <v/>
      </c>
      <c r="N103" s="9">
        <f>IF(F103="","",IFERROR(INDEX('Regras'!$C$6:$C$25,MATCH(F103,'Regras'!$A$6:$A$25,0)),""))</f>
        <v/>
      </c>
      <c r="O103" s="10">
        <f>IF(M103="","",IF(OR(IFERROR(INDEX('Regras'!$B$6:$B$25,MATCH(F103,'Regras'!$A$6:$A$25,0)),0)=0,IFERROR(INDEX('Regras'!$B$29:$B$31,MATCH(H103,'Regras'!$A$29:$A$31,0)),0)=0,IFERROR(INDEX('Regras'!$D$35:$D$39,MATCH(I103,'Regras'!$A$35:$A$39,0)),0)=0),"Encaminhar",IF(M103&gt;='Regras'!$B$56,"Marcar chamada","Acompanhar")))</f>
        <v/>
      </c>
      <c r="P103" s="6" t="n"/>
      <c r="Q103" s="6" t="n"/>
      <c r="R103" s="6" t="n"/>
      <c r="S103" s="11" t="n"/>
      <c r="T103" s="6" t="n"/>
    </row>
    <row r="104">
      <c r="A104" s="4" t="n"/>
      <c r="B104" s="5" t="n"/>
      <c r="C104" s="6" t="n"/>
      <c r="D104" s="6" t="n"/>
      <c r="E104" s="6" t="n"/>
      <c r="F104" s="6" t="n"/>
      <c r="G104" s="6" t="n"/>
      <c r="H104" s="6" t="n"/>
      <c r="I104" s="6" t="n"/>
      <c r="J104" s="4" t="n"/>
      <c r="K104" s="6" t="n"/>
      <c r="L104" s="7">
        <f>IF(OR(A104="",J104=""),"",J104-A104)</f>
        <v/>
      </c>
      <c r="M104" s="8">
        <f>IF(OR(F104="",H104="",I104="",K104=""),"",IFERROR(INDEX('Regras'!$B$6:$B$25,MATCH(F104,'Regras'!$A$6:$A$25,0)),0)+IFERROR(INDEX('Regras'!$B$29:$B$31,MATCH(H104,'Regras'!$A$29:$A$31,0)),0)+IFERROR(INDEX('Regras'!$D$35:$D$39,MATCH(I104,'Regras'!$A$35:$A$39,0)),0)+IF(L104="",0,IFERROR(LOOKUP(L104,'Regras'!$A$49:$A$52,'Regras'!$C$49:$C$52),1))+IFERROR(INDEX('Regras'!$B$43:$B$45,MATCH(K104,'Regras'!$A$43:$A$45,0)),0))</f>
        <v/>
      </c>
      <c r="N104" s="9">
        <f>IF(F104="","",IFERROR(INDEX('Regras'!$C$6:$C$25,MATCH(F104,'Regras'!$A$6:$A$25,0)),""))</f>
        <v/>
      </c>
      <c r="O104" s="10">
        <f>IF(M104="","",IF(OR(IFERROR(INDEX('Regras'!$B$6:$B$25,MATCH(F104,'Regras'!$A$6:$A$25,0)),0)=0,IFERROR(INDEX('Regras'!$B$29:$B$31,MATCH(H104,'Regras'!$A$29:$A$31,0)),0)=0,IFERROR(INDEX('Regras'!$D$35:$D$39,MATCH(I104,'Regras'!$A$35:$A$39,0)),0)=0),"Encaminhar",IF(M104&gt;='Regras'!$B$56,"Marcar chamada","Acompanhar")))</f>
        <v/>
      </c>
      <c r="P104" s="6" t="n"/>
      <c r="Q104" s="6" t="n"/>
      <c r="R104" s="6" t="n"/>
      <c r="S104" s="11" t="n"/>
      <c r="T104" s="6" t="n"/>
    </row>
    <row r="105">
      <c r="A105" s="4" t="n"/>
      <c r="B105" s="5" t="n"/>
      <c r="C105" s="6" t="n"/>
      <c r="D105" s="6" t="n"/>
      <c r="E105" s="6" t="n"/>
      <c r="F105" s="6" t="n"/>
      <c r="G105" s="6" t="n"/>
      <c r="H105" s="6" t="n"/>
      <c r="I105" s="6" t="n"/>
      <c r="J105" s="4" t="n"/>
      <c r="K105" s="6" t="n"/>
      <c r="L105" s="7">
        <f>IF(OR(A105="",J105=""),"",J105-A105)</f>
        <v/>
      </c>
      <c r="M105" s="8">
        <f>IF(OR(F105="",H105="",I105="",K105=""),"",IFERROR(INDEX('Regras'!$B$6:$B$25,MATCH(F105,'Regras'!$A$6:$A$25,0)),0)+IFERROR(INDEX('Regras'!$B$29:$B$31,MATCH(H105,'Regras'!$A$29:$A$31,0)),0)+IFERROR(INDEX('Regras'!$D$35:$D$39,MATCH(I105,'Regras'!$A$35:$A$39,0)),0)+IF(L105="",0,IFERROR(LOOKUP(L105,'Regras'!$A$49:$A$52,'Regras'!$C$49:$C$52),1))+IFERROR(INDEX('Regras'!$B$43:$B$45,MATCH(K105,'Regras'!$A$43:$A$45,0)),0))</f>
        <v/>
      </c>
      <c r="N105" s="9">
        <f>IF(F105="","",IFERROR(INDEX('Regras'!$C$6:$C$25,MATCH(F105,'Regras'!$A$6:$A$25,0)),""))</f>
        <v/>
      </c>
      <c r="O105" s="10">
        <f>IF(M105="","",IF(OR(IFERROR(INDEX('Regras'!$B$6:$B$25,MATCH(F105,'Regras'!$A$6:$A$25,0)),0)=0,IFERROR(INDEX('Regras'!$B$29:$B$31,MATCH(H105,'Regras'!$A$29:$A$31,0)),0)=0,IFERROR(INDEX('Regras'!$D$35:$D$39,MATCH(I105,'Regras'!$A$35:$A$39,0)),0)=0),"Encaminhar",IF(M105&gt;='Regras'!$B$56,"Marcar chamada","Acompanhar")))</f>
        <v/>
      </c>
      <c r="P105" s="6" t="n"/>
      <c r="Q105" s="6" t="n"/>
      <c r="R105" s="6" t="n"/>
      <c r="S105" s="11" t="n"/>
      <c r="T105" s="6" t="n"/>
    </row>
    <row r="106">
      <c r="A106" s="4" t="n"/>
      <c r="B106" s="5" t="n"/>
      <c r="C106" s="6" t="n"/>
      <c r="D106" s="6" t="n"/>
      <c r="E106" s="6" t="n"/>
      <c r="F106" s="6" t="n"/>
      <c r="G106" s="6" t="n"/>
      <c r="H106" s="6" t="n"/>
      <c r="I106" s="6" t="n"/>
      <c r="J106" s="4" t="n"/>
      <c r="K106" s="6" t="n"/>
      <c r="L106" s="7">
        <f>IF(OR(A106="",J106=""),"",J106-A106)</f>
        <v/>
      </c>
      <c r="M106" s="8">
        <f>IF(OR(F106="",H106="",I106="",K106=""),"",IFERROR(INDEX('Regras'!$B$6:$B$25,MATCH(F106,'Regras'!$A$6:$A$25,0)),0)+IFERROR(INDEX('Regras'!$B$29:$B$31,MATCH(H106,'Regras'!$A$29:$A$31,0)),0)+IFERROR(INDEX('Regras'!$D$35:$D$39,MATCH(I106,'Regras'!$A$35:$A$39,0)),0)+IF(L106="",0,IFERROR(LOOKUP(L106,'Regras'!$A$49:$A$52,'Regras'!$C$49:$C$52),1))+IFERROR(INDEX('Regras'!$B$43:$B$45,MATCH(K106,'Regras'!$A$43:$A$45,0)),0))</f>
        <v/>
      </c>
      <c r="N106" s="9">
        <f>IF(F106="","",IFERROR(INDEX('Regras'!$C$6:$C$25,MATCH(F106,'Regras'!$A$6:$A$25,0)),""))</f>
        <v/>
      </c>
      <c r="O106" s="10">
        <f>IF(M106="","",IF(OR(IFERROR(INDEX('Regras'!$B$6:$B$25,MATCH(F106,'Regras'!$A$6:$A$25,0)),0)=0,IFERROR(INDEX('Regras'!$B$29:$B$31,MATCH(H106,'Regras'!$A$29:$A$31,0)),0)=0,IFERROR(INDEX('Regras'!$D$35:$D$39,MATCH(I106,'Regras'!$A$35:$A$39,0)),0)=0),"Encaminhar",IF(M106&gt;='Regras'!$B$56,"Marcar chamada","Acompanhar")))</f>
        <v/>
      </c>
      <c r="P106" s="6" t="n"/>
      <c r="Q106" s="6" t="n"/>
      <c r="R106" s="6" t="n"/>
      <c r="S106" s="11" t="n"/>
      <c r="T106" s="6" t="n"/>
    </row>
    <row r="107">
      <c r="A107" s="4" t="n"/>
      <c r="B107" s="5" t="n"/>
      <c r="C107" s="6" t="n"/>
      <c r="D107" s="6" t="n"/>
      <c r="E107" s="6" t="n"/>
      <c r="F107" s="6" t="n"/>
      <c r="G107" s="6" t="n"/>
      <c r="H107" s="6" t="n"/>
      <c r="I107" s="6" t="n"/>
      <c r="J107" s="4" t="n"/>
      <c r="K107" s="6" t="n"/>
      <c r="L107" s="7">
        <f>IF(OR(A107="",J107=""),"",J107-A107)</f>
        <v/>
      </c>
      <c r="M107" s="8">
        <f>IF(OR(F107="",H107="",I107="",K107=""),"",IFERROR(INDEX('Regras'!$B$6:$B$25,MATCH(F107,'Regras'!$A$6:$A$25,0)),0)+IFERROR(INDEX('Regras'!$B$29:$B$31,MATCH(H107,'Regras'!$A$29:$A$31,0)),0)+IFERROR(INDEX('Regras'!$D$35:$D$39,MATCH(I107,'Regras'!$A$35:$A$39,0)),0)+IF(L107="",0,IFERROR(LOOKUP(L107,'Regras'!$A$49:$A$52,'Regras'!$C$49:$C$52),1))+IFERROR(INDEX('Regras'!$B$43:$B$45,MATCH(K107,'Regras'!$A$43:$A$45,0)),0))</f>
        <v/>
      </c>
      <c r="N107" s="9">
        <f>IF(F107="","",IFERROR(INDEX('Regras'!$C$6:$C$25,MATCH(F107,'Regras'!$A$6:$A$25,0)),""))</f>
        <v/>
      </c>
      <c r="O107" s="10">
        <f>IF(M107="","",IF(OR(IFERROR(INDEX('Regras'!$B$6:$B$25,MATCH(F107,'Regras'!$A$6:$A$25,0)),0)=0,IFERROR(INDEX('Regras'!$B$29:$B$31,MATCH(H107,'Regras'!$A$29:$A$31,0)),0)=0,IFERROR(INDEX('Regras'!$D$35:$D$39,MATCH(I107,'Regras'!$A$35:$A$39,0)),0)=0),"Encaminhar",IF(M107&gt;='Regras'!$B$56,"Marcar chamada","Acompanhar")))</f>
        <v/>
      </c>
      <c r="P107" s="6" t="n"/>
      <c r="Q107" s="6" t="n"/>
      <c r="R107" s="6" t="n"/>
      <c r="S107" s="11" t="n"/>
      <c r="T107" s="6" t="n"/>
    </row>
    <row r="108">
      <c r="A108" s="4" t="n"/>
      <c r="B108" s="5" t="n"/>
      <c r="C108" s="6" t="n"/>
      <c r="D108" s="6" t="n"/>
      <c r="E108" s="6" t="n"/>
      <c r="F108" s="6" t="n"/>
      <c r="G108" s="6" t="n"/>
      <c r="H108" s="6" t="n"/>
      <c r="I108" s="6" t="n"/>
      <c r="J108" s="4" t="n"/>
      <c r="K108" s="6" t="n"/>
      <c r="L108" s="7">
        <f>IF(OR(A108="",J108=""),"",J108-A108)</f>
        <v/>
      </c>
      <c r="M108" s="8">
        <f>IF(OR(F108="",H108="",I108="",K108=""),"",IFERROR(INDEX('Regras'!$B$6:$B$25,MATCH(F108,'Regras'!$A$6:$A$25,0)),0)+IFERROR(INDEX('Regras'!$B$29:$B$31,MATCH(H108,'Regras'!$A$29:$A$31,0)),0)+IFERROR(INDEX('Regras'!$D$35:$D$39,MATCH(I108,'Regras'!$A$35:$A$39,0)),0)+IF(L108="",0,IFERROR(LOOKUP(L108,'Regras'!$A$49:$A$52,'Regras'!$C$49:$C$52),1))+IFERROR(INDEX('Regras'!$B$43:$B$45,MATCH(K108,'Regras'!$A$43:$A$45,0)),0))</f>
        <v/>
      </c>
      <c r="N108" s="9">
        <f>IF(F108="","",IFERROR(INDEX('Regras'!$C$6:$C$25,MATCH(F108,'Regras'!$A$6:$A$25,0)),""))</f>
        <v/>
      </c>
      <c r="O108" s="10">
        <f>IF(M108="","",IF(OR(IFERROR(INDEX('Regras'!$B$6:$B$25,MATCH(F108,'Regras'!$A$6:$A$25,0)),0)=0,IFERROR(INDEX('Regras'!$B$29:$B$31,MATCH(H108,'Regras'!$A$29:$A$31,0)),0)=0,IFERROR(INDEX('Regras'!$D$35:$D$39,MATCH(I108,'Regras'!$A$35:$A$39,0)),0)=0),"Encaminhar",IF(M108&gt;='Regras'!$B$56,"Marcar chamada","Acompanhar")))</f>
        <v/>
      </c>
      <c r="P108" s="6" t="n"/>
      <c r="Q108" s="6" t="n"/>
      <c r="R108" s="6" t="n"/>
      <c r="S108" s="11" t="n"/>
      <c r="T108" s="6" t="n"/>
    </row>
    <row r="109">
      <c r="A109" s="4" t="n"/>
      <c r="B109" s="5" t="n"/>
      <c r="C109" s="6" t="n"/>
      <c r="D109" s="6" t="n"/>
      <c r="E109" s="6" t="n"/>
      <c r="F109" s="6" t="n"/>
      <c r="G109" s="6" t="n"/>
      <c r="H109" s="6" t="n"/>
      <c r="I109" s="6" t="n"/>
      <c r="J109" s="4" t="n"/>
      <c r="K109" s="6" t="n"/>
      <c r="L109" s="7">
        <f>IF(OR(A109="",J109=""),"",J109-A109)</f>
        <v/>
      </c>
      <c r="M109" s="8">
        <f>IF(OR(F109="",H109="",I109="",K109=""),"",IFERROR(INDEX('Regras'!$B$6:$B$25,MATCH(F109,'Regras'!$A$6:$A$25,0)),0)+IFERROR(INDEX('Regras'!$B$29:$B$31,MATCH(H109,'Regras'!$A$29:$A$31,0)),0)+IFERROR(INDEX('Regras'!$D$35:$D$39,MATCH(I109,'Regras'!$A$35:$A$39,0)),0)+IF(L109="",0,IFERROR(LOOKUP(L109,'Regras'!$A$49:$A$52,'Regras'!$C$49:$C$52),1))+IFERROR(INDEX('Regras'!$B$43:$B$45,MATCH(K109,'Regras'!$A$43:$A$45,0)),0))</f>
        <v/>
      </c>
      <c r="N109" s="9">
        <f>IF(F109="","",IFERROR(INDEX('Regras'!$C$6:$C$25,MATCH(F109,'Regras'!$A$6:$A$25,0)),""))</f>
        <v/>
      </c>
      <c r="O109" s="10">
        <f>IF(M109="","",IF(OR(IFERROR(INDEX('Regras'!$B$6:$B$25,MATCH(F109,'Regras'!$A$6:$A$25,0)),0)=0,IFERROR(INDEX('Regras'!$B$29:$B$31,MATCH(H109,'Regras'!$A$29:$A$31,0)),0)=0,IFERROR(INDEX('Regras'!$D$35:$D$39,MATCH(I109,'Regras'!$A$35:$A$39,0)),0)=0),"Encaminhar",IF(M109&gt;='Regras'!$B$56,"Marcar chamada","Acompanhar")))</f>
        <v/>
      </c>
      <c r="P109" s="6" t="n"/>
      <c r="Q109" s="6" t="n"/>
      <c r="R109" s="6" t="n"/>
      <c r="S109" s="11" t="n"/>
      <c r="T109" s="6" t="n"/>
    </row>
    <row r="110">
      <c r="A110" s="4" t="n"/>
      <c r="B110" s="5" t="n"/>
      <c r="C110" s="6" t="n"/>
      <c r="D110" s="6" t="n"/>
      <c r="E110" s="6" t="n"/>
      <c r="F110" s="6" t="n"/>
      <c r="G110" s="6" t="n"/>
      <c r="H110" s="6" t="n"/>
      <c r="I110" s="6" t="n"/>
      <c r="J110" s="4" t="n"/>
      <c r="K110" s="6" t="n"/>
      <c r="L110" s="7">
        <f>IF(OR(A110="",J110=""),"",J110-A110)</f>
        <v/>
      </c>
      <c r="M110" s="8">
        <f>IF(OR(F110="",H110="",I110="",K110=""),"",IFERROR(INDEX('Regras'!$B$6:$B$25,MATCH(F110,'Regras'!$A$6:$A$25,0)),0)+IFERROR(INDEX('Regras'!$B$29:$B$31,MATCH(H110,'Regras'!$A$29:$A$31,0)),0)+IFERROR(INDEX('Regras'!$D$35:$D$39,MATCH(I110,'Regras'!$A$35:$A$39,0)),0)+IF(L110="",0,IFERROR(LOOKUP(L110,'Regras'!$A$49:$A$52,'Regras'!$C$49:$C$52),1))+IFERROR(INDEX('Regras'!$B$43:$B$45,MATCH(K110,'Regras'!$A$43:$A$45,0)),0))</f>
        <v/>
      </c>
      <c r="N110" s="9">
        <f>IF(F110="","",IFERROR(INDEX('Regras'!$C$6:$C$25,MATCH(F110,'Regras'!$A$6:$A$25,0)),""))</f>
        <v/>
      </c>
      <c r="O110" s="10">
        <f>IF(M110="","",IF(OR(IFERROR(INDEX('Regras'!$B$6:$B$25,MATCH(F110,'Regras'!$A$6:$A$25,0)),0)=0,IFERROR(INDEX('Regras'!$B$29:$B$31,MATCH(H110,'Regras'!$A$29:$A$31,0)),0)=0,IFERROR(INDEX('Regras'!$D$35:$D$39,MATCH(I110,'Regras'!$A$35:$A$39,0)),0)=0),"Encaminhar",IF(M110&gt;='Regras'!$B$56,"Marcar chamada","Acompanhar")))</f>
        <v/>
      </c>
      <c r="P110" s="6" t="n"/>
      <c r="Q110" s="6" t="n"/>
      <c r="R110" s="6" t="n"/>
      <c r="S110" s="11" t="n"/>
      <c r="T110" s="6" t="n"/>
    </row>
    <row r="111">
      <c r="A111" s="4" t="n"/>
      <c r="B111" s="5" t="n"/>
      <c r="C111" s="6" t="n"/>
      <c r="D111" s="6" t="n"/>
      <c r="E111" s="6" t="n"/>
      <c r="F111" s="6" t="n"/>
      <c r="G111" s="6" t="n"/>
      <c r="H111" s="6" t="n"/>
      <c r="I111" s="6" t="n"/>
      <c r="J111" s="4" t="n"/>
      <c r="K111" s="6" t="n"/>
      <c r="L111" s="7">
        <f>IF(OR(A111="",J111=""),"",J111-A111)</f>
        <v/>
      </c>
      <c r="M111" s="8">
        <f>IF(OR(F111="",H111="",I111="",K111=""),"",IFERROR(INDEX('Regras'!$B$6:$B$25,MATCH(F111,'Regras'!$A$6:$A$25,0)),0)+IFERROR(INDEX('Regras'!$B$29:$B$31,MATCH(H111,'Regras'!$A$29:$A$31,0)),0)+IFERROR(INDEX('Regras'!$D$35:$D$39,MATCH(I111,'Regras'!$A$35:$A$39,0)),0)+IF(L111="",0,IFERROR(LOOKUP(L111,'Regras'!$A$49:$A$52,'Regras'!$C$49:$C$52),1))+IFERROR(INDEX('Regras'!$B$43:$B$45,MATCH(K111,'Regras'!$A$43:$A$45,0)),0))</f>
        <v/>
      </c>
      <c r="N111" s="9">
        <f>IF(F111="","",IFERROR(INDEX('Regras'!$C$6:$C$25,MATCH(F111,'Regras'!$A$6:$A$25,0)),""))</f>
        <v/>
      </c>
      <c r="O111" s="10">
        <f>IF(M111="","",IF(OR(IFERROR(INDEX('Regras'!$B$6:$B$25,MATCH(F111,'Regras'!$A$6:$A$25,0)),0)=0,IFERROR(INDEX('Regras'!$B$29:$B$31,MATCH(H111,'Regras'!$A$29:$A$31,0)),0)=0,IFERROR(INDEX('Regras'!$D$35:$D$39,MATCH(I111,'Regras'!$A$35:$A$39,0)),0)=0),"Encaminhar",IF(M111&gt;='Regras'!$B$56,"Marcar chamada","Acompanhar")))</f>
        <v/>
      </c>
      <c r="P111" s="6" t="n"/>
      <c r="Q111" s="6" t="n"/>
      <c r="R111" s="6" t="n"/>
      <c r="S111" s="11" t="n"/>
      <c r="T111" s="6" t="n"/>
    </row>
    <row r="112">
      <c r="A112" s="4" t="n"/>
      <c r="B112" s="5" t="n"/>
      <c r="C112" s="6" t="n"/>
      <c r="D112" s="6" t="n"/>
      <c r="E112" s="6" t="n"/>
      <c r="F112" s="6" t="n"/>
      <c r="G112" s="6" t="n"/>
      <c r="H112" s="6" t="n"/>
      <c r="I112" s="6" t="n"/>
      <c r="J112" s="4" t="n"/>
      <c r="K112" s="6" t="n"/>
      <c r="L112" s="7">
        <f>IF(OR(A112="",J112=""),"",J112-A112)</f>
        <v/>
      </c>
      <c r="M112" s="8">
        <f>IF(OR(F112="",H112="",I112="",K112=""),"",IFERROR(INDEX('Regras'!$B$6:$B$25,MATCH(F112,'Regras'!$A$6:$A$25,0)),0)+IFERROR(INDEX('Regras'!$B$29:$B$31,MATCH(H112,'Regras'!$A$29:$A$31,0)),0)+IFERROR(INDEX('Regras'!$D$35:$D$39,MATCH(I112,'Regras'!$A$35:$A$39,0)),0)+IF(L112="",0,IFERROR(LOOKUP(L112,'Regras'!$A$49:$A$52,'Regras'!$C$49:$C$52),1))+IFERROR(INDEX('Regras'!$B$43:$B$45,MATCH(K112,'Regras'!$A$43:$A$45,0)),0))</f>
        <v/>
      </c>
      <c r="N112" s="9">
        <f>IF(F112="","",IFERROR(INDEX('Regras'!$C$6:$C$25,MATCH(F112,'Regras'!$A$6:$A$25,0)),""))</f>
        <v/>
      </c>
      <c r="O112" s="10">
        <f>IF(M112="","",IF(OR(IFERROR(INDEX('Regras'!$B$6:$B$25,MATCH(F112,'Regras'!$A$6:$A$25,0)),0)=0,IFERROR(INDEX('Regras'!$B$29:$B$31,MATCH(H112,'Regras'!$A$29:$A$31,0)),0)=0,IFERROR(INDEX('Regras'!$D$35:$D$39,MATCH(I112,'Regras'!$A$35:$A$39,0)),0)=0),"Encaminhar",IF(M112&gt;='Regras'!$B$56,"Marcar chamada","Acompanhar")))</f>
        <v/>
      </c>
      <c r="P112" s="6" t="n"/>
      <c r="Q112" s="6" t="n"/>
      <c r="R112" s="6" t="n"/>
      <c r="S112" s="11" t="n"/>
      <c r="T112" s="6" t="n"/>
    </row>
    <row r="113">
      <c r="A113" s="4" t="n"/>
      <c r="B113" s="5" t="n"/>
      <c r="C113" s="6" t="n"/>
      <c r="D113" s="6" t="n"/>
      <c r="E113" s="6" t="n"/>
      <c r="F113" s="6" t="n"/>
      <c r="G113" s="6" t="n"/>
      <c r="H113" s="6" t="n"/>
      <c r="I113" s="6" t="n"/>
      <c r="J113" s="4" t="n"/>
      <c r="K113" s="6" t="n"/>
      <c r="L113" s="7">
        <f>IF(OR(A113="",J113=""),"",J113-A113)</f>
        <v/>
      </c>
      <c r="M113" s="8">
        <f>IF(OR(F113="",H113="",I113="",K113=""),"",IFERROR(INDEX('Regras'!$B$6:$B$25,MATCH(F113,'Regras'!$A$6:$A$25,0)),0)+IFERROR(INDEX('Regras'!$B$29:$B$31,MATCH(H113,'Regras'!$A$29:$A$31,0)),0)+IFERROR(INDEX('Regras'!$D$35:$D$39,MATCH(I113,'Regras'!$A$35:$A$39,0)),0)+IF(L113="",0,IFERROR(LOOKUP(L113,'Regras'!$A$49:$A$52,'Regras'!$C$49:$C$52),1))+IFERROR(INDEX('Regras'!$B$43:$B$45,MATCH(K113,'Regras'!$A$43:$A$45,0)),0))</f>
        <v/>
      </c>
      <c r="N113" s="9">
        <f>IF(F113="","",IFERROR(INDEX('Regras'!$C$6:$C$25,MATCH(F113,'Regras'!$A$6:$A$25,0)),""))</f>
        <v/>
      </c>
      <c r="O113" s="10">
        <f>IF(M113="","",IF(OR(IFERROR(INDEX('Regras'!$B$6:$B$25,MATCH(F113,'Regras'!$A$6:$A$25,0)),0)=0,IFERROR(INDEX('Regras'!$B$29:$B$31,MATCH(H113,'Regras'!$A$29:$A$31,0)),0)=0,IFERROR(INDEX('Regras'!$D$35:$D$39,MATCH(I113,'Regras'!$A$35:$A$39,0)),0)=0),"Encaminhar",IF(M113&gt;='Regras'!$B$56,"Marcar chamada","Acompanhar")))</f>
        <v/>
      </c>
      <c r="P113" s="6" t="n"/>
      <c r="Q113" s="6" t="n"/>
      <c r="R113" s="6" t="n"/>
      <c r="S113" s="11" t="n"/>
      <c r="T113" s="6" t="n"/>
    </row>
    <row r="114">
      <c r="A114" s="4" t="n"/>
      <c r="B114" s="5" t="n"/>
      <c r="C114" s="6" t="n"/>
      <c r="D114" s="6" t="n"/>
      <c r="E114" s="6" t="n"/>
      <c r="F114" s="6" t="n"/>
      <c r="G114" s="6" t="n"/>
      <c r="H114" s="6" t="n"/>
      <c r="I114" s="6" t="n"/>
      <c r="J114" s="4" t="n"/>
      <c r="K114" s="6" t="n"/>
      <c r="L114" s="7">
        <f>IF(OR(A114="",J114=""),"",J114-A114)</f>
        <v/>
      </c>
      <c r="M114" s="8">
        <f>IF(OR(F114="",H114="",I114="",K114=""),"",IFERROR(INDEX('Regras'!$B$6:$B$25,MATCH(F114,'Regras'!$A$6:$A$25,0)),0)+IFERROR(INDEX('Regras'!$B$29:$B$31,MATCH(H114,'Regras'!$A$29:$A$31,0)),0)+IFERROR(INDEX('Regras'!$D$35:$D$39,MATCH(I114,'Regras'!$A$35:$A$39,0)),0)+IF(L114="",0,IFERROR(LOOKUP(L114,'Regras'!$A$49:$A$52,'Regras'!$C$49:$C$52),1))+IFERROR(INDEX('Regras'!$B$43:$B$45,MATCH(K114,'Regras'!$A$43:$A$45,0)),0))</f>
        <v/>
      </c>
      <c r="N114" s="9">
        <f>IF(F114="","",IFERROR(INDEX('Regras'!$C$6:$C$25,MATCH(F114,'Regras'!$A$6:$A$25,0)),""))</f>
        <v/>
      </c>
      <c r="O114" s="10">
        <f>IF(M114="","",IF(OR(IFERROR(INDEX('Regras'!$B$6:$B$25,MATCH(F114,'Regras'!$A$6:$A$25,0)),0)=0,IFERROR(INDEX('Regras'!$B$29:$B$31,MATCH(H114,'Regras'!$A$29:$A$31,0)),0)=0,IFERROR(INDEX('Regras'!$D$35:$D$39,MATCH(I114,'Regras'!$A$35:$A$39,0)),0)=0),"Encaminhar",IF(M114&gt;='Regras'!$B$56,"Marcar chamada","Acompanhar")))</f>
        <v/>
      </c>
      <c r="P114" s="6" t="n"/>
      <c r="Q114" s="6" t="n"/>
      <c r="R114" s="6" t="n"/>
      <c r="S114" s="11" t="n"/>
      <c r="T114" s="6" t="n"/>
    </row>
    <row r="115">
      <c r="A115" s="4" t="n"/>
      <c r="B115" s="5" t="n"/>
      <c r="C115" s="6" t="n"/>
      <c r="D115" s="6" t="n"/>
      <c r="E115" s="6" t="n"/>
      <c r="F115" s="6" t="n"/>
      <c r="G115" s="6" t="n"/>
      <c r="H115" s="6" t="n"/>
      <c r="I115" s="6" t="n"/>
      <c r="J115" s="4" t="n"/>
      <c r="K115" s="6" t="n"/>
      <c r="L115" s="7">
        <f>IF(OR(A115="",J115=""),"",J115-A115)</f>
        <v/>
      </c>
      <c r="M115" s="8">
        <f>IF(OR(F115="",H115="",I115="",K115=""),"",IFERROR(INDEX('Regras'!$B$6:$B$25,MATCH(F115,'Regras'!$A$6:$A$25,0)),0)+IFERROR(INDEX('Regras'!$B$29:$B$31,MATCH(H115,'Regras'!$A$29:$A$31,0)),0)+IFERROR(INDEX('Regras'!$D$35:$D$39,MATCH(I115,'Regras'!$A$35:$A$39,0)),0)+IF(L115="",0,IFERROR(LOOKUP(L115,'Regras'!$A$49:$A$52,'Regras'!$C$49:$C$52),1))+IFERROR(INDEX('Regras'!$B$43:$B$45,MATCH(K115,'Regras'!$A$43:$A$45,0)),0))</f>
        <v/>
      </c>
      <c r="N115" s="9">
        <f>IF(F115="","",IFERROR(INDEX('Regras'!$C$6:$C$25,MATCH(F115,'Regras'!$A$6:$A$25,0)),""))</f>
        <v/>
      </c>
      <c r="O115" s="10">
        <f>IF(M115="","",IF(OR(IFERROR(INDEX('Regras'!$B$6:$B$25,MATCH(F115,'Regras'!$A$6:$A$25,0)),0)=0,IFERROR(INDEX('Regras'!$B$29:$B$31,MATCH(H115,'Regras'!$A$29:$A$31,0)),0)=0,IFERROR(INDEX('Regras'!$D$35:$D$39,MATCH(I115,'Regras'!$A$35:$A$39,0)),0)=0),"Encaminhar",IF(M115&gt;='Regras'!$B$56,"Marcar chamada","Acompanhar")))</f>
        <v/>
      </c>
      <c r="P115" s="6" t="n"/>
      <c r="Q115" s="6" t="n"/>
      <c r="R115" s="6" t="n"/>
      <c r="S115" s="11" t="n"/>
      <c r="T115" s="6" t="n"/>
    </row>
    <row r="116">
      <c r="A116" s="4" t="n"/>
      <c r="B116" s="5" t="n"/>
      <c r="C116" s="6" t="n"/>
      <c r="D116" s="6" t="n"/>
      <c r="E116" s="6" t="n"/>
      <c r="F116" s="6" t="n"/>
      <c r="G116" s="6" t="n"/>
      <c r="H116" s="6" t="n"/>
      <c r="I116" s="6" t="n"/>
      <c r="J116" s="4" t="n"/>
      <c r="K116" s="6" t="n"/>
      <c r="L116" s="7">
        <f>IF(OR(A116="",J116=""),"",J116-A116)</f>
        <v/>
      </c>
      <c r="M116" s="8">
        <f>IF(OR(F116="",H116="",I116="",K116=""),"",IFERROR(INDEX('Regras'!$B$6:$B$25,MATCH(F116,'Regras'!$A$6:$A$25,0)),0)+IFERROR(INDEX('Regras'!$B$29:$B$31,MATCH(H116,'Regras'!$A$29:$A$31,0)),0)+IFERROR(INDEX('Regras'!$D$35:$D$39,MATCH(I116,'Regras'!$A$35:$A$39,0)),0)+IF(L116="",0,IFERROR(LOOKUP(L116,'Regras'!$A$49:$A$52,'Regras'!$C$49:$C$52),1))+IFERROR(INDEX('Regras'!$B$43:$B$45,MATCH(K116,'Regras'!$A$43:$A$45,0)),0))</f>
        <v/>
      </c>
      <c r="N116" s="9">
        <f>IF(F116="","",IFERROR(INDEX('Regras'!$C$6:$C$25,MATCH(F116,'Regras'!$A$6:$A$25,0)),""))</f>
        <v/>
      </c>
      <c r="O116" s="10">
        <f>IF(M116="","",IF(OR(IFERROR(INDEX('Regras'!$B$6:$B$25,MATCH(F116,'Regras'!$A$6:$A$25,0)),0)=0,IFERROR(INDEX('Regras'!$B$29:$B$31,MATCH(H116,'Regras'!$A$29:$A$31,0)),0)=0,IFERROR(INDEX('Regras'!$D$35:$D$39,MATCH(I116,'Regras'!$A$35:$A$39,0)),0)=0),"Encaminhar",IF(M116&gt;='Regras'!$B$56,"Marcar chamada","Acompanhar")))</f>
        <v/>
      </c>
      <c r="P116" s="6" t="n"/>
      <c r="Q116" s="6" t="n"/>
      <c r="R116" s="6" t="n"/>
      <c r="S116" s="11" t="n"/>
      <c r="T116" s="6" t="n"/>
    </row>
    <row r="117">
      <c r="A117" s="4" t="n"/>
      <c r="B117" s="5" t="n"/>
      <c r="C117" s="6" t="n"/>
      <c r="D117" s="6" t="n"/>
      <c r="E117" s="6" t="n"/>
      <c r="F117" s="6" t="n"/>
      <c r="G117" s="6" t="n"/>
      <c r="H117" s="6" t="n"/>
      <c r="I117" s="6" t="n"/>
      <c r="J117" s="4" t="n"/>
      <c r="K117" s="6" t="n"/>
      <c r="L117" s="7">
        <f>IF(OR(A117="",J117=""),"",J117-A117)</f>
        <v/>
      </c>
      <c r="M117" s="8">
        <f>IF(OR(F117="",H117="",I117="",K117=""),"",IFERROR(INDEX('Regras'!$B$6:$B$25,MATCH(F117,'Regras'!$A$6:$A$25,0)),0)+IFERROR(INDEX('Regras'!$B$29:$B$31,MATCH(H117,'Regras'!$A$29:$A$31,0)),0)+IFERROR(INDEX('Regras'!$D$35:$D$39,MATCH(I117,'Regras'!$A$35:$A$39,0)),0)+IF(L117="",0,IFERROR(LOOKUP(L117,'Regras'!$A$49:$A$52,'Regras'!$C$49:$C$52),1))+IFERROR(INDEX('Regras'!$B$43:$B$45,MATCH(K117,'Regras'!$A$43:$A$45,0)),0))</f>
        <v/>
      </c>
      <c r="N117" s="9">
        <f>IF(F117="","",IFERROR(INDEX('Regras'!$C$6:$C$25,MATCH(F117,'Regras'!$A$6:$A$25,0)),""))</f>
        <v/>
      </c>
      <c r="O117" s="10">
        <f>IF(M117="","",IF(OR(IFERROR(INDEX('Regras'!$B$6:$B$25,MATCH(F117,'Regras'!$A$6:$A$25,0)),0)=0,IFERROR(INDEX('Regras'!$B$29:$B$31,MATCH(H117,'Regras'!$A$29:$A$31,0)),0)=0,IFERROR(INDEX('Regras'!$D$35:$D$39,MATCH(I117,'Regras'!$A$35:$A$39,0)),0)=0),"Encaminhar",IF(M117&gt;='Regras'!$B$56,"Marcar chamada","Acompanhar")))</f>
        <v/>
      </c>
      <c r="P117" s="6" t="n"/>
      <c r="Q117" s="6" t="n"/>
      <c r="R117" s="6" t="n"/>
      <c r="S117" s="11" t="n"/>
      <c r="T117" s="6" t="n"/>
    </row>
    <row r="118">
      <c r="A118" s="4" t="n"/>
      <c r="B118" s="5" t="n"/>
      <c r="C118" s="6" t="n"/>
      <c r="D118" s="6" t="n"/>
      <c r="E118" s="6" t="n"/>
      <c r="F118" s="6" t="n"/>
      <c r="G118" s="6" t="n"/>
      <c r="H118" s="6" t="n"/>
      <c r="I118" s="6" t="n"/>
      <c r="J118" s="4" t="n"/>
      <c r="K118" s="6" t="n"/>
      <c r="L118" s="7">
        <f>IF(OR(A118="",J118=""),"",J118-A118)</f>
        <v/>
      </c>
      <c r="M118" s="8">
        <f>IF(OR(F118="",H118="",I118="",K118=""),"",IFERROR(INDEX('Regras'!$B$6:$B$25,MATCH(F118,'Regras'!$A$6:$A$25,0)),0)+IFERROR(INDEX('Regras'!$B$29:$B$31,MATCH(H118,'Regras'!$A$29:$A$31,0)),0)+IFERROR(INDEX('Regras'!$D$35:$D$39,MATCH(I118,'Regras'!$A$35:$A$39,0)),0)+IF(L118="",0,IFERROR(LOOKUP(L118,'Regras'!$A$49:$A$52,'Regras'!$C$49:$C$52),1))+IFERROR(INDEX('Regras'!$B$43:$B$45,MATCH(K118,'Regras'!$A$43:$A$45,0)),0))</f>
        <v/>
      </c>
      <c r="N118" s="9">
        <f>IF(F118="","",IFERROR(INDEX('Regras'!$C$6:$C$25,MATCH(F118,'Regras'!$A$6:$A$25,0)),""))</f>
        <v/>
      </c>
      <c r="O118" s="10">
        <f>IF(M118="","",IF(OR(IFERROR(INDEX('Regras'!$B$6:$B$25,MATCH(F118,'Regras'!$A$6:$A$25,0)),0)=0,IFERROR(INDEX('Regras'!$B$29:$B$31,MATCH(H118,'Regras'!$A$29:$A$31,0)),0)=0,IFERROR(INDEX('Regras'!$D$35:$D$39,MATCH(I118,'Regras'!$A$35:$A$39,0)),0)=0),"Encaminhar",IF(M118&gt;='Regras'!$B$56,"Marcar chamada","Acompanhar")))</f>
        <v/>
      </c>
      <c r="P118" s="6" t="n"/>
      <c r="Q118" s="6" t="n"/>
      <c r="R118" s="6" t="n"/>
      <c r="S118" s="11" t="n"/>
      <c r="T118" s="6" t="n"/>
    </row>
    <row r="119">
      <c r="A119" s="4" t="n"/>
      <c r="B119" s="5" t="n"/>
      <c r="C119" s="6" t="n"/>
      <c r="D119" s="6" t="n"/>
      <c r="E119" s="6" t="n"/>
      <c r="F119" s="6" t="n"/>
      <c r="G119" s="6" t="n"/>
      <c r="H119" s="6" t="n"/>
      <c r="I119" s="6" t="n"/>
      <c r="J119" s="4" t="n"/>
      <c r="K119" s="6" t="n"/>
      <c r="L119" s="7">
        <f>IF(OR(A119="",J119=""),"",J119-A119)</f>
        <v/>
      </c>
      <c r="M119" s="8">
        <f>IF(OR(F119="",H119="",I119="",K119=""),"",IFERROR(INDEX('Regras'!$B$6:$B$25,MATCH(F119,'Regras'!$A$6:$A$25,0)),0)+IFERROR(INDEX('Regras'!$B$29:$B$31,MATCH(H119,'Regras'!$A$29:$A$31,0)),0)+IFERROR(INDEX('Regras'!$D$35:$D$39,MATCH(I119,'Regras'!$A$35:$A$39,0)),0)+IF(L119="",0,IFERROR(LOOKUP(L119,'Regras'!$A$49:$A$52,'Regras'!$C$49:$C$52),1))+IFERROR(INDEX('Regras'!$B$43:$B$45,MATCH(K119,'Regras'!$A$43:$A$45,0)),0))</f>
        <v/>
      </c>
      <c r="N119" s="9">
        <f>IF(F119="","",IFERROR(INDEX('Regras'!$C$6:$C$25,MATCH(F119,'Regras'!$A$6:$A$25,0)),""))</f>
        <v/>
      </c>
      <c r="O119" s="10">
        <f>IF(M119="","",IF(OR(IFERROR(INDEX('Regras'!$B$6:$B$25,MATCH(F119,'Regras'!$A$6:$A$25,0)),0)=0,IFERROR(INDEX('Regras'!$B$29:$B$31,MATCH(H119,'Regras'!$A$29:$A$31,0)),0)=0,IFERROR(INDEX('Regras'!$D$35:$D$39,MATCH(I119,'Regras'!$A$35:$A$39,0)),0)=0),"Encaminhar",IF(M119&gt;='Regras'!$B$56,"Marcar chamada","Acompanhar")))</f>
        <v/>
      </c>
      <c r="P119" s="6" t="n"/>
      <c r="Q119" s="6" t="n"/>
      <c r="R119" s="6" t="n"/>
      <c r="S119" s="11" t="n"/>
      <c r="T119" s="6" t="n"/>
    </row>
    <row r="120">
      <c r="A120" s="4" t="n"/>
      <c r="B120" s="5" t="n"/>
      <c r="C120" s="6" t="n"/>
      <c r="D120" s="6" t="n"/>
      <c r="E120" s="6" t="n"/>
      <c r="F120" s="6" t="n"/>
      <c r="G120" s="6" t="n"/>
      <c r="H120" s="6" t="n"/>
      <c r="I120" s="6" t="n"/>
      <c r="J120" s="4" t="n"/>
      <c r="K120" s="6" t="n"/>
      <c r="L120" s="7">
        <f>IF(OR(A120="",J120=""),"",J120-A120)</f>
        <v/>
      </c>
      <c r="M120" s="8">
        <f>IF(OR(F120="",H120="",I120="",K120=""),"",IFERROR(INDEX('Regras'!$B$6:$B$25,MATCH(F120,'Regras'!$A$6:$A$25,0)),0)+IFERROR(INDEX('Regras'!$B$29:$B$31,MATCH(H120,'Regras'!$A$29:$A$31,0)),0)+IFERROR(INDEX('Regras'!$D$35:$D$39,MATCH(I120,'Regras'!$A$35:$A$39,0)),0)+IF(L120="",0,IFERROR(LOOKUP(L120,'Regras'!$A$49:$A$52,'Regras'!$C$49:$C$52),1))+IFERROR(INDEX('Regras'!$B$43:$B$45,MATCH(K120,'Regras'!$A$43:$A$45,0)),0))</f>
        <v/>
      </c>
      <c r="N120" s="9">
        <f>IF(F120="","",IFERROR(INDEX('Regras'!$C$6:$C$25,MATCH(F120,'Regras'!$A$6:$A$25,0)),""))</f>
        <v/>
      </c>
      <c r="O120" s="10">
        <f>IF(M120="","",IF(OR(IFERROR(INDEX('Regras'!$B$6:$B$25,MATCH(F120,'Regras'!$A$6:$A$25,0)),0)=0,IFERROR(INDEX('Regras'!$B$29:$B$31,MATCH(H120,'Regras'!$A$29:$A$31,0)),0)=0,IFERROR(INDEX('Regras'!$D$35:$D$39,MATCH(I120,'Regras'!$A$35:$A$39,0)),0)=0),"Encaminhar",IF(M120&gt;='Regras'!$B$56,"Marcar chamada","Acompanhar")))</f>
        <v/>
      </c>
      <c r="P120" s="6" t="n"/>
      <c r="Q120" s="6" t="n"/>
      <c r="R120" s="6" t="n"/>
      <c r="S120" s="11" t="n"/>
      <c r="T120" s="6" t="n"/>
    </row>
    <row r="121">
      <c r="A121" s="4" t="n"/>
      <c r="B121" s="5" t="n"/>
      <c r="C121" s="6" t="n"/>
      <c r="D121" s="6" t="n"/>
      <c r="E121" s="6" t="n"/>
      <c r="F121" s="6" t="n"/>
      <c r="G121" s="6" t="n"/>
      <c r="H121" s="6" t="n"/>
      <c r="I121" s="6" t="n"/>
      <c r="J121" s="4" t="n"/>
      <c r="K121" s="6" t="n"/>
      <c r="L121" s="7">
        <f>IF(OR(A121="",J121=""),"",J121-A121)</f>
        <v/>
      </c>
      <c r="M121" s="8">
        <f>IF(OR(F121="",H121="",I121="",K121=""),"",IFERROR(INDEX('Regras'!$B$6:$B$25,MATCH(F121,'Regras'!$A$6:$A$25,0)),0)+IFERROR(INDEX('Regras'!$B$29:$B$31,MATCH(H121,'Regras'!$A$29:$A$31,0)),0)+IFERROR(INDEX('Regras'!$D$35:$D$39,MATCH(I121,'Regras'!$A$35:$A$39,0)),0)+IF(L121="",0,IFERROR(LOOKUP(L121,'Regras'!$A$49:$A$52,'Regras'!$C$49:$C$52),1))+IFERROR(INDEX('Regras'!$B$43:$B$45,MATCH(K121,'Regras'!$A$43:$A$45,0)),0))</f>
        <v/>
      </c>
      <c r="N121" s="9">
        <f>IF(F121="","",IFERROR(INDEX('Regras'!$C$6:$C$25,MATCH(F121,'Regras'!$A$6:$A$25,0)),""))</f>
        <v/>
      </c>
      <c r="O121" s="10">
        <f>IF(M121="","",IF(OR(IFERROR(INDEX('Regras'!$B$6:$B$25,MATCH(F121,'Regras'!$A$6:$A$25,0)),0)=0,IFERROR(INDEX('Regras'!$B$29:$B$31,MATCH(H121,'Regras'!$A$29:$A$31,0)),0)=0,IFERROR(INDEX('Regras'!$D$35:$D$39,MATCH(I121,'Regras'!$A$35:$A$39,0)),0)=0),"Encaminhar",IF(M121&gt;='Regras'!$B$56,"Marcar chamada","Acompanhar")))</f>
        <v/>
      </c>
      <c r="P121" s="6" t="n"/>
      <c r="Q121" s="6" t="n"/>
      <c r="R121" s="6" t="n"/>
      <c r="S121" s="11" t="n"/>
      <c r="T121" s="6" t="n"/>
    </row>
    <row r="122">
      <c r="A122" s="4" t="n"/>
      <c r="B122" s="5" t="n"/>
      <c r="C122" s="6" t="n"/>
      <c r="D122" s="6" t="n"/>
      <c r="E122" s="6" t="n"/>
      <c r="F122" s="6" t="n"/>
      <c r="G122" s="6" t="n"/>
      <c r="H122" s="6" t="n"/>
      <c r="I122" s="6" t="n"/>
      <c r="J122" s="4" t="n"/>
      <c r="K122" s="6" t="n"/>
      <c r="L122" s="7">
        <f>IF(OR(A122="",J122=""),"",J122-A122)</f>
        <v/>
      </c>
      <c r="M122" s="8">
        <f>IF(OR(F122="",H122="",I122="",K122=""),"",IFERROR(INDEX('Regras'!$B$6:$B$25,MATCH(F122,'Regras'!$A$6:$A$25,0)),0)+IFERROR(INDEX('Regras'!$B$29:$B$31,MATCH(H122,'Regras'!$A$29:$A$31,0)),0)+IFERROR(INDEX('Regras'!$D$35:$D$39,MATCH(I122,'Regras'!$A$35:$A$39,0)),0)+IF(L122="",0,IFERROR(LOOKUP(L122,'Regras'!$A$49:$A$52,'Regras'!$C$49:$C$52),1))+IFERROR(INDEX('Regras'!$B$43:$B$45,MATCH(K122,'Regras'!$A$43:$A$45,0)),0))</f>
        <v/>
      </c>
      <c r="N122" s="9">
        <f>IF(F122="","",IFERROR(INDEX('Regras'!$C$6:$C$25,MATCH(F122,'Regras'!$A$6:$A$25,0)),""))</f>
        <v/>
      </c>
      <c r="O122" s="10">
        <f>IF(M122="","",IF(OR(IFERROR(INDEX('Regras'!$B$6:$B$25,MATCH(F122,'Regras'!$A$6:$A$25,0)),0)=0,IFERROR(INDEX('Regras'!$B$29:$B$31,MATCH(H122,'Regras'!$A$29:$A$31,0)),0)=0,IFERROR(INDEX('Regras'!$D$35:$D$39,MATCH(I122,'Regras'!$A$35:$A$39,0)),0)=0),"Encaminhar",IF(M122&gt;='Regras'!$B$56,"Marcar chamada","Acompanhar")))</f>
        <v/>
      </c>
      <c r="P122" s="6" t="n"/>
      <c r="Q122" s="6" t="n"/>
      <c r="R122" s="6" t="n"/>
      <c r="S122" s="11" t="n"/>
      <c r="T122" s="6" t="n"/>
    </row>
    <row r="123">
      <c r="A123" s="4" t="n"/>
      <c r="B123" s="5" t="n"/>
      <c r="C123" s="6" t="n"/>
      <c r="D123" s="6" t="n"/>
      <c r="E123" s="6" t="n"/>
      <c r="F123" s="6" t="n"/>
      <c r="G123" s="6" t="n"/>
      <c r="H123" s="6" t="n"/>
      <c r="I123" s="6" t="n"/>
      <c r="J123" s="4" t="n"/>
      <c r="K123" s="6" t="n"/>
      <c r="L123" s="7">
        <f>IF(OR(A123="",J123=""),"",J123-A123)</f>
        <v/>
      </c>
      <c r="M123" s="8">
        <f>IF(OR(F123="",H123="",I123="",K123=""),"",IFERROR(INDEX('Regras'!$B$6:$B$25,MATCH(F123,'Regras'!$A$6:$A$25,0)),0)+IFERROR(INDEX('Regras'!$B$29:$B$31,MATCH(H123,'Regras'!$A$29:$A$31,0)),0)+IFERROR(INDEX('Regras'!$D$35:$D$39,MATCH(I123,'Regras'!$A$35:$A$39,0)),0)+IF(L123="",0,IFERROR(LOOKUP(L123,'Regras'!$A$49:$A$52,'Regras'!$C$49:$C$52),1))+IFERROR(INDEX('Regras'!$B$43:$B$45,MATCH(K123,'Regras'!$A$43:$A$45,0)),0))</f>
        <v/>
      </c>
      <c r="N123" s="9">
        <f>IF(F123="","",IFERROR(INDEX('Regras'!$C$6:$C$25,MATCH(F123,'Regras'!$A$6:$A$25,0)),""))</f>
        <v/>
      </c>
      <c r="O123" s="10">
        <f>IF(M123="","",IF(OR(IFERROR(INDEX('Regras'!$B$6:$B$25,MATCH(F123,'Regras'!$A$6:$A$25,0)),0)=0,IFERROR(INDEX('Regras'!$B$29:$B$31,MATCH(H123,'Regras'!$A$29:$A$31,0)),0)=0,IFERROR(INDEX('Regras'!$D$35:$D$39,MATCH(I123,'Regras'!$A$35:$A$39,0)),0)=0),"Encaminhar",IF(M123&gt;='Regras'!$B$56,"Marcar chamada","Acompanhar")))</f>
        <v/>
      </c>
      <c r="P123" s="6" t="n"/>
      <c r="Q123" s="6" t="n"/>
      <c r="R123" s="6" t="n"/>
      <c r="S123" s="11" t="n"/>
      <c r="T123" s="6" t="n"/>
    </row>
    <row r="124">
      <c r="A124" s="4" t="n"/>
      <c r="B124" s="5" t="n"/>
      <c r="C124" s="6" t="n"/>
      <c r="D124" s="6" t="n"/>
      <c r="E124" s="6" t="n"/>
      <c r="F124" s="6" t="n"/>
      <c r="G124" s="6" t="n"/>
      <c r="H124" s="6" t="n"/>
      <c r="I124" s="6" t="n"/>
      <c r="J124" s="4" t="n"/>
      <c r="K124" s="6" t="n"/>
      <c r="L124" s="7">
        <f>IF(OR(A124="",J124=""),"",J124-A124)</f>
        <v/>
      </c>
      <c r="M124" s="8">
        <f>IF(OR(F124="",H124="",I124="",K124=""),"",IFERROR(INDEX('Regras'!$B$6:$B$25,MATCH(F124,'Regras'!$A$6:$A$25,0)),0)+IFERROR(INDEX('Regras'!$B$29:$B$31,MATCH(H124,'Regras'!$A$29:$A$31,0)),0)+IFERROR(INDEX('Regras'!$D$35:$D$39,MATCH(I124,'Regras'!$A$35:$A$39,0)),0)+IF(L124="",0,IFERROR(LOOKUP(L124,'Regras'!$A$49:$A$52,'Regras'!$C$49:$C$52),1))+IFERROR(INDEX('Regras'!$B$43:$B$45,MATCH(K124,'Regras'!$A$43:$A$45,0)),0))</f>
        <v/>
      </c>
      <c r="N124" s="9">
        <f>IF(F124="","",IFERROR(INDEX('Regras'!$C$6:$C$25,MATCH(F124,'Regras'!$A$6:$A$25,0)),""))</f>
        <v/>
      </c>
      <c r="O124" s="10">
        <f>IF(M124="","",IF(OR(IFERROR(INDEX('Regras'!$B$6:$B$25,MATCH(F124,'Regras'!$A$6:$A$25,0)),0)=0,IFERROR(INDEX('Regras'!$B$29:$B$31,MATCH(H124,'Regras'!$A$29:$A$31,0)),0)=0,IFERROR(INDEX('Regras'!$D$35:$D$39,MATCH(I124,'Regras'!$A$35:$A$39,0)),0)=0),"Encaminhar",IF(M124&gt;='Regras'!$B$56,"Marcar chamada","Acompanhar")))</f>
        <v/>
      </c>
      <c r="P124" s="6" t="n"/>
      <c r="Q124" s="6" t="n"/>
      <c r="R124" s="6" t="n"/>
      <c r="S124" s="11" t="n"/>
      <c r="T124" s="6" t="n"/>
    </row>
    <row r="125">
      <c r="A125" s="4" t="n"/>
      <c r="B125" s="5" t="n"/>
      <c r="C125" s="6" t="n"/>
      <c r="D125" s="6" t="n"/>
      <c r="E125" s="6" t="n"/>
      <c r="F125" s="6" t="n"/>
      <c r="G125" s="6" t="n"/>
      <c r="H125" s="6" t="n"/>
      <c r="I125" s="6" t="n"/>
      <c r="J125" s="4" t="n"/>
      <c r="K125" s="6" t="n"/>
      <c r="L125" s="7">
        <f>IF(OR(A125="",J125=""),"",J125-A125)</f>
        <v/>
      </c>
      <c r="M125" s="8">
        <f>IF(OR(F125="",H125="",I125="",K125=""),"",IFERROR(INDEX('Regras'!$B$6:$B$25,MATCH(F125,'Regras'!$A$6:$A$25,0)),0)+IFERROR(INDEX('Regras'!$B$29:$B$31,MATCH(H125,'Regras'!$A$29:$A$31,0)),0)+IFERROR(INDEX('Regras'!$D$35:$D$39,MATCH(I125,'Regras'!$A$35:$A$39,0)),0)+IF(L125="",0,IFERROR(LOOKUP(L125,'Regras'!$A$49:$A$52,'Regras'!$C$49:$C$52),1))+IFERROR(INDEX('Regras'!$B$43:$B$45,MATCH(K125,'Regras'!$A$43:$A$45,0)),0))</f>
        <v/>
      </c>
      <c r="N125" s="9">
        <f>IF(F125="","",IFERROR(INDEX('Regras'!$C$6:$C$25,MATCH(F125,'Regras'!$A$6:$A$25,0)),""))</f>
        <v/>
      </c>
      <c r="O125" s="10">
        <f>IF(M125="","",IF(OR(IFERROR(INDEX('Regras'!$B$6:$B$25,MATCH(F125,'Regras'!$A$6:$A$25,0)),0)=0,IFERROR(INDEX('Regras'!$B$29:$B$31,MATCH(H125,'Regras'!$A$29:$A$31,0)),0)=0,IFERROR(INDEX('Regras'!$D$35:$D$39,MATCH(I125,'Regras'!$A$35:$A$39,0)),0)=0),"Encaminhar",IF(M125&gt;='Regras'!$B$56,"Marcar chamada","Acompanhar")))</f>
        <v/>
      </c>
      <c r="P125" s="6" t="n"/>
      <c r="Q125" s="6" t="n"/>
      <c r="R125" s="6" t="n"/>
      <c r="S125" s="11" t="n"/>
      <c r="T125" s="6" t="n"/>
    </row>
    <row r="126">
      <c r="A126" s="4" t="n"/>
      <c r="B126" s="5" t="n"/>
      <c r="C126" s="6" t="n"/>
      <c r="D126" s="6" t="n"/>
      <c r="E126" s="6" t="n"/>
      <c r="F126" s="6" t="n"/>
      <c r="G126" s="6" t="n"/>
      <c r="H126" s="6" t="n"/>
      <c r="I126" s="6" t="n"/>
      <c r="J126" s="4" t="n"/>
      <c r="K126" s="6" t="n"/>
      <c r="L126" s="7">
        <f>IF(OR(A126="",J126=""),"",J126-A126)</f>
        <v/>
      </c>
      <c r="M126" s="8">
        <f>IF(OR(F126="",H126="",I126="",K126=""),"",IFERROR(INDEX('Regras'!$B$6:$B$25,MATCH(F126,'Regras'!$A$6:$A$25,0)),0)+IFERROR(INDEX('Regras'!$B$29:$B$31,MATCH(H126,'Regras'!$A$29:$A$31,0)),0)+IFERROR(INDEX('Regras'!$D$35:$D$39,MATCH(I126,'Regras'!$A$35:$A$39,0)),0)+IF(L126="",0,IFERROR(LOOKUP(L126,'Regras'!$A$49:$A$52,'Regras'!$C$49:$C$52),1))+IFERROR(INDEX('Regras'!$B$43:$B$45,MATCH(K126,'Regras'!$A$43:$A$45,0)),0))</f>
        <v/>
      </c>
      <c r="N126" s="9">
        <f>IF(F126="","",IFERROR(INDEX('Regras'!$C$6:$C$25,MATCH(F126,'Regras'!$A$6:$A$25,0)),""))</f>
        <v/>
      </c>
      <c r="O126" s="10">
        <f>IF(M126="","",IF(OR(IFERROR(INDEX('Regras'!$B$6:$B$25,MATCH(F126,'Regras'!$A$6:$A$25,0)),0)=0,IFERROR(INDEX('Regras'!$B$29:$B$31,MATCH(H126,'Regras'!$A$29:$A$31,0)),0)=0,IFERROR(INDEX('Regras'!$D$35:$D$39,MATCH(I126,'Regras'!$A$35:$A$39,0)),0)=0),"Encaminhar",IF(M126&gt;='Regras'!$B$56,"Marcar chamada","Acompanhar")))</f>
        <v/>
      </c>
      <c r="P126" s="6" t="n"/>
      <c r="Q126" s="6" t="n"/>
      <c r="R126" s="6" t="n"/>
      <c r="S126" s="11" t="n"/>
      <c r="T126" s="6" t="n"/>
    </row>
    <row r="127">
      <c r="A127" s="4" t="n"/>
      <c r="B127" s="5" t="n"/>
      <c r="C127" s="6" t="n"/>
      <c r="D127" s="6" t="n"/>
      <c r="E127" s="6" t="n"/>
      <c r="F127" s="6" t="n"/>
      <c r="G127" s="6" t="n"/>
      <c r="H127" s="6" t="n"/>
      <c r="I127" s="6" t="n"/>
      <c r="J127" s="4" t="n"/>
      <c r="K127" s="6" t="n"/>
      <c r="L127" s="7">
        <f>IF(OR(A127="",J127=""),"",J127-A127)</f>
        <v/>
      </c>
      <c r="M127" s="8">
        <f>IF(OR(F127="",H127="",I127="",K127=""),"",IFERROR(INDEX('Regras'!$B$6:$B$25,MATCH(F127,'Regras'!$A$6:$A$25,0)),0)+IFERROR(INDEX('Regras'!$B$29:$B$31,MATCH(H127,'Regras'!$A$29:$A$31,0)),0)+IFERROR(INDEX('Regras'!$D$35:$D$39,MATCH(I127,'Regras'!$A$35:$A$39,0)),0)+IF(L127="",0,IFERROR(LOOKUP(L127,'Regras'!$A$49:$A$52,'Regras'!$C$49:$C$52),1))+IFERROR(INDEX('Regras'!$B$43:$B$45,MATCH(K127,'Regras'!$A$43:$A$45,0)),0))</f>
        <v/>
      </c>
      <c r="N127" s="9">
        <f>IF(F127="","",IFERROR(INDEX('Regras'!$C$6:$C$25,MATCH(F127,'Regras'!$A$6:$A$25,0)),""))</f>
        <v/>
      </c>
      <c r="O127" s="10">
        <f>IF(M127="","",IF(OR(IFERROR(INDEX('Regras'!$B$6:$B$25,MATCH(F127,'Regras'!$A$6:$A$25,0)),0)=0,IFERROR(INDEX('Regras'!$B$29:$B$31,MATCH(H127,'Regras'!$A$29:$A$31,0)),0)=0,IFERROR(INDEX('Regras'!$D$35:$D$39,MATCH(I127,'Regras'!$A$35:$A$39,0)),0)=0),"Encaminhar",IF(M127&gt;='Regras'!$B$56,"Marcar chamada","Acompanhar")))</f>
        <v/>
      </c>
      <c r="P127" s="6" t="n"/>
      <c r="Q127" s="6" t="n"/>
      <c r="R127" s="6" t="n"/>
      <c r="S127" s="11" t="n"/>
      <c r="T127" s="6" t="n"/>
    </row>
    <row r="128">
      <c r="A128" s="4" t="n"/>
      <c r="B128" s="5" t="n"/>
      <c r="C128" s="6" t="n"/>
      <c r="D128" s="6" t="n"/>
      <c r="E128" s="6" t="n"/>
      <c r="F128" s="6" t="n"/>
      <c r="G128" s="6" t="n"/>
      <c r="H128" s="6" t="n"/>
      <c r="I128" s="6" t="n"/>
      <c r="J128" s="4" t="n"/>
      <c r="K128" s="6" t="n"/>
      <c r="L128" s="7">
        <f>IF(OR(A128="",J128=""),"",J128-A128)</f>
        <v/>
      </c>
      <c r="M128" s="8">
        <f>IF(OR(F128="",H128="",I128="",K128=""),"",IFERROR(INDEX('Regras'!$B$6:$B$25,MATCH(F128,'Regras'!$A$6:$A$25,0)),0)+IFERROR(INDEX('Regras'!$B$29:$B$31,MATCH(H128,'Regras'!$A$29:$A$31,0)),0)+IFERROR(INDEX('Regras'!$D$35:$D$39,MATCH(I128,'Regras'!$A$35:$A$39,0)),0)+IF(L128="",0,IFERROR(LOOKUP(L128,'Regras'!$A$49:$A$52,'Regras'!$C$49:$C$52),1))+IFERROR(INDEX('Regras'!$B$43:$B$45,MATCH(K128,'Regras'!$A$43:$A$45,0)),0))</f>
        <v/>
      </c>
      <c r="N128" s="9">
        <f>IF(F128="","",IFERROR(INDEX('Regras'!$C$6:$C$25,MATCH(F128,'Regras'!$A$6:$A$25,0)),""))</f>
        <v/>
      </c>
      <c r="O128" s="10">
        <f>IF(M128="","",IF(OR(IFERROR(INDEX('Regras'!$B$6:$B$25,MATCH(F128,'Regras'!$A$6:$A$25,0)),0)=0,IFERROR(INDEX('Regras'!$B$29:$B$31,MATCH(H128,'Regras'!$A$29:$A$31,0)),0)=0,IFERROR(INDEX('Regras'!$D$35:$D$39,MATCH(I128,'Regras'!$A$35:$A$39,0)),0)=0),"Encaminhar",IF(M128&gt;='Regras'!$B$56,"Marcar chamada","Acompanhar")))</f>
        <v/>
      </c>
      <c r="P128" s="6" t="n"/>
      <c r="Q128" s="6" t="n"/>
      <c r="R128" s="6" t="n"/>
      <c r="S128" s="11" t="n"/>
      <c r="T128" s="6" t="n"/>
    </row>
    <row r="129">
      <c r="A129" s="4" t="n"/>
      <c r="B129" s="5" t="n"/>
      <c r="C129" s="6" t="n"/>
      <c r="D129" s="6" t="n"/>
      <c r="E129" s="6" t="n"/>
      <c r="F129" s="6" t="n"/>
      <c r="G129" s="6" t="n"/>
      <c r="H129" s="6" t="n"/>
      <c r="I129" s="6" t="n"/>
      <c r="J129" s="4" t="n"/>
      <c r="K129" s="6" t="n"/>
      <c r="L129" s="7">
        <f>IF(OR(A129="",J129=""),"",J129-A129)</f>
        <v/>
      </c>
      <c r="M129" s="8">
        <f>IF(OR(F129="",H129="",I129="",K129=""),"",IFERROR(INDEX('Regras'!$B$6:$B$25,MATCH(F129,'Regras'!$A$6:$A$25,0)),0)+IFERROR(INDEX('Regras'!$B$29:$B$31,MATCH(H129,'Regras'!$A$29:$A$31,0)),0)+IFERROR(INDEX('Regras'!$D$35:$D$39,MATCH(I129,'Regras'!$A$35:$A$39,0)),0)+IF(L129="",0,IFERROR(LOOKUP(L129,'Regras'!$A$49:$A$52,'Regras'!$C$49:$C$52),1))+IFERROR(INDEX('Regras'!$B$43:$B$45,MATCH(K129,'Regras'!$A$43:$A$45,0)),0))</f>
        <v/>
      </c>
      <c r="N129" s="9">
        <f>IF(F129="","",IFERROR(INDEX('Regras'!$C$6:$C$25,MATCH(F129,'Regras'!$A$6:$A$25,0)),""))</f>
        <v/>
      </c>
      <c r="O129" s="10">
        <f>IF(M129="","",IF(OR(IFERROR(INDEX('Regras'!$B$6:$B$25,MATCH(F129,'Regras'!$A$6:$A$25,0)),0)=0,IFERROR(INDEX('Regras'!$B$29:$B$31,MATCH(H129,'Regras'!$A$29:$A$31,0)),0)=0,IFERROR(INDEX('Regras'!$D$35:$D$39,MATCH(I129,'Regras'!$A$35:$A$39,0)),0)=0),"Encaminhar",IF(M129&gt;='Regras'!$B$56,"Marcar chamada","Acompanhar")))</f>
        <v/>
      </c>
      <c r="P129" s="6" t="n"/>
      <c r="Q129" s="6" t="n"/>
      <c r="R129" s="6" t="n"/>
      <c r="S129" s="11" t="n"/>
      <c r="T129" s="6" t="n"/>
    </row>
    <row r="130">
      <c r="A130" s="4" t="n"/>
      <c r="B130" s="5" t="n"/>
      <c r="C130" s="6" t="n"/>
      <c r="D130" s="6" t="n"/>
      <c r="E130" s="6" t="n"/>
      <c r="F130" s="6" t="n"/>
      <c r="G130" s="6" t="n"/>
      <c r="H130" s="6" t="n"/>
      <c r="I130" s="6" t="n"/>
      <c r="J130" s="4" t="n"/>
      <c r="K130" s="6" t="n"/>
      <c r="L130" s="7">
        <f>IF(OR(A130="",J130=""),"",J130-A130)</f>
        <v/>
      </c>
      <c r="M130" s="8">
        <f>IF(OR(F130="",H130="",I130="",K130=""),"",IFERROR(INDEX('Regras'!$B$6:$B$25,MATCH(F130,'Regras'!$A$6:$A$25,0)),0)+IFERROR(INDEX('Regras'!$B$29:$B$31,MATCH(H130,'Regras'!$A$29:$A$31,0)),0)+IFERROR(INDEX('Regras'!$D$35:$D$39,MATCH(I130,'Regras'!$A$35:$A$39,0)),0)+IF(L130="",0,IFERROR(LOOKUP(L130,'Regras'!$A$49:$A$52,'Regras'!$C$49:$C$52),1))+IFERROR(INDEX('Regras'!$B$43:$B$45,MATCH(K130,'Regras'!$A$43:$A$45,0)),0))</f>
        <v/>
      </c>
      <c r="N130" s="9">
        <f>IF(F130="","",IFERROR(INDEX('Regras'!$C$6:$C$25,MATCH(F130,'Regras'!$A$6:$A$25,0)),""))</f>
        <v/>
      </c>
      <c r="O130" s="10">
        <f>IF(M130="","",IF(OR(IFERROR(INDEX('Regras'!$B$6:$B$25,MATCH(F130,'Regras'!$A$6:$A$25,0)),0)=0,IFERROR(INDEX('Regras'!$B$29:$B$31,MATCH(H130,'Regras'!$A$29:$A$31,0)),0)=0,IFERROR(INDEX('Regras'!$D$35:$D$39,MATCH(I130,'Regras'!$A$35:$A$39,0)),0)=0),"Encaminhar",IF(M130&gt;='Regras'!$B$56,"Marcar chamada","Acompanhar")))</f>
        <v/>
      </c>
      <c r="P130" s="6" t="n"/>
      <c r="Q130" s="6" t="n"/>
      <c r="R130" s="6" t="n"/>
      <c r="S130" s="11" t="n"/>
      <c r="T130" s="6" t="n"/>
    </row>
    <row r="131">
      <c r="A131" s="4" t="n"/>
      <c r="B131" s="5" t="n"/>
      <c r="C131" s="6" t="n"/>
      <c r="D131" s="6" t="n"/>
      <c r="E131" s="6" t="n"/>
      <c r="F131" s="6" t="n"/>
      <c r="G131" s="6" t="n"/>
      <c r="H131" s="6" t="n"/>
      <c r="I131" s="6" t="n"/>
      <c r="J131" s="4" t="n"/>
      <c r="K131" s="6" t="n"/>
      <c r="L131" s="7">
        <f>IF(OR(A131="",J131=""),"",J131-A131)</f>
        <v/>
      </c>
      <c r="M131" s="8">
        <f>IF(OR(F131="",H131="",I131="",K131=""),"",IFERROR(INDEX('Regras'!$B$6:$B$25,MATCH(F131,'Regras'!$A$6:$A$25,0)),0)+IFERROR(INDEX('Regras'!$B$29:$B$31,MATCH(H131,'Regras'!$A$29:$A$31,0)),0)+IFERROR(INDEX('Regras'!$D$35:$D$39,MATCH(I131,'Regras'!$A$35:$A$39,0)),0)+IF(L131="",0,IFERROR(LOOKUP(L131,'Regras'!$A$49:$A$52,'Regras'!$C$49:$C$52),1))+IFERROR(INDEX('Regras'!$B$43:$B$45,MATCH(K131,'Regras'!$A$43:$A$45,0)),0))</f>
        <v/>
      </c>
      <c r="N131" s="9">
        <f>IF(F131="","",IFERROR(INDEX('Regras'!$C$6:$C$25,MATCH(F131,'Regras'!$A$6:$A$25,0)),""))</f>
        <v/>
      </c>
      <c r="O131" s="10">
        <f>IF(M131="","",IF(OR(IFERROR(INDEX('Regras'!$B$6:$B$25,MATCH(F131,'Regras'!$A$6:$A$25,0)),0)=0,IFERROR(INDEX('Regras'!$B$29:$B$31,MATCH(H131,'Regras'!$A$29:$A$31,0)),0)=0,IFERROR(INDEX('Regras'!$D$35:$D$39,MATCH(I131,'Regras'!$A$35:$A$39,0)),0)=0),"Encaminhar",IF(M131&gt;='Regras'!$B$56,"Marcar chamada","Acompanhar")))</f>
        <v/>
      </c>
      <c r="P131" s="6" t="n"/>
      <c r="Q131" s="6" t="n"/>
      <c r="R131" s="6" t="n"/>
      <c r="S131" s="11" t="n"/>
      <c r="T131" s="6" t="n"/>
    </row>
    <row r="132">
      <c r="A132" s="4" t="n"/>
      <c r="B132" s="5" t="n"/>
      <c r="C132" s="6" t="n"/>
      <c r="D132" s="6" t="n"/>
      <c r="E132" s="6" t="n"/>
      <c r="F132" s="6" t="n"/>
      <c r="G132" s="6" t="n"/>
      <c r="H132" s="6" t="n"/>
      <c r="I132" s="6" t="n"/>
      <c r="J132" s="4" t="n"/>
      <c r="K132" s="6" t="n"/>
      <c r="L132" s="7">
        <f>IF(OR(A132="",J132=""),"",J132-A132)</f>
        <v/>
      </c>
      <c r="M132" s="8">
        <f>IF(OR(F132="",H132="",I132="",K132=""),"",IFERROR(INDEX('Regras'!$B$6:$B$25,MATCH(F132,'Regras'!$A$6:$A$25,0)),0)+IFERROR(INDEX('Regras'!$B$29:$B$31,MATCH(H132,'Regras'!$A$29:$A$31,0)),0)+IFERROR(INDEX('Regras'!$D$35:$D$39,MATCH(I132,'Regras'!$A$35:$A$39,0)),0)+IF(L132="",0,IFERROR(LOOKUP(L132,'Regras'!$A$49:$A$52,'Regras'!$C$49:$C$52),1))+IFERROR(INDEX('Regras'!$B$43:$B$45,MATCH(K132,'Regras'!$A$43:$A$45,0)),0))</f>
        <v/>
      </c>
      <c r="N132" s="9">
        <f>IF(F132="","",IFERROR(INDEX('Regras'!$C$6:$C$25,MATCH(F132,'Regras'!$A$6:$A$25,0)),""))</f>
        <v/>
      </c>
      <c r="O132" s="10">
        <f>IF(M132="","",IF(OR(IFERROR(INDEX('Regras'!$B$6:$B$25,MATCH(F132,'Regras'!$A$6:$A$25,0)),0)=0,IFERROR(INDEX('Regras'!$B$29:$B$31,MATCH(H132,'Regras'!$A$29:$A$31,0)),0)=0,IFERROR(INDEX('Regras'!$D$35:$D$39,MATCH(I132,'Regras'!$A$35:$A$39,0)),0)=0),"Encaminhar",IF(M132&gt;='Regras'!$B$56,"Marcar chamada","Acompanhar")))</f>
        <v/>
      </c>
      <c r="P132" s="6" t="n"/>
      <c r="Q132" s="6" t="n"/>
      <c r="R132" s="6" t="n"/>
      <c r="S132" s="11" t="n"/>
      <c r="T132" s="6" t="n"/>
    </row>
    <row r="133">
      <c r="A133" s="4" t="n"/>
      <c r="B133" s="5" t="n"/>
      <c r="C133" s="6" t="n"/>
      <c r="D133" s="6" t="n"/>
      <c r="E133" s="6" t="n"/>
      <c r="F133" s="6" t="n"/>
      <c r="G133" s="6" t="n"/>
      <c r="H133" s="6" t="n"/>
      <c r="I133" s="6" t="n"/>
      <c r="J133" s="4" t="n"/>
      <c r="K133" s="6" t="n"/>
      <c r="L133" s="7">
        <f>IF(OR(A133="",J133=""),"",J133-A133)</f>
        <v/>
      </c>
      <c r="M133" s="8">
        <f>IF(OR(F133="",H133="",I133="",K133=""),"",IFERROR(INDEX('Regras'!$B$6:$B$25,MATCH(F133,'Regras'!$A$6:$A$25,0)),0)+IFERROR(INDEX('Regras'!$B$29:$B$31,MATCH(H133,'Regras'!$A$29:$A$31,0)),0)+IFERROR(INDEX('Regras'!$D$35:$D$39,MATCH(I133,'Regras'!$A$35:$A$39,0)),0)+IF(L133="",0,IFERROR(LOOKUP(L133,'Regras'!$A$49:$A$52,'Regras'!$C$49:$C$52),1))+IFERROR(INDEX('Regras'!$B$43:$B$45,MATCH(K133,'Regras'!$A$43:$A$45,0)),0))</f>
        <v/>
      </c>
      <c r="N133" s="9">
        <f>IF(F133="","",IFERROR(INDEX('Regras'!$C$6:$C$25,MATCH(F133,'Regras'!$A$6:$A$25,0)),""))</f>
        <v/>
      </c>
      <c r="O133" s="10">
        <f>IF(M133="","",IF(OR(IFERROR(INDEX('Regras'!$B$6:$B$25,MATCH(F133,'Regras'!$A$6:$A$25,0)),0)=0,IFERROR(INDEX('Regras'!$B$29:$B$31,MATCH(H133,'Regras'!$A$29:$A$31,0)),0)=0,IFERROR(INDEX('Regras'!$D$35:$D$39,MATCH(I133,'Regras'!$A$35:$A$39,0)),0)=0),"Encaminhar",IF(M133&gt;='Regras'!$B$56,"Marcar chamada","Acompanhar")))</f>
        <v/>
      </c>
      <c r="P133" s="6" t="n"/>
      <c r="Q133" s="6" t="n"/>
      <c r="R133" s="6" t="n"/>
      <c r="S133" s="11" t="n"/>
      <c r="T133" s="6" t="n"/>
    </row>
    <row r="134">
      <c r="A134" s="4" t="n"/>
      <c r="B134" s="5" t="n"/>
      <c r="C134" s="6" t="n"/>
      <c r="D134" s="6" t="n"/>
      <c r="E134" s="6" t="n"/>
      <c r="F134" s="6" t="n"/>
      <c r="G134" s="6" t="n"/>
      <c r="H134" s="6" t="n"/>
      <c r="I134" s="6" t="n"/>
      <c r="J134" s="4" t="n"/>
      <c r="K134" s="6" t="n"/>
      <c r="L134" s="7">
        <f>IF(OR(A134="",J134=""),"",J134-A134)</f>
        <v/>
      </c>
      <c r="M134" s="8">
        <f>IF(OR(F134="",H134="",I134="",K134=""),"",IFERROR(INDEX('Regras'!$B$6:$B$25,MATCH(F134,'Regras'!$A$6:$A$25,0)),0)+IFERROR(INDEX('Regras'!$B$29:$B$31,MATCH(H134,'Regras'!$A$29:$A$31,0)),0)+IFERROR(INDEX('Regras'!$D$35:$D$39,MATCH(I134,'Regras'!$A$35:$A$39,0)),0)+IF(L134="",0,IFERROR(LOOKUP(L134,'Regras'!$A$49:$A$52,'Regras'!$C$49:$C$52),1))+IFERROR(INDEX('Regras'!$B$43:$B$45,MATCH(K134,'Regras'!$A$43:$A$45,0)),0))</f>
        <v/>
      </c>
      <c r="N134" s="9">
        <f>IF(F134="","",IFERROR(INDEX('Regras'!$C$6:$C$25,MATCH(F134,'Regras'!$A$6:$A$25,0)),""))</f>
        <v/>
      </c>
      <c r="O134" s="10">
        <f>IF(M134="","",IF(OR(IFERROR(INDEX('Regras'!$B$6:$B$25,MATCH(F134,'Regras'!$A$6:$A$25,0)),0)=0,IFERROR(INDEX('Regras'!$B$29:$B$31,MATCH(H134,'Regras'!$A$29:$A$31,0)),0)=0,IFERROR(INDEX('Regras'!$D$35:$D$39,MATCH(I134,'Regras'!$A$35:$A$39,0)),0)=0),"Encaminhar",IF(M134&gt;='Regras'!$B$56,"Marcar chamada","Acompanhar")))</f>
        <v/>
      </c>
      <c r="P134" s="6" t="n"/>
      <c r="Q134" s="6" t="n"/>
      <c r="R134" s="6" t="n"/>
      <c r="S134" s="11" t="n"/>
      <c r="T134" s="6" t="n"/>
    </row>
    <row r="135">
      <c r="A135" s="4" t="n"/>
      <c r="B135" s="5" t="n"/>
      <c r="C135" s="6" t="n"/>
      <c r="D135" s="6" t="n"/>
      <c r="E135" s="6" t="n"/>
      <c r="F135" s="6" t="n"/>
      <c r="G135" s="6" t="n"/>
      <c r="H135" s="6" t="n"/>
      <c r="I135" s="6" t="n"/>
      <c r="J135" s="4" t="n"/>
      <c r="K135" s="6" t="n"/>
      <c r="L135" s="7">
        <f>IF(OR(A135="",J135=""),"",J135-A135)</f>
        <v/>
      </c>
      <c r="M135" s="8">
        <f>IF(OR(F135="",H135="",I135="",K135=""),"",IFERROR(INDEX('Regras'!$B$6:$B$25,MATCH(F135,'Regras'!$A$6:$A$25,0)),0)+IFERROR(INDEX('Regras'!$B$29:$B$31,MATCH(H135,'Regras'!$A$29:$A$31,0)),0)+IFERROR(INDEX('Regras'!$D$35:$D$39,MATCH(I135,'Regras'!$A$35:$A$39,0)),0)+IF(L135="",0,IFERROR(LOOKUP(L135,'Regras'!$A$49:$A$52,'Regras'!$C$49:$C$52),1))+IFERROR(INDEX('Regras'!$B$43:$B$45,MATCH(K135,'Regras'!$A$43:$A$45,0)),0))</f>
        <v/>
      </c>
      <c r="N135" s="9">
        <f>IF(F135="","",IFERROR(INDEX('Regras'!$C$6:$C$25,MATCH(F135,'Regras'!$A$6:$A$25,0)),""))</f>
        <v/>
      </c>
      <c r="O135" s="10">
        <f>IF(M135="","",IF(OR(IFERROR(INDEX('Regras'!$B$6:$B$25,MATCH(F135,'Regras'!$A$6:$A$25,0)),0)=0,IFERROR(INDEX('Regras'!$B$29:$B$31,MATCH(H135,'Regras'!$A$29:$A$31,0)),0)=0,IFERROR(INDEX('Regras'!$D$35:$D$39,MATCH(I135,'Regras'!$A$35:$A$39,0)),0)=0),"Encaminhar",IF(M135&gt;='Regras'!$B$56,"Marcar chamada","Acompanhar")))</f>
        <v/>
      </c>
      <c r="P135" s="6" t="n"/>
      <c r="Q135" s="6" t="n"/>
      <c r="R135" s="6" t="n"/>
      <c r="S135" s="11" t="n"/>
      <c r="T135" s="6" t="n"/>
    </row>
    <row r="136">
      <c r="A136" s="4" t="n"/>
      <c r="B136" s="5" t="n"/>
      <c r="C136" s="6" t="n"/>
      <c r="D136" s="6" t="n"/>
      <c r="E136" s="6" t="n"/>
      <c r="F136" s="6" t="n"/>
      <c r="G136" s="6" t="n"/>
      <c r="H136" s="6" t="n"/>
      <c r="I136" s="6" t="n"/>
      <c r="J136" s="4" t="n"/>
      <c r="K136" s="6" t="n"/>
      <c r="L136" s="7">
        <f>IF(OR(A136="",J136=""),"",J136-A136)</f>
        <v/>
      </c>
      <c r="M136" s="8">
        <f>IF(OR(F136="",H136="",I136="",K136=""),"",IFERROR(INDEX('Regras'!$B$6:$B$25,MATCH(F136,'Regras'!$A$6:$A$25,0)),0)+IFERROR(INDEX('Regras'!$B$29:$B$31,MATCH(H136,'Regras'!$A$29:$A$31,0)),0)+IFERROR(INDEX('Regras'!$D$35:$D$39,MATCH(I136,'Regras'!$A$35:$A$39,0)),0)+IF(L136="",0,IFERROR(LOOKUP(L136,'Regras'!$A$49:$A$52,'Regras'!$C$49:$C$52),1))+IFERROR(INDEX('Regras'!$B$43:$B$45,MATCH(K136,'Regras'!$A$43:$A$45,0)),0))</f>
        <v/>
      </c>
      <c r="N136" s="9">
        <f>IF(F136="","",IFERROR(INDEX('Regras'!$C$6:$C$25,MATCH(F136,'Regras'!$A$6:$A$25,0)),""))</f>
        <v/>
      </c>
      <c r="O136" s="10">
        <f>IF(M136="","",IF(OR(IFERROR(INDEX('Regras'!$B$6:$B$25,MATCH(F136,'Regras'!$A$6:$A$25,0)),0)=0,IFERROR(INDEX('Regras'!$B$29:$B$31,MATCH(H136,'Regras'!$A$29:$A$31,0)),0)=0,IFERROR(INDEX('Regras'!$D$35:$D$39,MATCH(I136,'Regras'!$A$35:$A$39,0)),0)=0),"Encaminhar",IF(M136&gt;='Regras'!$B$56,"Marcar chamada","Acompanhar")))</f>
        <v/>
      </c>
      <c r="P136" s="6" t="n"/>
      <c r="Q136" s="6" t="n"/>
      <c r="R136" s="6" t="n"/>
      <c r="S136" s="11" t="n"/>
      <c r="T136" s="6" t="n"/>
    </row>
    <row r="137">
      <c r="A137" s="4" t="n"/>
      <c r="B137" s="5" t="n"/>
      <c r="C137" s="6" t="n"/>
      <c r="D137" s="6" t="n"/>
      <c r="E137" s="6" t="n"/>
      <c r="F137" s="6" t="n"/>
      <c r="G137" s="6" t="n"/>
      <c r="H137" s="6" t="n"/>
      <c r="I137" s="6" t="n"/>
      <c r="J137" s="4" t="n"/>
      <c r="K137" s="6" t="n"/>
      <c r="L137" s="7">
        <f>IF(OR(A137="",J137=""),"",J137-A137)</f>
        <v/>
      </c>
      <c r="M137" s="8">
        <f>IF(OR(F137="",H137="",I137="",K137=""),"",IFERROR(INDEX('Regras'!$B$6:$B$25,MATCH(F137,'Regras'!$A$6:$A$25,0)),0)+IFERROR(INDEX('Regras'!$B$29:$B$31,MATCH(H137,'Regras'!$A$29:$A$31,0)),0)+IFERROR(INDEX('Regras'!$D$35:$D$39,MATCH(I137,'Regras'!$A$35:$A$39,0)),0)+IF(L137="",0,IFERROR(LOOKUP(L137,'Regras'!$A$49:$A$52,'Regras'!$C$49:$C$52),1))+IFERROR(INDEX('Regras'!$B$43:$B$45,MATCH(K137,'Regras'!$A$43:$A$45,0)),0))</f>
        <v/>
      </c>
      <c r="N137" s="9">
        <f>IF(F137="","",IFERROR(INDEX('Regras'!$C$6:$C$25,MATCH(F137,'Regras'!$A$6:$A$25,0)),""))</f>
        <v/>
      </c>
      <c r="O137" s="10">
        <f>IF(M137="","",IF(OR(IFERROR(INDEX('Regras'!$B$6:$B$25,MATCH(F137,'Regras'!$A$6:$A$25,0)),0)=0,IFERROR(INDEX('Regras'!$B$29:$B$31,MATCH(H137,'Regras'!$A$29:$A$31,0)),0)=0,IFERROR(INDEX('Regras'!$D$35:$D$39,MATCH(I137,'Regras'!$A$35:$A$39,0)),0)=0),"Encaminhar",IF(M137&gt;='Regras'!$B$56,"Marcar chamada","Acompanhar")))</f>
        <v/>
      </c>
      <c r="P137" s="6" t="n"/>
      <c r="Q137" s="6" t="n"/>
      <c r="R137" s="6" t="n"/>
      <c r="S137" s="11" t="n"/>
      <c r="T137" s="6" t="n"/>
    </row>
    <row r="138">
      <c r="A138" s="4" t="n"/>
      <c r="B138" s="5" t="n"/>
      <c r="C138" s="6" t="n"/>
      <c r="D138" s="6" t="n"/>
      <c r="E138" s="6" t="n"/>
      <c r="F138" s="6" t="n"/>
      <c r="G138" s="6" t="n"/>
      <c r="H138" s="6" t="n"/>
      <c r="I138" s="6" t="n"/>
      <c r="J138" s="4" t="n"/>
      <c r="K138" s="6" t="n"/>
      <c r="L138" s="7">
        <f>IF(OR(A138="",J138=""),"",J138-A138)</f>
        <v/>
      </c>
      <c r="M138" s="8">
        <f>IF(OR(F138="",H138="",I138="",K138=""),"",IFERROR(INDEX('Regras'!$B$6:$B$25,MATCH(F138,'Regras'!$A$6:$A$25,0)),0)+IFERROR(INDEX('Regras'!$B$29:$B$31,MATCH(H138,'Regras'!$A$29:$A$31,0)),0)+IFERROR(INDEX('Regras'!$D$35:$D$39,MATCH(I138,'Regras'!$A$35:$A$39,0)),0)+IF(L138="",0,IFERROR(LOOKUP(L138,'Regras'!$A$49:$A$52,'Regras'!$C$49:$C$52),1))+IFERROR(INDEX('Regras'!$B$43:$B$45,MATCH(K138,'Regras'!$A$43:$A$45,0)),0))</f>
        <v/>
      </c>
      <c r="N138" s="9">
        <f>IF(F138="","",IFERROR(INDEX('Regras'!$C$6:$C$25,MATCH(F138,'Regras'!$A$6:$A$25,0)),""))</f>
        <v/>
      </c>
      <c r="O138" s="10">
        <f>IF(M138="","",IF(OR(IFERROR(INDEX('Regras'!$B$6:$B$25,MATCH(F138,'Regras'!$A$6:$A$25,0)),0)=0,IFERROR(INDEX('Regras'!$B$29:$B$31,MATCH(H138,'Regras'!$A$29:$A$31,0)),0)=0,IFERROR(INDEX('Regras'!$D$35:$D$39,MATCH(I138,'Regras'!$A$35:$A$39,0)),0)=0),"Encaminhar",IF(M138&gt;='Regras'!$B$56,"Marcar chamada","Acompanhar")))</f>
        <v/>
      </c>
      <c r="P138" s="6" t="n"/>
      <c r="Q138" s="6" t="n"/>
      <c r="R138" s="6" t="n"/>
      <c r="S138" s="11" t="n"/>
      <c r="T138" s="6" t="n"/>
    </row>
    <row r="139">
      <c r="A139" s="4" t="n"/>
      <c r="B139" s="5" t="n"/>
      <c r="C139" s="6" t="n"/>
      <c r="D139" s="6" t="n"/>
      <c r="E139" s="6" t="n"/>
      <c r="F139" s="6" t="n"/>
      <c r="G139" s="6" t="n"/>
      <c r="H139" s="6" t="n"/>
      <c r="I139" s="6" t="n"/>
      <c r="J139" s="4" t="n"/>
      <c r="K139" s="6" t="n"/>
      <c r="L139" s="7">
        <f>IF(OR(A139="",J139=""),"",J139-A139)</f>
        <v/>
      </c>
      <c r="M139" s="8">
        <f>IF(OR(F139="",H139="",I139="",K139=""),"",IFERROR(INDEX('Regras'!$B$6:$B$25,MATCH(F139,'Regras'!$A$6:$A$25,0)),0)+IFERROR(INDEX('Regras'!$B$29:$B$31,MATCH(H139,'Regras'!$A$29:$A$31,0)),0)+IFERROR(INDEX('Regras'!$D$35:$D$39,MATCH(I139,'Regras'!$A$35:$A$39,0)),0)+IF(L139="",0,IFERROR(LOOKUP(L139,'Regras'!$A$49:$A$52,'Regras'!$C$49:$C$52),1))+IFERROR(INDEX('Regras'!$B$43:$B$45,MATCH(K139,'Regras'!$A$43:$A$45,0)),0))</f>
        <v/>
      </c>
      <c r="N139" s="9">
        <f>IF(F139="","",IFERROR(INDEX('Regras'!$C$6:$C$25,MATCH(F139,'Regras'!$A$6:$A$25,0)),""))</f>
        <v/>
      </c>
      <c r="O139" s="10">
        <f>IF(M139="","",IF(OR(IFERROR(INDEX('Regras'!$B$6:$B$25,MATCH(F139,'Regras'!$A$6:$A$25,0)),0)=0,IFERROR(INDEX('Regras'!$B$29:$B$31,MATCH(H139,'Regras'!$A$29:$A$31,0)),0)=0,IFERROR(INDEX('Regras'!$D$35:$D$39,MATCH(I139,'Regras'!$A$35:$A$39,0)),0)=0),"Encaminhar",IF(M139&gt;='Regras'!$B$56,"Marcar chamada","Acompanhar")))</f>
        <v/>
      </c>
      <c r="P139" s="6" t="n"/>
      <c r="Q139" s="6" t="n"/>
      <c r="R139" s="6" t="n"/>
      <c r="S139" s="11" t="n"/>
      <c r="T139" s="6" t="n"/>
    </row>
    <row r="140">
      <c r="A140" s="4" t="n"/>
      <c r="B140" s="5" t="n"/>
      <c r="C140" s="6" t="n"/>
      <c r="D140" s="6" t="n"/>
      <c r="E140" s="6" t="n"/>
      <c r="F140" s="6" t="n"/>
      <c r="G140" s="6" t="n"/>
      <c r="H140" s="6" t="n"/>
      <c r="I140" s="6" t="n"/>
      <c r="J140" s="4" t="n"/>
      <c r="K140" s="6" t="n"/>
      <c r="L140" s="7">
        <f>IF(OR(A140="",J140=""),"",J140-A140)</f>
        <v/>
      </c>
      <c r="M140" s="8">
        <f>IF(OR(F140="",H140="",I140="",K140=""),"",IFERROR(INDEX('Regras'!$B$6:$B$25,MATCH(F140,'Regras'!$A$6:$A$25,0)),0)+IFERROR(INDEX('Regras'!$B$29:$B$31,MATCH(H140,'Regras'!$A$29:$A$31,0)),0)+IFERROR(INDEX('Regras'!$D$35:$D$39,MATCH(I140,'Regras'!$A$35:$A$39,0)),0)+IF(L140="",0,IFERROR(LOOKUP(L140,'Regras'!$A$49:$A$52,'Regras'!$C$49:$C$52),1))+IFERROR(INDEX('Regras'!$B$43:$B$45,MATCH(K140,'Regras'!$A$43:$A$45,0)),0))</f>
        <v/>
      </c>
      <c r="N140" s="9">
        <f>IF(F140="","",IFERROR(INDEX('Regras'!$C$6:$C$25,MATCH(F140,'Regras'!$A$6:$A$25,0)),""))</f>
        <v/>
      </c>
      <c r="O140" s="10">
        <f>IF(M140="","",IF(OR(IFERROR(INDEX('Regras'!$B$6:$B$25,MATCH(F140,'Regras'!$A$6:$A$25,0)),0)=0,IFERROR(INDEX('Regras'!$B$29:$B$31,MATCH(H140,'Regras'!$A$29:$A$31,0)),0)=0,IFERROR(INDEX('Regras'!$D$35:$D$39,MATCH(I140,'Regras'!$A$35:$A$39,0)),0)=0),"Encaminhar",IF(M140&gt;='Regras'!$B$56,"Marcar chamada","Acompanhar")))</f>
        <v/>
      </c>
      <c r="P140" s="6" t="n"/>
      <c r="Q140" s="6" t="n"/>
      <c r="R140" s="6" t="n"/>
      <c r="S140" s="11" t="n"/>
      <c r="T140" s="6" t="n"/>
    </row>
    <row r="141">
      <c r="A141" s="4" t="n"/>
      <c r="B141" s="5" t="n"/>
      <c r="C141" s="6" t="n"/>
      <c r="D141" s="6" t="n"/>
      <c r="E141" s="6" t="n"/>
      <c r="F141" s="6" t="n"/>
      <c r="G141" s="6" t="n"/>
      <c r="H141" s="6" t="n"/>
      <c r="I141" s="6" t="n"/>
      <c r="J141" s="4" t="n"/>
      <c r="K141" s="6" t="n"/>
      <c r="L141" s="7">
        <f>IF(OR(A141="",J141=""),"",J141-A141)</f>
        <v/>
      </c>
      <c r="M141" s="8">
        <f>IF(OR(F141="",H141="",I141="",K141=""),"",IFERROR(INDEX('Regras'!$B$6:$B$25,MATCH(F141,'Regras'!$A$6:$A$25,0)),0)+IFERROR(INDEX('Regras'!$B$29:$B$31,MATCH(H141,'Regras'!$A$29:$A$31,0)),0)+IFERROR(INDEX('Regras'!$D$35:$D$39,MATCH(I141,'Regras'!$A$35:$A$39,0)),0)+IF(L141="",0,IFERROR(LOOKUP(L141,'Regras'!$A$49:$A$52,'Regras'!$C$49:$C$52),1))+IFERROR(INDEX('Regras'!$B$43:$B$45,MATCH(K141,'Regras'!$A$43:$A$45,0)),0))</f>
        <v/>
      </c>
      <c r="N141" s="9">
        <f>IF(F141="","",IFERROR(INDEX('Regras'!$C$6:$C$25,MATCH(F141,'Regras'!$A$6:$A$25,0)),""))</f>
        <v/>
      </c>
      <c r="O141" s="10">
        <f>IF(M141="","",IF(OR(IFERROR(INDEX('Regras'!$B$6:$B$25,MATCH(F141,'Regras'!$A$6:$A$25,0)),0)=0,IFERROR(INDEX('Regras'!$B$29:$B$31,MATCH(H141,'Regras'!$A$29:$A$31,0)),0)=0,IFERROR(INDEX('Regras'!$D$35:$D$39,MATCH(I141,'Regras'!$A$35:$A$39,0)),0)=0),"Encaminhar",IF(M141&gt;='Regras'!$B$56,"Marcar chamada","Acompanhar")))</f>
        <v/>
      </c>
      <c r="P141" s="6" t="n"/>
      <c r="Q141" s="6" t="n"/>
      <c r="R141" s="6" t="n"/>
      <c r="S141" s="11" t="n"/>
      <c r="T141" s="6" t="n"/>
    </row>
    <row r="142">
      <c r="A142" s="4" t="n"/>
      <c r="B142" s="5" t="n"/>
      <c r="C142" s="6" t="n"/>
      <c r="D142" s="6" t="n"/>
      <c r="E142" s="6" t="n"/>
      <c r="F142" s="6" t="n"/>
      <c r="G142" s="6" t="n"/>
      <c r="H142" s="6" t="n"/>
      <c r="I142" s="6" t="n"/>
      <c r="J142" s="4" t="n"/>
      <c r="K142" s="6" t="n"/>
      <c r="L142" s="7">
        <f>IF(OR(A142="",J142=""),"",J142-A142)</f>
        <v/>
      </c>
      <c r="M142" s="8">
        <f>IF(OR(F142="",H142="",I142="",K142=""),"",IFERROR(INDEX('Regras'!$B$6:$B$25,MATCH(F142,'Regras'!$A$6:$A$25,0)),0)+IFERROR(INDEX('Regras'!$B$29:$B$31,MATCH(H142,'Regras'!$A$29:$A$31,0)),0)+IFERROR(INDEX('Regras'!$D$35:$D$39,MATCH(I142,'Regras'!$A$35:$A$39,0)),0)+IF(L142="",0,IFERROR(LOOKUP(L142,'Regras'!$A$49:$A$52,'Regras'!$C$49:$C$52),1))+IFERROR(INDEX('Regras'!$B$43:$B$45,MATCH(K142,'Regras'!$A$43:$A$45,0)),0))</f>
        <v/>
      </c>
      <c r="N142" s="9">
        <f>IF(F142="","",IFERROR(INDEX('Regras'!$C$6:$C$25,MATCH(F142,'Regras'!$A$6:$A$25,0)),""))</f>
        <v/>
      </c>
      <c r="O142" s="10">
        <f>IF(M142="","",IF(OR(IFERROR(INDEX('Regras'!$B$6:$B$25,MATCH(F142,'Regras'!$A$6:$A$25,0)),0)=0,IFERROR(INDEX('Regras'!$B$29:$B$31,MATCH(H142,'Regras'!$A$29:$A$31,0)),0)=0,IFERROR(INDEX('Regras'!$D$35:$D$39,MATCH(I142,'Regras'!$A$35:$A$39,0)),0)=0),"Encaminhar",IF(M142&gt;='Regras'!$B$56,"Marcar chamada","Acompanhar")))</f>
        <v/>
      </c>
      <c r="P142" s="6" t="n"/>
      <c r="Q142" s="6" t="n"/>
      <c r="R142" s="6" t="n"/>
      <c r="S142" s="11" t="n"/>
      <c r="T142" s="6" t="n"/>
    </row>
    <row r="143">
      <c r="A143" s="4" t="n"/>
      <c r="B143" s="5" t="n"/>
      <c r="C143" s="6" t="n"/>
      <c r="D143" s="6" t="n"/>
      <c r="E143" s="6" t="n"/>
      <c r="F143" s="6" t="n"/>
      <c r="G143" s="6" t="n"/>
      <c r="H143" s="6" t="n"/>
      <c r="I143" s="6" t="n"/>
      <c r="J143" s="4" t="n"/>
      <c r="K143" s="6" t="n"/>
      <c r="L143" s="7">
        <f>IF(OR(A143="",J143=""),"",J143-A143)</f>
        <v/>
      </c>
      <c r="M143" s="8">
        <f>IF(OR(F143="",H143="",I143="",K143=""),"",IFERROR(INDEX('Regras'!$B$6:$B$25,MATCH(F143,'Regras'!$A$6:$A$25,0)),0)+IFERROR(INDEX('Regras'!$B$29:$B$31,MATCH(H143,'Regras'!$A$29:$A$31,0)),0)+IFERROR(INDEX('Regras'!$D$35:$D$39,MATCH(I143,'Regras'!$A$35:$A$39,0)),0)+IF(L143="",0,IFERROR(LOOKUP(L143,'Regras'!$A$49:$A$52,'Regras'!$C$49:$C$52),1))+IFERROR(INDEX('Regras'!$B$43:$B$45,MATCH(K143,'Regras'!$A$43:$A$45,0)),0))</f>
        <v/>
      </c>
      <c r="N143" s="9">
        <f>IF(F143="","",IFERROR(INDEX('Regras'!$C$6:$C$25,MATCH(F143,'Regras'!$A$6:$A$25,0)),""))</f>
        <v/>
      </c>
      <c r="O143" s="10">
        <f>IF(M143="","",IF(OR(IFERROR(INDEX('Regras'!$B$6:$B$25,MATCH(F143,'Regras'!$A$6:$A$25,0)),0)=0,IFERROR(INDEX('Regras'!$B$29:$B$31,MATCH(H143,'Regras'!$A$29:$A$31,0)),0)=0,IFERROR(INDEX('Regras'!$D$35:$D$39,MATCH(I143,'Regras'!$A$35:$A$39,0)),0)=0),"Encaminhar",IF(M143&gt;='Regras'!$B$56,"Marcar chamada","Acompanhar")))</f>
        <v/>
      </c>
      <c r="P143" s="6" t="n"/>
      <c r="Q143" s="6" t="n"/>
      <c r="R143" s="6" t="n"/>
      <c r="S143" s="11" t="n"/>
      <c r="T143" s="6" t="n"/>
    </row>
    <row r="144">
      <c r="A144" s="4" t="n"/>
      <c r="B144" s="5" t="n"/>
      <c r="C144" s="6" t="n"/>
      <c r="D144" s="6" t="n"/>
      <c r="E144" s="6" t="n"/>
      <c r="F144" s="6" t="n"/>
      <c r="G144" s="6" t="n"/>
      <c r="H144" s="6" t="n"/>
      <c r="I144" s="6" t="n"/>
      <c r="J144" s="4" t="n"/>
      <c r="K144" s="6" t="n"/>
      <c r="L144" s="7">
        <f>IF(OR(A144="",J144=""),"",J144-A144)</f>
        <v/>
      </c>
      <c r="M144" s="8">
        <f>IF(OR(F144="",H144="",I144="",K144=""),"",IFERROR(INDEX('Regras'!$B$6:$B$25,MATCH(F144,'Regras'!$A$6:$A$25,0)),0)+IFERROR(INDEX('Regras'!$B$29:$B$31,MATCH(H144,'Regras'!$A$29:$A$31,0)),0)+IFERROR(INDEX('Regras'!$D$35:$D$39,MATCH(I144,'Regras'!$A$35:$A$39,0)),0)+IF(L144="",0,IFERROR(LOOKUP(L144,'Regras'!$A$49:$A$52,'Regras'!$C$49:$C$52),1))+IFERROR(INDEX('Regras'!$B$43:$B$45,MATCH(K144,'Regras'!$A$43:$A$45,0)),0))</f>
        <v/>
      </c>
      <c r="N144" s="9">
        <f>IF(F144="","",IFERROR(INDEX('Regras'!$C$6:$C$25,MATCH(F144,'Regras'!$A$6:$A$25,0)),""))</f>
        <v/>
      </c>
      <c r="O144" s="10">
        <f>IF(M144="","",IF(OR(IFERROR(INDEX('Regras'!$B$6:$B$25,MATCH(F144,'Regras'!$A$6:$A$25,0)),0)=0,IFERROR(INDEX('Regras'!$B$29:$B$31,MATCH(H144,'Regras'!$A$29:$A$31,0)),0)=0,IFERROR(INDEX('Regras'!$D$35:$D$39,MATCH(I144,'Regras'!$A$35:$A$39,0)),0)=0),"Encaminhar",IF(M144&gt;='Regras'!$B$56,"Marcar chamada","Acompanhar")))</f>
        <v/>
      </c>
      <c r="P144" s="6" t="n"/>
      <c r="Q144" s="6" t="n"/>
      <c r="R144" s="6" t="n"/>
      <c r="S144" s="11" t="n"/>
      <c r="T144" s="6" t="n"/>
    </row>
    <row r="145">
      <c r="A145" s="4" t="n"/>
      <c r="B145" s="5" t="n"/>
      <c r="C145" s="6" t="n"/>
      <c r="D145" s="6" t="n"/>
      <c r="E145" s="6" t="n"/>
      <c r="F145" s="6" t="n"/>
      <c r="G145" s="6" t="n"/>
      <c r="H145" s="6" t="n"/>
      <c r="I145" s="6" t="n"/>
      <c r="J145" s="4" t="n"/>
      <c r="K145" s="6" t="n"/>
      <c r="L145" s="7">
        <f>IF(OR(A145="",J145=""),"",J145-A145)</f>
        <v/>
      </c>
      <c r="M145" s="8">
        <f>IF(OR(F145="",H145="",I145="",K145=""),"",IFERROR(INDEX('Regras'!$B$6:$B$25,MATCH(F145,'Regras'!$A$6:$A$25,0)),0)+IFERROR(INDEX('Regras'!$B$29:$B$31,MATCH(H145,'Regras'!$A$29:$A$31,0)),0)+IFERROR(INDEX('Regras'!$D$35:$D$39,MATCH(I145,'Regras'!$A$35:$A$39,0)),0)+IF(L145="",0,IFERROR(LOOKUP(L145,'Regras'!$A$49:$A$52,'Regras'!$C$49:$C$52),1))+IFERROR(INDEX('Regras'!$B$43:$B$45,MATCH(K145,'Regras'!$A$43:$A$45,0)),0))</f>
        <v/>
      </c>
      <c r="N145" s="9">
        <f>IF(F145="","",IFERROR(INDEX('Regras'!$C$6:$C$25,MATCH(F145,'Regras'!$A$6:$A$25,0)),""))</f>
        <v/>
      </c>
      <c r="O145" s="10">
        <f>IF(M145="","",IF(OR(IFERROR(INDEX('Regras'!$B$6:$B$25,MATCH(F145,'Regras'!$A$6:$A$25,0)),0)=0,IFERROR(INDEX('Regras'!$B$29:$B$31,MATCH(H145,'Regras'!$A$29:$A$31,0)),0)=0,IFERROR(INDEX('Regras'!$D$35:$D$39,MATCH(I145,'Regras'!$A$35:$A$39,0)),0)=0),"Encaminhar",IF(M145&gt;='Regras'!$B$56,"Marcar chamada","Acompanhar")))</f>
        <v/>
      </c>
      <c r="P145" s="6" t="n"/>
      <c r="Q145" s="6" t="n"/>
      <c r="R145" s="6" t="n"/>
      <c r="S145" s="11" t="n"/>
      <c r="T145" s="6" t="n"/>
    </row>
    <row r="146">
      <c r="A146" s="4" t="n"/>
      <c r="B146" s="5" t="n"/>
      <c r="C146" s="6" t="n"/>
      <c r="D146" s="6" t="n"/>
      <c r="E146" s="6" t="n"/>
      <c r="F146" s="6" t="n"/>
      <c r="G146" s="6" t="n"/>
      <c r="H146" s="6" t="n"/>
      <c r="I146" s="6" t="n"/>
      <c r="J146" s="4" t="n"/>
      <c r="K146" s="6" t="n"/>
      <c r="L146" s="7">
        <f>IF(OR(A146="",J146=""),"",J146-A146)</f>
        <v/>
      </c>
      <c r="M146" s="8">
        <f>IF(OR(F146="",H146="",I146="",K146=""),"",IFERROR(INDEX('Regras'!$B$6:$B$25,MATCH(F146,'Regras'!$A$6:$A$25,0)),0)+IFERROR(INDEX('Regras'!$B$29:$B$31,MATCH(H146,'Regras'!$A$29:$A$31,0)),0)+IFERROR(INDEX('Regras'!$D$35:$D$39,MATCH(I146,'Regras'!$A$35:$A$39,0)),0)+IF(L146="",0,IFERROR(LOOKUP(L146,'Regras'!$A$49:$A$52,'Regras'!$C$49:$C$52),1))+IFERROR(INDEX('Regras'!$B$43:$B$45,MATCH(K146,'Regras'!$A$43:$A$45,0)),0))</f>
        <v/>
      </c>
      <c r="N146" s="9">
        <f>IF(F146="","",IFERROR(INDEX('Regras'!$C$6:$C$25,MATCH(F146,'Regras'!$A$6:$A$25,0)),""))</f>
        <v/>
      </c>
      <c r="O146" s="10">
        <f>IF(M146="","",IF(OR(IFERROR(INDEX('Regras'!$B$6:$B$25,MATCH(F146,'Regras'!$A$6:$A$25,0)),0)=0,IFERROR(INDEX('Regras'!$B$29:$B$31,MATCH(H146,'Regras'!$A$29:$A$31,0)),0)=0,IFERROR(INDEX('Regras'!$D$35:$D$39,MATCH(I146,'Regras'!$A$35:$A$39,0)),0)=0),"Encaminhar",IF(M146&gt;='Regras'!$B$56,"Marcar chamada","Acompanhar")))</f>
        <v/>
      </c>
      <c r="P146" s="6" t="n"/>
      <c r="Q146" s="6" t="n"/>
      <c r="R146" s="6" t="n"/>
      <c r="S146" s="11" t="n"/>
      <c r="T146" s="6" t="n"/>
    </row>
    <row r="147">
      <c r="A147" s="4" t="n"/>
      <c r="B147" s="5" t="n"/>
      <c r="C147" s="6" t="n"/>
      <c r="D147" s="6" t="n"/>
      <c r="E147" s="6" t="n"/>
      <c r="F147" s="6" t="n"/>
      <c r="G147" s="6" t="n"/>
      <c r="H147" s="6" t="n"/>
      <c r="I147" s="6" t="n"/>
      <c r="J147" s="4" t="n"/>
      <c r="K147" s="6" t="n"/>
      <c r="L147" s="7">
        <f>IF(OR(A147="",J147=""),"",J147-A147)</f>
        <v/>
      </c>
      <c r="M147" s="8">
        <f>IF(OR(F147="",H147="",I147="",K147=""),"",IFERROR(INDEX('Regras'!$B$6:$B$25,MATCH(F147,'Regras'!$A$6:$A$25,0)),0)+IFERROR(INDEX('Regras'!$B$29:$B$31,MATCH(H147,'Regras'!$A$29:$A$31,0)),0)+IFERROR(INDEX('Regras'!$D$35:$D$39,MATCH(I147,'Regras'!$A$35:$A$39,0)),0)+IF(L147="",0,IFERROR(LOOKUP(L147,'Regras'!$A$49:$A$52,'Regras'!$C$49:$C$52),1))+IFERROR(INDEX('Regras'!$B$43:$B$45,MATCH(K147,'Regras'!$A$43:$A$45,0)),0))</f>
        <v/>
      </c>
      <c r="N147" s="9">
        <f>IF(F147="","",IFERROR(INDEX('Regras'!$C$6:$C$25,MATCH(F147,'Regras'!$A$6:$A$25,0)),""))</f>
        <v/>
      </c>
      <c r="O147" s="10">
        <f>IF(M147="","",IF(OR(IFERROR(INDEX('Regras'!$B$6:$B$25,MATCH(F147,'Regras'!$A$6:$A$25,0)),0)=0,IFERROR(INDEX('Regras'!$B$29:$B$31,MATCH(H147,'Regras'!$A$29:$A$31,0)),0)=0,IFERROR(INDEX('Regras'!$D$35:$D$39,MATCH(I147,'Regras'!$A$35:$A$39,0)),0)=0),"Encaminhar",IF(M147&gt;='Regras'!$B$56,"Marcar chamada","Acompanhar")))</f>
        <v/>
      </c>
      <c r="P147" s="6" t="n"/>
      <c r="Q147" s="6" t="n"/>
      <c r="R147" s="6" t="n"/>
      <c r="S147" s="11" t="n"/>
      <c r="T147" s="6" t="n"/>
    </row>
    <row r="148">
      <c r="A148" s="4" t="n"/>
      <c r="B148" s="5" t="n"/>
      <c r="C148" s="6" t="n"/>
      <c r="D148" s="6" t="n"/>
      <c r="E148" s="6" t="n"/>
      <c r="F148" s="6" t="n"/>
      <c r="G148" s="6" t="n"/>
      <c r="H148" s="6" t="n"/>
      <c r="I148" s="6" t="n"/>
      <c r="J148" s="4" t="n"/>
      <c r="K148" s="6" t="n"/>
      <c r="L148" s="7">
        <f>IF(OR(A148="",J148=""),"",J148-A148)</f>
        <v/>
      </c>
      <c r="M148" s="8">
        <f>IF(OR(F148="",H148="",I148="",K148=""),"",IFERROR(INDEX('Regras'!$B$6:$B$25,MATCH(F148,'Regras'!$A$6:$A$25,0)),0)+IFERROR(INDEX('Regras'!$B$29:$B$31,MATCH(H148,'Regras'!$A$29:$A$31,0)),0)+IFERROR(INDEX('Regras'!$D$35:$D$39,MATCH(I148,'Regras'!$A$35:$A$39,0)),0)+IF(L148="",0,IFERROR(LOOKUP(L148,'Regras'!$A$49:$A$52,'Regras'!$C$49:$C$52),1))+IFERROR(INDEX('Regras'!$B$43:$B$45,MATCH(K148,'Regras'!$A$43:$A$45,0)),0))</f>
        <v/>
      </c>
      <c r="N148" s="9">
        <f>IF(F148="","",IFERROR(INDEX('Regras'!$C$6:$C$25,MATCH(F148,'Regras'!$A$6:$A$25,0)),""))</f>
        <v/>
      </c>
      <c r="O148" s="10">
        <f>IF(M148="","",IF(OR(IFERROR(INDEX('Regras'!$B$6:$B$25,MATCH(F148,'Regras'!$A$6:$A$25,0)),0)=0,IFERROR(INDEX('Regras'!$B$29:$B$31,MATCH(H148,'Regras'!$A$29:$A$31,0)),0)=0,IFERROR(INDEX('Regras'!$D$35:$D$39,MATCH(I148,'Regras'!$A$35:$A$39,0)),0)=0),"Encaminhar",IF(M148&gt;='Regras'!$B$56,"Marcar chamada","Acompanhar")))</f>
        <v/>
      </c>
      <c r="P148" s="6" t="n"/>
      <c r="Q148" s="6" t="n"/>
      <c r="R148" s="6" t="n"/>
      <c r="S148" s="11" t="n"/>
      <c r="T148" s="6" t="n"/>
    </row>
    <row r="149">
      <c r="A149" s="4" t="n"/>
      <c r="B149" s="5" t="n"/>
      <c r="C149" s="6" t="n"/>
      <c r="D149" s="6" t="n"/>
      <c r="E149" s="6" t="n"/>
      <c r="F149" s="6" t="n"/>
      <c r="G149" s="6" t="n"/>
      <c r="H149" s="6" t="n"/>
      <c r="I149" s="6" t="n"/>
      <c r="J149" s="4" t="n"/>
      <c r="K149" s="6" t="n"/>
      <c r="L149" s="7">
        <f>IF(OR(A149="",J149=""),"",J149-A149)</f>
        <v/>
      </c>
      <c r="M149" s="8">
        <f>IF(OR(F149="",H149="",I149="",K149=""),"",IFERROR(INDEX('Regras'!$B$6:$B$25,MATCH(F149,'Regras'!$A$6:$A$25,0)),0)+IFERROR(INDEX('Regras'!$B$29:$B$31,MATCH(H149,'Regras'!$A$29:$A$31,0)),0)+IFERROR(INDEX('Regras'!$D$35:$D$39,MATCH(I149,'Regras'!$A$35:$A$39,0)),0)+IF(L149="",0,IFERROR(LOOKUP(L149,'Regras'!$A$49:$A$52,'Regras'!$C$49:$C$52),1))+IFERROR(INDEX('Regras'!$B$43:$B$45,MATCH(K149,'Regras'!$A$43:$A$45,0)),0))</f>
        <v/>
      </c>
      <c r="N149" s="9">
        <f>IF(F149="","",IFERROR(INDEX('Regras'!$C$6:$C$25,MATCH(F149,'Regras'!$A$6:$A$25,0)),""))</f>
        <v/>
      </c>
      <c r="O149" s="10">
        <f>IF(M149="","",IF(OR(IFERROR(INDEX('Regras'!$B$6:$B$25,MATCH(F149,'Regras'!$A$6:$A$25,0)),0)=0,IFERROR(INDEX('Regras'!$B$29:$B$31,MATCH(H149,'Regras'!$A$29:$A$31,0)),0)=0,IFERROR(INDEX('Regras'!$D$35:$D$39,MATCH(I149,'Regras'!$A$35:$A$39,0)),0)=0),"Encaminhar",IF(M149&gt;='Regras'!$B$56,"Marcar chamada","Acompanhar")))</f>
        <v/>
      </c>
      <c r="P149" s="6" t="n"/>
      <c r="Q149" s="6" t="n"/>
      <c r="R149" s="6" t="n"/>
      <c r="S149" s="11" t="n"/>
      <c r="T149" s="6" t="n"/>
    </row>
    <row r="150">
      <c r="A150" s="4" t="n"/>
      <c r="B150" s="5" t="n"/>
      <c r="C150" s="6" t="n"/>
      <c r="D150" s="6" t="n"/>
      <c r="E150" s="6" t="n"/>
      <c r="F150" s="6" t="n"/>
      <c r="G150" s="6" t="n"/>
      <c r="H150" s="6" t="n"/>
      <c r="I150" s="6" t="n"/>
      <c r="J150" s="4" t="n"/>
      <c r="K150" s="6" t="n"/>
      <c r="L150" s="7">
        <f>IF(OR(A150="",J150=""),"",J150-A150)</f>
        <v/>
      </c>
      <c r="M150" s="8">
        <f>IF(OR(F150="",H150="",I150="",K150=""),"",IFERROR(INDEX('Regras'!$B$6:$B$25,MATCH(F150,'Regras'!$A$6:$A$25,0)),0)+IFERROR(INDEX('Regras'!$B$29:$B$31,MATCH(H150,'Regras'!$A$29:$A$31,0)),0)+IFERROR(INDEX('Regras'!$D$35:$D$39,MATCH(I150,'Regras'!$A$35:$A$39,0)),0)+IF(L150="",0,IFERROR(LOOKUP(L150,'Regras'!$A$49:$A$52,'Regras'!$C$49:$C$52),1))+IFERROR(INDEX('Regras'!$B$43:$B$45,MATCH(K150,'Regras'!$A$43:$A$45,0)),0))</f>
        <v/>
      </c>
      <c r="N150" s="9">
        <f>IF(F150="","",IFERROR(INDEX('Regras'!$C$6:$C$25,MATCH(F150,'Regras'!$A$6:$A$25,0)),""))</f>
        <v/>
      </c>
      <c r="O150" s="10">
        <f>IF(M150="","",IF(OR(IFERROR(INDEX('Regras'!$B$6:$B$25,MATCH(F150,'Regras'!$A$6:$A$25,0)),0)=0,IFERROR(INDEX('Regras'!$B$29:$B$31,MATCH(H150,'Regras'!$A$29:$A$31,0)),0)=0,IFERROR(INDEX('Regras'!$D$35:$D$39,MATCH(I150,'Regras'!$A$35:$A$39,0)),0)=0),"Encaminhar",IF(M150&gt;='Regras'!$B$56,"Marcar chamada","Acompanhar")))</f>
        <v/>
      </c>
      <c r="P150" s="6" t="n"/>
      <c r="Q150" s="6" t="n"/>
      <c r="R150" s="6" t="n"/>
      <c r="S150" s="11" t="n"/>
      <c r="T150" s="6" t="n"/>
    </row>
    <row r="151">
      <c r="A151" s="4" t="n"/>
      <c r="B151" s="5" t="n"/>
      <c r="C151" s="6" t="n"/>
      <c r="D151" s="6" t="n"/>
      <c r="E151" s="6" t="n"/>
      <c r="F151" s="6" t="n"/>
      <c r="G151" s="6" t="n"/>
      <c r="H151" s="6" t="n"/>
      <c r="I151" s="6" t="n"/>
      <c r="J151" s="4" t="n"/>
      <c r="K151" s="6" t="n"/>
      <c r="L151" s="7">
        <f>IF(OR(A151="",J151=""),"",J151-A151)</f>
        <v/>
      </c>
      <c r="M151" s="8">
        <f>IF(OR(F151="",H151="",I151="",K151=""),"",IFERROR(INDEX('Regras'!$B$6:$B$25,MATCH(F151,'Regras'!$A$6:$A$25,0)),0)+IFERROR(INDEX('Regras'!$B$29:$B$31,MATCH(H151,'Regras'!$A$29:$A$31,0)),0)+IFERROR(INDEX('Regras'!$D$35:$D$39,MATCH(I151,'Regras'!$A$35:$A$39,0)),0)+IF(L151="",0,IFERROR(LOOKUP(L151,'Regras'!$A$49:$A$52,'Regras'!$C$49:$C$52),1))+IFERROR(INDEX('Regras'!$B$43:$B$45,MATCH(K151,'Regras'!$A$43:$A$45,0)),0))</f>
        <v/>
      </c>
      <c r="N151" s="9">
        <f>IF(F151="","",IFERROR(INDEX('Regras'!$C$6:$C$25,MATCH(F151,'Regras'!$A$6:$A$25,0)),""))</f>
        <v/>
      </c>
      <c r="O151" s="10">
        <f>IF(M151="","",IF(OR(IFERROR(INDEX('Regras'!$B$6:$B$25,MATCH(F151,'Regras'!$A$6:$A$25,0)),0)=0,IFERROR(INDEX('Regras'!$B$29:$B$31,MATCH(H151,'Regras'!$A$29:$A$31,0)),0)=0,IFERROR(INDEX('Regras'!$D$35:$D$39,MATCH(I151,'Regras'!$A$35:$A$39,0)),0)=0),"Encaminhar",IF(M151&gt;='Regras'!$B$56,"Marcar chamada","Acompanhar")))</f>
        <v/>
      </c>
      <c r="P151" s="6" t="n"/>
      <c r="Q151" s="6" t="n"/>
      <c r="R151" s="6" t="n"/>
      <c r="S151" s="11" t="n"/>
      <c r="T151" s="6" t="n"/>
    </row>
    <row r="152">
      <c r="A152" s="4" t="n"/>
      <c r="B152" s="5" t="n"/>
      <c r="C152" s="6" t="n"/>
      <c r="D152" s="6" t="n"/>
      <c r="E152" s="6" t="n"/>
      <c r="F152" s="6" t="n"/>
      <c r="G152" s="6" t="n"/>
      <c r="H152" s="6" t="n"/>
      <c r="I152" s="6" t="n"/>
      <c r="J152" s="4" t="n"/>
      <c r="K152" s="6" t="n"/>
      <c r="L152" s="7">
        <f>IF(OR(A152="",J152=""),"",J152-A152)</f>
        <v/>
      </c>
      <c r="M152" s="8">
        <f>IF(OR(F152="",H152="",I152="",K152=""),"",IFERROR(INDEX('Regras'!$B$6:$B$25,MATCH(F152,'Regras'!$A$6:$A$25,0)),0)+IFERROR(INDEX('Regras'!$B$29:$B$31,MATCH(H152,'Regras'!$A$29:$A$31,0)),0)+IFERROR(INDEX('Regras'!$D$35:$D$39,MATCH(I152,'Regras'!$A$35:$A$39,0)),0)+IF(L152="",0,IFERROR(LOOKUP(L152,'Regras'!$A$49:$A$52,'Regras'!$C$49:$C$52),1))+IFERROR(INDEX('Regras'!$B$43:$B$45,MATCH(K152,'Regras'!$A$43:$A$45,0)),0))</f>
        <v/>
      </c>
      <c r="N152" s="9">
        <f>IF(F152="","",IFERROR(INDEX('Regras'!$C$6:$C$25,MATCH(F152,'Regras'!$A$6:$A$25,0)),""))</f>
        <v/>
      </c>
      <c r="O152" s="10">
        <f>IF(M152="","",IF(OR(IFERROR(INDEX('Regras'!$B$6:$B$25,MATCH(F152,'Regras'!$A$6:$A$25,0)),0)=0,IFERROR(INDEX('Regras'!$B$29:$B$31,MATCH(H152,'Regras'!$A$29:$A$31,0)),0)=0,IFERROR(INDEX('Regras'!$D$35:$D$39,MATCH(I152,'Regras'!$A$35:$A$39,0)),0)=0),"Encaminhar",IF(M152&gt;='Regras'!$B$56,"Marcar chamada","Acompanhar")))</f>
        <v/>
      </c>
      <c r="P152" s="6" t="n"/>
      <c r="Q152" s="6" t="n"/>
      <c r="R152" s="6" t="n"/>
      <c r="S152" s="11" t="n"/>
      <c r="T152" s="6" t="n"/>
    </row>
    <row r="153">
      <c r="A153" s="4" t="n"/>
      <c r="B153" s="5" t="n"/>
      <c r="C153" s="6" t="n"/>
      <c r="D153" s="6" t="n"/>
      <c r="E153" s="6" t="n"/>
      <c r="F153" s="6" t="n"/>
      <c r="G153" s="6" t="n"/>
      <c r="H153" s="6" t="n"/>
      <c r="I153" s="6" t="n"/>
      <c r="J153" s="4" t="n"/>
      <c r="K153" s="6" t="n"/>
      <c r="L153" s="7">
        <f>IF(OR(A153="",J153=""),"",J153-A153)</f>
        <v/>
      </c>
      <c r="M153" s="8">
        <f>IF(OR(F153="",H153="",I153="",K153=""),"",IFERROR(INDEX('Regras'!$B$6:$B$25,MATCH(F153,'Regras'!$A$6:$A$25,0)),0)+IFERROR(INDEX('Regras'!$B$29:$B$31,MATCH(H153,'Regras'!$A$29:$A$31,0)),0)+IFERROR(INDEX('Regras'!$D$35:$D$39,MATCH(I153,'Regras'!$A$35:$A$39,0)),0)+IF(L153="",0,IFERROR(LOOKUP(L153,'Regras'!$A$49:$A$52,'Regras'!$C$49:$C$52),1))+IFERROR(INDEX('Regras'!$B$43:$B$45,MATCH(K153,'Regras'!$A$43:$A$45,0)),0))</f>
        <v/>
      </c>
      <c r="N153" s="9">
        <f>IF(F153="","",IFERROR(INDEX('Regras'!$C$6:$C$25,MATCH(F153,'Regras'!$A$6:$A$25,0)),""))</f>
        <v/>
      </c>
      <c r="O153" s="10">
        <f>IF(M153="","",IF(OR(IFERROR(INDEX('Regras'!$B$6:$B$25,MATCH(F153,'Regras'!$A$6:$A$25,0)),0)=0,IFERROR(INDEX('Regras'!$B$29:$B$31,MATCH(H153,'Regras'!$A$29:$A$31,0)),0)=0,IFERROR(INDEX('Regras'!$D$35:$D$39,MATCH(I153,'Regras'!$A$35:$A$39,0)),0)=0),"Encaminhar",IF(M153&gt;='Regras'!$B$56,"Marcar chamada","Acompanhar")))</f>
        <v/>
      </c>
      <c r="P153" s="6" t="n"/>
      <c r="Q153" s="6" t="n"/>
      <c r="R153" s="6" t="n"/>
      <c r="S153" s="11" t="n"/>
      <c r="T153" s="6" t="n"/>
    </row>
    <row r="154">
      <c r="A154" s="4" t="n"/>
      <c r="B154" s="5" t="n"/>
      <c r="C154" s="6" t="n"/>
      <c r="D154" s="6" t="n"/>
      <c r="E154" s="6" t="n"/>
      <c r="F154" s="6" t="n"/>
      <c r="G154" s="6" t="n"/>
      <c r="H154" s="6" t="n"/>
      <c r="I154" s="6" t="n"/>
      <c r="J154" s="4" t="n"/>
      <c r="K154" s="6" t="n"/>
      <c r="L154" s="7">
        <f>IF(OR(A154="",J154=""),"",J154-A154)</f>
        <v/>
      </c>
      <c r="M154" s="8">
        <f>IF(OR(F154="",H154="",I154="",K154=""),"",IFERROR(INDEX('Regras'!$B$6:$B$25,MATCH(F154,'Regras'!$A$6:$A$25,0)),0)+IFERROR(INDEX('Regras'!$B$29:$B$31,MATCH(H154,'Regras'!$A$29:$A$31,0)),0)+IFERROR(INDEX('Regras'!$D$35:$D$39,MATCH(I154,'Regras'!$A$35:$A$39,0)),0)+IF(L154="",0,IFERROR(LOOKUP(L154,'Regras'!$A$49:$A$52,'Regras'!$C$49:$C$52),1))+IFERROR(INDEX('Regras'!$B$43:$B$45,MATCH(K154,'Regras'!$A$43:$A$45,0)),0))</f>
        <v/>
      </c>
      <c r="N154" s="9">
        <f>IF(F154="","",IFERROR(INDEX('Regras'!$C$6:$C$25,MATCH(F154,'Regras'!$A$6:$A$25,0)),""))</f>
        <v/>
      </c>
      <c r="O154" s="10">
        <f>IF(M154="","",IF(OR(IFERROR(INDEX('Regras'!$B$6:$B$25,MATCH(F154,'Regras'!$A$6:$A$25,0)),0)=0,IFERROR(INDEX('Regras'!$B$29:$B$31,MATCH(H154,'Regras'!$A$29:$A$31,0)),0)=0,IFERROR(INDEX('Regras'!$D$35:$D$39,MATCH(I154,'Regras'!$A$35:$A$39,0)),0)=0),"Encaminhar",IF(M154&gt;='Regras'!$B$56,"Marcar chamada","Acompanhar")))</f>
        <v/>
      </c>
      <c r="P154" s="6" t="n"/>
      <c r="Q154" s="6" t="n"/>
      <c r="R154" s="6" t="n"/>
      <c r="S154" s="11" t="n"/>
      <c r="T154" s="6" t="n"/>
    </row>
    <row r="155">
      <c r="A155" s="4" t="n"/>
      <c r="B155" s="5" t="n"/>
      <c r="C155" s="6" t="n"/>
      <c r="D155" s="6" t="n"/>
      <c r="E155" s="6" t="n"/>
      <c r="F155" s="6" t="n"/>
      <c r="G155" s="6" t="n"/>
      <c r="H155" s="6" t="n"/>
      <c r="I155" s="6" t="n"/>
      <c r="J155" s="4" t="n"/>
      <c r="K155" s="6" t="n"/>
      <c r="L155" s="7">
        <f>IF(OR(A155="",J155=""),"",J155-A155)</f>
        <v/>
      </c>
      <c r="M155" s="8">
        <f>IF(OR(F155="",H155="",I155="",K155=""),"",IFERROR(INDEX('Regras'!$B$6:$B$25,MATCH(F155,'Regras'!$A$6:$A$25,0)),0)+IFERROR(INDEX('Regras'!$B$29:$B$31,MATCH(H155,'Regras'!$A$29:$A$31,0)),0)+IFERROR(INDEX('Regras'!$D$35:$D$39,MATCH(I155,'Regras'!$A$35:$A$39,0)),0)+IF(L155="",0,IFERROR(LOOKUP(L155,'Regras'!$A$49:$A$52,'Regras'!$C$49:$C$52),1))+IFERROR(INDEX('Regras'!$B$43:$B$45,MATCH(K155,'Regras'!$A$43:$A$45,0)),0))</f>
        <v/>
      </c>
      <c r="N155" s="9">
        <f>IF(F155="","",IFERROR(INDEX('Regras'!$C$6:$C$25,MATCH(F155,'Regras'!$A$6:$A$25,0)),""))</f>
        <v/>
      </c>
      <c r="O155" s="10">
        <f>IF(M155="","",IF(OR(IFERROR(INDEX('Regras'!$B$6:$B$25,MATCH(F155,'Regras'!$A$6:$A$25,0)),0)=0,IFERROR(INDEX('Regras'!$B$29:$B$31,MATCH(H155,'Regras'!$A$29:$A$31,0)),0)=0,IFERROR(INDEX('Regras'!$D$35:$D$39,MATCH(I155,'Regras'!$A$35:$A$39,0)),0)=0),"Encaminhar",IF(M155&gt;='Regras'!$B$56,"Marcar chamada","Acompanhar")))</f>
        <v/>
      </c>
      <c r="P155" s="6" t="n"/>
      <c r="Q155" s="6" t="n"/>
      <c r="R155" s="6" t="n"/>
      <c r="S155" s="11" t="n"/>
      <c r="T155" s="6" t="n"/>
    </row>
    <row r="156">
      <c r="A156" s="4" t="n"/>
      <c r="B156" s="5" t="n"/>
      <c r="C156" s="6" t="n"/>
      <c r="D156" s="6" t="n"/>
      <c r="E156" s="6" t="n"/>
      <c r="F156" s="6" t="n"/>
      <c r="G156" s="6" t="n"/>
      <c r="H156" s="6" t="n"/>
      <c r="I156" s="6" t="n"/>
      <c r="J156" s="4" t="n"/>
      <c r="K156" s="6" t="n"/>
      <c r="L156" s="7">
        <f>IF(OR(A156="",J156=""),"",J156-A156)</f>
        <v/>
      </c>
      <c r="M156" s="8">
        <f>IF(OR(F156="",H156="",I156="",K156=""),"",IFERROR(INDEX('Regras'!$B$6:$B$25,MATCH(F156,'Regras'!$A$6:$A$25,0)),0)+IFERROR(INDEX('Regras'!$B$29:$B$31,MATCH(H156,'Regras'!$A$29:$A$31,0)),0)+IFERROR(INDEX('Regras'!$D$35:$D$39,MATCH(I156,'Regras'!$A$35:$A$39,0)),0)+IF(L156="",0,IFERROR(LOOKUP(L156,'Regras'!$A$49:$A$52,'Regras'!$C$49:$C$52),1))+IFERROR(INDEX('Regras'!$B$43:$B$45,MATCH(K156,'Regras'!$A$43:$A$45,0)),0))</f>
        <v/>
      </c>
      <c r="N156" s="9">
        <f>IF(F156="","",IFERROR(INDEX('Regras'!$C$6:$C$25,MATCH(F156,'Regras'!$A$6:$A$25,0)),""))</f>
        <v/>
      </c>
      <c r="O156" s="10">
        <f>IF(M156="","",IF(OR(IFERROR(INDEX('Regras'!$B$6:$B$25,MATCH(F156,'Regras'!$A$6:$A$25,0)),0)=0,IFERROR(INDEX('Regras'!$B$29:$B$31,MATCH(H156,'Regras'!$A$29:$A$31,0)),0)=0,IFERROR(INDEX('Regras'!$D$35:$D$39,MATCH(I156,'Regras'!$A$35:$A$39,0)),0)=0),"Encaminhar",IF(M156&gt;='Regras'!$B$56,"Marcar chamada","Acompanhar")))</f>
        <v/>
      </c>
      <c r="P156" s="6" t="n"/>
      <c r="Q156" s="6" t="n"/>
      <c r="R156" s="6" t="n"/>
      <c r="S156" s="11" t="n"/>
      <c r="T156" s="6" t="n"/>
    </row>
    <row r="157">
      <c r="A157" s="4" t="n"/>
      <c r="B157" s="5" t="n"/>
      <c r="C157" s="6" t="n"/>
      <c r="D157" s="6" t="n"/>
      <c r="E157" s="6" t="n"/>
      <c r="F157" s="6" t="n"/>
      <c r="G157" s="6" t="n"/>
      <c r="H157" s="6" t="n"/>
      <c r="I157" s="6" t="n"/>
      <c r="J157" s="4" t="n"/>
      <c r="K157" s="6" t="n"/>
      <c r="L157" s="7">
        <f>IF(OR(A157="",J157=""),"",J157-A157)</f>
        <v/>
      </c>
      <c r="M157" s="8">
        <f>IF(OR(F157="",H157="",I157="",K157=""),"",IFERROR(INDEX('Regras'!$B$6:$B$25,MATCH(F157,'Regras'!$A$6:$A$25,0)),0)+IFERROR(INDEX('Regras'!$B$29:$B$31,MATCH(H157,'Regras'!$A$29:$A$31,0)),0)+IFERROR(INDEX('Regras'!$D$35:$D$39,MATCH(I157,'Regras'!$A$35:$A$39,0)),0)+IF(L157="",0,IFERROR(LOOKUP(L157,'Regras'!$A$49:$A$52,'Regras'!$C$49:$C$52),1))+IFERROR(INDEX('Regras'!$B$43:$B$45,MATCH(K157,'Regras'!$A$43:$A$45,0)),0))</f>
        <v/>
      </c>
      <c r="N157" s="9">
        <f>IF(F157="","",IFERROR(INDEX('Regras'!$C$6:$C$25,MATCH(F157,'Regras'!$A$6:$A$25,0)),""))</f>
        <v/>
      </c>
      <c r="O157" s="10">
        <f>IF(M157="","",IF(OR(IFERROR(INDEX('Regras'!$B$6:$B$25,MATCH(F157,'Regras'!$A$6:$A$25,0)),0)=0,IFERROR(INDEX('Regras'!$B$29:$B$31,MATCH(H157,'Regras'!$A$29:$A$31,0)),0)=0,IFERROR(INDEX('Regras'!$D$35:$D$39,MATCH(I157,'Regras'!$A$35:$A$39,0)),0)=0),"Encaminhar",IF(M157&gt;='Regras'!$B$56,"Marcar chamada","Acompanhar")))</f>
        <v/>
      </c>
      <c r="P157" s="6" t="n"/>
      <c r="Q157" s="6" t="n"/>
      <c r="R157" s="6" t="n"/>
      <c r="S157" s="11" t="n"/>
      <c r="T157" s="6" t="n"/>
    </row>
    <row r="158">
      <c r="A158" s="4" t="n"/>
      <c r="B158" s="5" t="n"/>
      <c r="C158" s="6" t="n"/>
      <c r="D158" s="6" t="n"/>
      <c r="E158" s="6" t="n"/>
      <c r="F158" s="6" t="n"/>
      <c r="G158" s="6" t="n"/>
      <c r="H158" s="6" t="n"/>
      <c r="I158" s="6" t="n"/>
      <c r="J158" s="4" t="n"/>
      <c r="K158" s="6" t="n"/>
      <c r="L158" s="7">
        <f>IF(OR(A158="",J158=""),"",J158-A158)</f>
        <v/>
      </c>
      <c r="M158" s="8">
        <f>IF(OR(F158="",H158="",I158="",K158=""),"",IFERROR(INDEX('Regras'!$B$6:$B$25,MATCH(F158,'Regras'!$A$6:$A$25,0)),0)+IFERROR(INDEX('Regras'!$B$29:$B$31,MATCH(H158,'Regras'!$A$29:$A$31,0)),0)+IFERROR(INDEX('Regras'!$D$35:$D$39,MATCH(I158,'Regras'!$A$35:$A$39,0)),0)+IF(L158="",0,IFERROR(LOOKUP(L158,'Regras'!$A$49:$A$52,'Regras'!$C$49:$C$52),1))+IFERROR(INDEX('Regras'!$B$43:$B$45,MATCH(K158,'Regras'!$A$43:$A$45,0)),0))</f>
        <v/>
      </c>
      <c r="N158" s="9">
        <f>IF(F158="","",IFERROR(INDEX('Regras'!$C$6:$C$25,MATCH(F158,'Regras'!$A$6:$A$25,0)),""))</f>
        <v/>
      </c>
      <c r="O158" s="10">
        <f>IF(M158="","",IF(OR(IFERROR(INDEX('Regras'!$B$6:$B$25,MATCH(F158,'Regras'!$A$6:$A$25,0)),0)=0,IFERROR(INDEX('Regras'!$B$29:$B$31,MATCH(H158,'Regras'!$A$29:$A$31,0)),0)=0,IFERROR(INDEX('Regras'!$D$35:$D$39,MATCH(I158,'Regras'!$A$35:$A$39,0)),0)=0),"Encaminhar",IF(M158&gt;='Regras'!$B$56,"Marcar chamada","Acompanhar")))</f>
        <v/>
      </c>
      <c r="P158" s="6" t="n"/>
      <c r="Q158" s="6" t="n"/>
      <c r="R158" s="6" t="n"/>
      <c r="S158" s="11" t="n"/>
      <c r="T158" s="6" t="n"/>
    </row>
    <row r="159">
      <c r="A159" s="4" t="n"/>
      <c r="B159" s="5" t="n"/>
      <c r="C159" s="6" t="n"/>
      <c r="D159" s="6" t="n"/>
      <c r="E159" s="6" t="n"/>
      <c r="F159" s="6" t="n"/>
      <c r="G159" s="6" t="n"/>
      <c r="H159" s="6" t="n"/>
      <c r="I159" s="6" t="n"/>
      <c r="J159" s="4" t="n"/>
      <c r="K159" s="6" t="n"/>
      <c r="L159" s="7">
        <f>IF(OR(A159="",J159=""),"",J159-A159)</f>
        <v/>
      </c>
      <c r="M159" s="8">
        <f>IF(OR(F159="",H159="",I159="",K159=""),"",IFERROR(INDEX('Regras'!$B$6:$B$25,MATCH(F159,'Regras'!$A$6:$A$25,0)),0)+IFERROR(INDEX('Regras'!$B$29:$B$31,MATCH(H159,'Regras'!$A$29:$A$31,0)),0)+IFERROR(INDEX('Regras'!$D$35:$D$39,MATCH(I159,'Regras'!$A$35:$A$39,0)),0)+IF(L159="",0,IFERROR(LOOKUP(L159,'Regras'!$A$49:$A$52,'Regras'!$C$49:$C$52),1))+IFERROR(INDEX('Regras'!$B$43:$B$45,MATCH(K159,'Regras'!$A$43:$A$45,0)),0))</f>
        <v/>
      </c>
      <c r="N159" s="9">
        <f>IF(F159="","",IFERROR(INDEX('Regras'!$C$6:$C$25,MATCH(F159,'Regras'!$A$6:$A$25,0)),""))</f>
        <v/>
      </c>
      <c r="O159" s="10">
        <f>IF(M159="","",IF(OR(IFERROR(INDEX('Regras'!$B$6:$B$25,MATCH(F159,'Regras'!$A$6:$A$25,0)),0)=0,IFERROR(INDEX('Regras'!$B$29:$B$31,MATCH(H159,'Regras'!$A$29:$A$31,0)),0)=0,IFERROR(INDEX('Regras'!$D$35:$D$39,MATCH(I159,'Regras'!$A$35:$A$39,0)),0)=0),"Encaminhar",IF(M159&gt;='Regras'!$B$56,"Marcar chamada","Acompanhar")))</f>
        <v/>
      </c>
      <c r="P159" s="6" t="n"/>
      <c r="Q159" s="6" t="n"/>
      <c r="R159" s="6" t="n"/>
      <c r="S159" s="11" t="n"/>
      <c r="T159" s="6" t="n"/>
    </row>
    <row r="160">
      <c r="A160" s="4" t="n"/>
      <c r="B160" s="5" t="n"/>
      <c r="C160" s="6" t="n"/>
      <c r="D160" s="6" t="n"/>
      <c r="E160" s="6" t="n"/>
      <c r="F160" s="6" t="n"/>
      <c r="G160" s="6" t="n"/>
      <c r="H160" s="6" t="n"/>
      <c r="I160" s="6" t="n"/>
      <c r="J160" s="4" t="n"/>
      <c r="K160" s="6" t="n"/>
      <c r="L160" s="7">
        <f>IF(OR(A160="",J160=""),"",J160-A160)</f>
        <v/>
      </c>
      <c r="M160" s="8">
        <f>IF(OR(F160="",H160="",I160="",K160=""),"",IFERROR(INDEX('Regras'!$B$6:$B$25,MATCH(F160,'Regras'!$A$6:$A$25,0)),0)+IFERROR(INDEX('Regras'!$B$29:$B$31,MATCH(H160,'Regras'!$A$29:$A$31,0)),0)+IFERROR(INDEX('Regras'!$D$35:$D$39,MATCH(I160,'Regras'!$A$35:$A$39,0)),0)+IF(L160="",0,IFERROR(LOOKUP(L160,'Regras'!$A$49:$A$52,'Regras'!$C$49:$C$52),1))+IFERROR(INDEX('Regras'!$B$43:$B$45,MATCH(K160,'Regras'!$A$43:$A$45,0)),0))</f>
        <v/>
      </c>
      <c r="N160" s="9">
        <f>IF(F160="","",IFERROR(INDEX('Regras'!$C$6:$C$25,MATCH(F160,'Regras'!$A$6:$A$25,0)),""))</f>
        <v/>
      </c>
      <c r="O160" s="10">
        <f>IF(M160="","",IF(OR(IFERROR(INDEX('Regras'!$B$6:$B$25,MATCH(F160,'Regras'!$A$6:$A$25,0)),0)=0,IFERROR(INDEX('Regras'!$B$29:$B$31,MATCH(H160,'Regras'!$A$29:$A$31,0)),0)=0,IFERROR(INDEX('Regras'!$D$35:$D$39,MATCH(I160,'Regras'!$A$35:$A$39,0)),0)=0),"Encaminhar",IF(M160&gt;='Regras'!$B$56,"Marcar chamada","Acompanhar")))</f>
        <v/>
      </c>
      <c r="P160" s="6" t="n"/>
      <c r="Q160" s="6" t="n"/>
      <c r="R160" s="6" t="n"/>
      <c r="S160" s="11" t="n"/>
      <c r="T160" s="6" t="n"/>
    </row>
    <row r="161">
      <c r="A161" s="4" t="n"/>
      <c r="B161" s="5" t="n"/>
      <c r="C161" s="6" t="n"/>
      <c r="D161" s="6" t="n"/>
      <c r="E161" s="6" t="n"/>
      <c r="F161" s="6" t="n"/>
      <c r="G161" s="6" t="n"/>
      <c r="H161" s="6" t="n"/>
      <c r="I161" s="6" t="n"/>
      <c r="J161" s="4" t="n"/>
      <c r="K161" s="6" t="n"/>
      <c r="L161" s="7">
        <f>IF(OR(A161="",J161=""),"",J161-A161)</f>
        <v/>
      </c>
      <c r="M161" s="8">
        <f>IF(OR(F161="",H161="",I161="",K161=""),"",IFERROR(INDEX('Regras'!$B$6:$B$25,MATCH(F161,'Regras'!$A$6:$A$25,0)),0)+IFERROR(INDEX('Regras'!$B$29:$B$31,MATCH(H161,'Regras'!$A$29:$A$31,0)),0)+IFERROR(INDEX('Regras'!$D$35:$D$39,MATCH(I161,'Regras'!$A$35:$A$39,0)),0)+IF(L161="",0,IFERROR(LOOKUP(L161,'Regras'!$A$49:$A$52,'Regras'!$C$49:$C$52),1))+IFERROR(INDEX('Regras'!$B$43:$B$45,MATCH(K161,'Regras'!$A$43:$A$45,0)),0))</f>
        <v/>
      </c>
      <c r="N161" s="9">
        <f>IF(F161="","",IFERROR(INDEX('Regras'!$C$6:$C$25,MATCH(F161,'Regras'!$A$6:$A$25,0)),""))</f>
        <v/>
      </c>
      <c r="O161" s="10">
        <f>IF(M161="","",IF(OR(IFERROR(INDEX('Regras'!$B$6:$B$25,MATCH(F161,'Regras'!$A$6:$A$25,0)),0)=0,IFERROR(INDEX('Regras'!$B$29:$B$31,MATCH(H161,'Regras'!$A$29:$A$31,0)),0)=0,IFERROR(INDEX('Regras'!$D$35:$D$39,MATCH(I161,'Regras'!$A$35:$A$39,0)),0)=0),"Encaminhar",IF(M161&gt;='Regras'!$B$56,"Marcar chamada","Acompanhar")))</f>
        <v/>
      </c>
      <c r="P161" s="6" t="n"/>
      <c r="Q161" s="6" t="n"/>
      <c r="R161" s="6" t="n"/>
      <c r="S161" s="11" t="n"/>
      <c r="T161" s="6" t="n"/>
    </row>
    <row r="162">
      <c r="A162" s="4" t="n"/>
      <c r="B162" s="5" t="n"/>
      <c r="C162" s="6" t="n"/>
      <c r="D162" s="6" t="n"/>
      <c r="E162" s="6" t="n"/>
      <c r="F162" s="6" t="n"/>
      <c r="G162" s="6" t="n"/>
      <c r="H162" s="6" t="n"/>
      <c r="I162" s="6" t="n"/>
      <c r="J162" s="4" t="n"/>
      <c r="K162" s="6" t="n"/>
      <c r="L162" s="7">
        <f>IF(OR(A162="",J162=""),"",J162-A162)</f>
        <v/>
      </c>
      <c r="M162" s="8">
        <f>IF(OR(F162="",H162="",I162="",K162=""),"",IFERROR(INDEX('Regras'!$B$6:$B$25,MATCH(F162,'Regras'!$A$6:$A$25,0)),0)+IFERROR(INDEX('Regras'!$B$29:$B$31,MATCH(H162,'Regras'!$A$29:$A$31,0)),0)+IFERROR(INDEX('Regras'!$D$35:$D$39,MATCH(I162,'Regras'!$A$35:$A$39,0)),0)+IF(L162="",0,IFERROR(LOOKUP(L162,'Regras'!$A$49:$A$52,'Regras'!$C$49:$C$52),1))+IFERROR(INDEX('Regras'!$B$43:$B$45,MATCH(K162,'Regras'!$A$43:$A$45,0)),0))</f>
        <v/>
      </c>
      <c r="N162" s="9">
        <f>IF(F162="","",IFERROR(INDEX('Regras'!$C$6:$C$25,MATCH(F162,'Regras'!$A$6:$A$25,0)),""))</f>
        <v/>
      </c>
      <c r="O162" s="10">
        <f>IF(M162="","",IF(OR(IFERROR(INDEX('Regras'!$B$6:$B$25,MATCH(F162,'Regras'!$A$6:$A$25,0)),0)=0,IFERROR(INDEX('Regras'!$B$29:$B$31,MATCH(H162,'Regras'!$A$29:$A$31,0)),0)=0,IFERROR(INDEX('Regras'!$D$35:$D$39,MATCH(I162,'Regras'!$A$35:$A$39,0)),0)=0),"Encaminhar",IF(M162&gt;='Regras'!$B$56,"Marcar chamada","Acompanhar")))</f>
        <v/>
      </c>
      <c r="P162" s="6" t="n"/>
      <c r="Q162" s="6" t="n"/>
      <c r="R162" s="6" t="n"/>
      <c r="S162" s="11" t="n"/>
      <c r="T162" s="6" t="n"/>
    </row>
    <row r="163">
      <c r="A163" s="4" t="n"/>
      <c r="B163" s="5" t="n"/>
      <c r="C163" s="6" t="n"/>
      <c r="D163" s="6" t="n"/>
      <c r="E163" s="6" t="n"/>
      <c r="F163" s="6" t="n"/>
      <c r="G163" s="6" t="n"/>
      <c r="H163" s="6" t="n"/>
      <c r="I163" s="6" t="n"/>
      <c r="J163" s="4" t="n"/>
      <c r="K163" s="6" t="n"/>
      <c r="L163" s="7">
        <f>IF(OR(A163="",J163=""),"",J163-A163)</f>
        <v/>
      </c>
      <c r="M163" s="8">
        <f>IF(OR(F163="",H163="",I163="",K163=""),"",IFERROR(INDEX('Regras'!$B$6:$B$25,MATCH(F163,'Regras'!$A$6:$A$25,0)),0)+IFERROR(INDEX('Regras'!$B$29:$B$31,MATCH(H163,'Regras'!$A$29:$A$31,0)),0)+IFERROR(INDEX('Regras'!$D$35:$D$39,MATCH(I163,'Regras'!$A$35:$A$39,0)),0)+IF(L163="",0,IFERROR(LOOKUP(L163,'Regras'!$A$49:$A$52,'Regras'!$C$49:$C$52),1))+IFERROR(INDEX('Regras'!$B$43:$B$45,MATCH(K163,'Regras'!$A$43:$A$45,0)),0))</f>
        <v/>
      </c>
      <c r="N163" s="9">
        <f>IF(F163="","",IFERROR(INDEX('Regras'!$C$6:$C$25,MATCH(F163,'Regras'!$A$6:$A$25,0)),""))</f>
        <v/>
      </c>
      <c r="O163" s="10">
        <f>IF(M163="","",IF(OR(IFERROR(INDEX('Regras'!$B$6:$B$25,MATCH(F163,'Regras'!$A$6:$A$25,0)),0)=0,IFERROR(INDEX('Regras'!$B$29:$B$31,MATCH(H163,'Regras'!$A$29:$A$31,0)),0)=0,IFERROR(INDEX('Regras'!$D$35:$D$39,MATCH(I163,'Regras'!$A$35:$A$39,0)),0)=0),"Encaminhar",IF(M163&gt;='Regras'!$B$56,"Marcar chamada","Acompanhar")))</f>
        <v/>
      </c>
      <c r="P163" s="6" t="n"/>
      <c r="Q163" s="6" t="n"/>
      <c r="R163" s="6" t="n"/>
      <c r="S163" s="11" t="n"/>
      <c r="T163" s="6" t="n"/>
    </row>
    <row r="164">
      <c r="A164" s="4" t="n"/>
      <c r="B164" s="5" t="n"/>
      <c r="C164" s="6" t="n"/>
      <c r="D164" s="6" t="n"/>
      <c r="E164" s="6" t="n"/>
      <c r="F164" s="6" t="n"/>
      <c r="G164" s="6" t="n"/>
      <c r="H164" s="6" t="n"/>
      <c r="I164" s="6" t="n"/>
      <c r="J164" s="4" t="n"/>
      <c r="K164" s="6" t="n"/>
      <c r="L164" s="7">
        <f>IF(OR(A164="",J164=""),"",J164-A164)</f>
        <v/>
      </c>
      <c r="M164" s="8">
        <f>IF(OR(F164="",H164="",I164="",K164=""),"",IFERROR(INDEX('Regras'!$B$6:$B$25,MATCH(F164,'Regras'!$A$6:$A$25,0)),0)+IFERROR(INDEX('Regras'!$B$29:$B$31,MATCH(H164,'Regras'!$A$29:$A$31,0)),0)+IFERROR(INDEX('Regras'!$D$35:$D$39,MATCH(I164,'Regras'!$A$35:$A$39,0)),0)+IF(L164="",0,IFERROR(LOOKUP(L164,'Regras'!$A$49:$A$52,'Regras'!$C$49:$C$52),1))+IFERROR(INDEX('Regras'!$B$43:$B$45,MATCH(K164,'Regras'!$A$43:$A$45,0)),0))</f>
        <v/>
      </c>
      <c r="N164" s="9">
        <f>IF(F164="","",IFERROR(INDEX('Regras'!$C$6:$C$25,MATCH(F164,'Regras'!$A$6:$A$25,0)),""))</f>
        <v/>
      </c>
      <c r="O164" s="10">
        <f>IF(M164="","",IF(OR(IFERROR(INDEX('Regras'!$B$6:$B$25,MATCH(F164,'Regras'!$A$6:$A$25,0)),0)=0,IFERROR(INDEX('Regras'!$B$29:$B$31,MATCH(H164,'Regras'!$A$29:$A$31,0)),0)=0,IFERROR(INDEX('Regras'!$D$35:$D$39,MATCH(I164,'Regras'!$A$35:$A$39,0)),0)=0),"Encaminhar",IF(M164&gt;='Regras'!$B$56,"Marcar chamada","Acompanhar")))</f>
        <v/>
      </c>
      <c r="P164" s="6" t="n"/>
      <c r="Q164" s="6" t="n"/>
      <c r="R164" s="6" t="n"/>
      <c r="S164" s="11" t="n"/>
      <c r="T164" s="6" t="n"/>
    </row>
    <row r="165">
      <c r="A165" s="4" t="n"/>
      <c r="B165" s="5" t="n"/>
      <c r="C165" s="6" t="n"/>
      <c r="D165" s="6" t="n"/>
      <c r="E165" s="6" t="n"/>
      <c r="F165" s="6" t="n"/>
      <c r="G165" s="6" t="n"/>
      <c r="H165" s="6" t="n"/>
      <c r="I165" s="6" t="n"/>
      <c r="J165" s="4" t="n"/>
      <c r="K165" s="6" t="n"/>
      <c r="L165" s="7">
        <f>IF(OR(A165="",J165=""),"",J165-A165)</f>
        <v/>
      </c>
      <c r="M165" s="8">
        <f>IF(OR(F165="",H165="",I165="",K165=""),"",IFERROR(INDEX('Regras'!$B$6:$B$25,MATCH(F165,'Regras'!$A$6:$A$25,0)),0)+IFERROR(INDEX('Regras'!$B$29:$B$31,MATCH(H165,'Regras'!$A$29:$A$31,0)),0)+IFERROR(INDEX('Regras'!$D$35:$D$39,MATCH(I165,'Regras'!$A$35:$A$39,0)),0)+IF(L165="",0,IFERROR(LOOKUP(L165,'Regras'!$A$49:$A$52,'Regras'!$C$49:$C$52),1))+IFERROR(INDEX('Regras'!$B$43:$B$45,MATCH(K165,'Regras'!$A$43:$A$45,0)),0))</f>
        <v/>
      </c>
      <c r="N165" s="9">
        <f>IF(F165="","",IFERROR(INDEX('Regras'!$C$6:$C$25,MATCH(F165,'Regras'!$A$6:$A$25,0)),""))</f>
        <v/>
      </c>
      <c r="O165" s="10">
        <f>IF(M165="","",IF(OR(IFERROR(INDEX('Regras'!$B$6:$B$25,MATCH(F165,'Regras'!$A$6:$A$25,0)),0)=0,IFERROR(INDEX('Regras'!$B$29:$B$31,MATCH(H165,'Regras'!$A$29:$A$31,0)),0)=0,IFERROR(INDEX('Regras'!$D$35:$D$39,MATCH(I165,'Regras'!$A$35:$A$39,0)),0)=0),"Encaminhar",IF(M165&gt;='Regras'!$B$56,"Marcar chamada","Acompanhar")))</f>
        <v/>
      </c>
      <c r="P165" s="6" t="n"/>
      <c r="Q165" s="6" t="n"/>
      <c r="R165" s="6" t="n"/>
      <c r="S165" s="11" t="n"/>
      <c r="T165" s="6" t="n"/>
    </row>
    <row r="166">
      <c r="A166" s="4" t="n"/>
      <c r="B166" s="5" t="n"/>
      <c r="C166" s="6" t="n"/>
      <c r="D166" s="6" t="n"/>
      <c r="E166" s="6" t="n"/>
      <c r="F166" s="6" t="n"/>
      <c r="G166" s="6" t="n"/>
      <c r="H166" s="6" t="n"/>
      <c r="I166" s="6" t="n"/>
      <c r="J166" s="4" t="n"/>
      <c r="K166" s="6" t="n"/>
      <c r="L166" s="7">
        <f>IF(OR(A166="",J166=""),"",J166-A166)</f>
        <v/>
      </c>
      <c r="M166" s="8">
        <f>IF(OR(F166="",H166="",I166="",K166=""),"",IFERROR(INDEX('Regras'!$B$6:$B$25,MATCH(F166,'Regras'!$A$6:$A$25,0)),0)+IFERROR(INDEX('Regras'!$B$29:$B$31,MATCH(H166,'Regras'!$A$29:$A$31,0)),0)+IFERROR(INDEX('Regras'!$D$35:$D$39,MATCH(I166,'Regras'!$A$35:$A$39,0)),0)+IF(L166="",0,IFERROR(LOOKUP(L166,'Regras'!$A$49:$A$52,'Regras'!$C$49:$C$52),1))+IFERROR(INDEX('Regras'!$B$43:$B$45,MATCH(K166,'Regras'!$A$43:$A$45,0)),0))</f>
        <v/>
      </c>
      <c r="N166" s="9">
        <f>IF(F166="","",IFERROR(INDEX('Regras'!$C$6:$C$25,MATCH(F166,'Regras'!$A$6:$A$25,0)),""))</f>
        <v/>
      </c>
      <c r="O166" s="10">
        <f>IF(M166="","",IF(OR(IFERROR(INDEX('Regras'!$B$6:$B$25,MATCH(F166,'Regras'!$A$6:$A$25,0)),0)=0,IFERROR(INDEX('Regras'!$B$29:$B$31,MATCH(H166,'Regras'!$A$29:$A$31,0)),0)=0,IFERROR(INDEX('Regras'!$D$35:$D$39,MATCH(I166,'Regras'!$A$35:$A$39,0)),0)=0),"Encaminhar",IF(M166&gt;='Regras'!$B$56,"Marcar chamada","Acompanhar")))</f>
        <v/>
      </c>
      <c r="P166" s="6" t="n"/>
      <c r="Q166" s="6" t="n"/>
      <c r="R166" s="6" t="n"/>
      <c r="S166" s="11" t="n"/>
      <c r="T166" s="6" t="n"/>
    </row>
    <row r="167">
      <c r="A167" s="4" t="n"/>
      <c r="B167" s="5" t="n"/>
      <c r="C167" s="6" t="n"/>
      <c r="D167" s="6" t="n"/>
      <c r="E167" s="6" t="n"/>
      <c r="F167" s="6" t="n"/>
      <c r="G167" s="6" t="n"/>
      <c r="H167" s="6" t="n"/>
      <c r="I167" s="6" t="n"/>
      <c r="J167" s="4" t="n"/>
      <c r="K167" s="6" t="n"/>
      <c r="L167" s="7">
        <f>IF(OR(A167="",J167=""),"",J167-A167)</f>
        <v/>
      </c>
      <c r="M167" s="8">
        <f>IF(OR(F167="",H167="",I167="",K167=""),"",IFERROR(INDEX('Regras'!$B$6:$B$25,MATCH(F167,'Regras'!$A$6:$A$25,0)),0)+IFERROR(INDEX('Regras'!$B$29:$B$31,MATCH(H167,'Regras'!$A$29:$A$31,0)),0)+IFERROR(INDEX('Regras'!$D$35:$D$39,MATCH(I167,'Regras'!$A$35:$A$39,0)),0)+IF(L167="",0,IFERROR(LOOKUP(L167,'Regras'!$A$49:$A$52,'Regras'!$C$49:$C$52),1))+IFERROR(INDEX('Regras'!$B$43:$B$45,MATCH(K167,'Regras'!$A$43:$A$45,0)),0))</f>
        <v/>
      </c>
      <c r="N167" s="9">
        <f>IF(F167="","",IFERROR(INDEX('Regras'!$C$6:$C$25,MATCH(F167,'Regras'!$A$6:$A$25,0)),""))</f>
        <v/>
      </c>
      <c r="O167" s="10">
        <f>IF(M167="","",IF(OR(IFERROR(INDEX('Regras'!$B$6:$B$25,MATCH(F167,'Regras'!$A$6:$A$25,0)),0)=0,IFERROR(INDEX('Regras'!$B$29:$B$31,MATCH(H167,'Regras'!$A$29:$A$31,0)),0)=0,IFERROR(INDEX('Regras'!$D$35:$D$39,MATCH(I167,'Regras'!$A$35:$A$39,0)),0)=0),"Encaminhar",IF(M167&gt;='Regras'!$B$56,"Marcar chamada","Acompanhar")))</f>
        <v/>
      </c>
      <c r="P167" s="6" t="n"/>
      <c r="Q167" s="6" t="n"/>
      <c r="R167" s="6" t="n"/>
      <c r="S167" s="11" t="n"/>
      <c r="T167" s="6" t="n"/>
    </row>
    <row r="168">
      <c r="A168" s="4" t="n"/>
      <c r="B168" s="5" t="n"/>
      <c r="C168" s="6" t="n"/>
      <c r="D168" s="6" t="n"/>
      <c r="E168" s="6" t="n"/>
      <c r="F168" s="6" t="n"/>
      <c r="G168" s="6" t="n"/>
      <c r="H168" s="6" t="n"/>
      <c r="I168" s="6" t="n"/>
      <c r="J168" s="4" t="n"/>
      <c r="K168" s="6" t="n"/>
      <c r="L168" s="7">
        <f>IF(OR(A168="",J168=""),"",J168-A168)</f>
        <v/>
      </c>
      <c r="M168" s="8">
        <f>IF(OR(F168="",H168="",I168="",K168=""),"",IFERROR(INDEX('Regras'!$B$6:$B$25,MATCH(F168,'Regras'!$A$6:$A$25,0)),0)+IFERROR(INDEX('Regras'!$B$29:$B$31,MATCH(H168,'Regras'!$A$29:$A$31,0)),0)+IFERROR(INDEX('Regras'!$D$35:$D$39,MATCH(I168,'Regras'!$A$35:$A$39,0)),0)+IF(L168="",0,IFERROR(LOOKUP(L168,'Regras'!$A$49:$A$52,'Regras'!$C$49:$C$52),1))+IFERROR(INDEX('Regras'!$B$43:$B$45,MATCH(K168,'Regras'!$A$43:$A$45,0)),0))</f>
        <v/>
      </c>
      <c r="N168" s="9">
        <f>IF(F168="","",IFERROR(INDEX('Regras'!$C$6:$C$25,MATCH(F168,'Regras'!$A$6:$A$25,0)),""))</f>
        <v/>
      </c>
      <c r="O168" s="10">
        <f>IF(M168="","",IF(OR(IFERROR(INDEX('Regras'!$B$6:$B$25,MATCH(F168,'Regras'!$A$6:$A$25,0)),0)=0,IFERROR(INDEX('Regras'!$B$29:$B$31,MATCH(H168,'Regras'!$A$29:$A$31,0)),0)=0,IFERROR(INDEX('Regras'!$D$35:$D$39,MATCH(I168,'Regras'!$A$35:$A$39,0)),0)=0),"Encaminhar",IF(M168&gt;='Regras'!$B$56,"Marcar chamada","Acompanhar")))</f>
        <v/>
      </c>
      <c r="P168" s="6" t="n"/>
      <c r="Q168" s="6" t="n"/>
      <c r="R168" s="6" t="n"/>
      <c r="S168" s="11" t="n"/>
      <c r="T168" s="6" t="n"/>
    </row>
    <row r="169">
      <c r="A169" s="4" t="n"/>
      <c r="B169" s="5" t="n"/>
      <c r="C169" s="6" t="n"/>
      <c r="D169" s="6" t="n"/>
      <c r="E169" s="6" t="n"/>
      <c r="F169" s="6" t="n"/>
      <c r="G169" s="6" t="n"/>
      <c r="H169" s="6" t="n"/>
      <c r="I169" s="6" t="n"/>
      <c r="J169" s="4" t="n"/>
      <c r="K169" s="6" t="n"/>
      <c r="L169" s="7">
        <f>IF(OR(A169="",J169=""),"",J169-A169)</f>
        <v/>
      </c>
      <c r="M169" s="8">
        <f>IF(OR(F169="",H169="",I169="",K169=""),"",IFERROR(INDEX('Regras'!$B$6:$B$25,MATCH(F169,'Regras'!$A$6:$A$25,0)),0)+IFERROR(INDEX('Regras'!$B$29:$B$31,MATCH(H169,'Regras'!$A$29:$A$31,0)),0)+IFERROR(INDEX('Regras'!$D$35:$D$39,MATCH(I169,'Regras'!$A$35:$A$39,0)),0)+IF(L169="",0,IFERROR(LOOKUP(L169,'Regras'!$A$49:$A$52,'Regras'!$C$49:$C$52),1))+IFERROR(INDEX('Regras'!$B$43:$B$45,MATCH(K169,'Regras'!$A$43:$A$45,0)),0))</f>
        <v/>
      </c>
      <c r="N169" s="9">
        <f>IF(F169="","",IFERROR(INDEX('Regras'!$C$6:$C$25,MATCH(F169,'Regras'!$A$6:$A$25,0)),""))</f>
        <v/>
      </c>
      <c r="O169" s="10">
        <f>IF(M169="","",IF(OR(IFERROR(INDEX('Regras'!$B$6:$B$25,MATCH(F169,'Regras'!$A$6:$A$25,0)),0)=0,IFERROR(INDEX('Regras'!$B$29:$B$31,MATCH(H169,'Regras'!$A$29:$A$31,0)),0)=0,IFERROR(INDEX('Regras'!$D$35:$D$39,MATCH(I169,'Regras'!$A$35:$A$39,0)),0)=0),"Encaminhar",IF(M169&gt;='Regras'!$B$56,"Marcar chamada","Acompanhar")))</f>
        <v/>
      </c>
      <c r="P169" s="6" t="n"/>
      <c r="Q169" s="6" t="n"/>
      <c r="R169" s="6" t="n"/>
      <c r="S169" s="11" t="n"/>
      <c r="T169" s="6" t="n"/>
    </row>
    <row r="170">
      <c r="A170" s="4" t="n"/>
      <c r="B170" s="5" t="n"/>
      <c r="C170" s="6" t="n"/>
      <c r="D170" s="6" t="n"/>
      <c r="E170" s="6" t="n"/>
      <c r="F170" s="6" t="n"/>
      <c r="G170" s="6" t="n"/>
      <c r="H170" s="6" t="n"/>
      <c r="I170" s="6" t="n"/>
      <c r="J170" s="4" t="n"/>
      <c r="K170" s="6" t="n"/>
      <c r="L170" s="7">
        <f>IF(OR(A170="",J170=""),"",J170-A170)</f>
        <v/>
      </c>
      <c r="M170" s="8">
        <f>IF(OR(F170="",H170="",I170="",K170=""),"",IFERROR(INDEX('Regras'!$B$6:$B$25,MATCH(F170,'Regras'!$A$6:$A$25,0)),0)+IFERROR(INDEX('Regras'!$B$29:$B$31,MATCH(H170,'Regras'!$A$29:$A$31,0)),0)+IFERROR(INDEX('Regras'!$D$35:$D$39,MATCH(I170,'Regras'!$A$35:$A$39,0)),0)+IF(L170="",0,IFERROR(LOOKUP(L170,'Regras'!$A$49:$A$52,'Regras'!$C$49:$C$52),1))+IFERROR(INDEX('Regras'!$B$43:$B$45,MATCH(K170,'Regras'!$A$43:$A$45,0)),0))</f>
        <v/>
      </c>
      <c r="N170" s="9">
        <f>IF(F170="","",IFERROR(INDEX('Regras'!$C$6:$C$25,MATCH(F170,'Regras'!$A$6:$A$25,0)),""))</f>
        <v/>
      </c>
      <c r="O170" s="10">
        <f>IF(M170="","",IF(OR(IFERROR(INDEX('Regras'!$B$6:$B$25,MATCH(F170,'Regras'!$A$6:$A$25,0)),0)=0,IFERROR(INDEX('Regras'!$B$29:$B$31,MATCH(H170,'Regras'!$A$29:$A$31,0)),0)=0,IFERROR(INDEX('Regras'!$D$35:$D$39,MATCH(I170,'Regras'!$A$35:$A$39,0)),0)=0),"Encaminhar",IF(M170&gt;='Regras'!$B$56,"Marcar chamada","Acompanhar")))</f>
        <v/>
      </c>
      <c r="P170" s="6" t="n"/>
      <c r="Q170" s="6" t="n"/>
      <c r="R170" s="6" t="n"/>
      <c r="S170" s="11" t="n"/>
      <c r="T170" s="6" t="n"/>
    </row>
    <row r="171">
      <c r="A171" s="4" t="n"/>
      <c r="B171" s="5" t="n"/>
      <c r="C171" s="6" t="n"/>
      <c r="D171" s="6" t="n"/>
      <c r="E171" s="6" t="n"/>
      <c r="F171" s="6" t="n"/>
      <c r="G171" s="6" t="n"/>
      <c r="H171" s="6" t="n"/>
      <c r="I171" s="6" t="n"/>
      <c r="J171" s="4" t="n"/>
      <c r="K171" s="6" t="n"/>
      <c r="L171" s="7">
        <f>IF(OR(A171="",J171=""),"",J171-A171)</f>
        <v/>
      </c>
      <c r="M171" s="8">
        <f>IF(OR(F171="",H171="",I171="",K171=""),"",IFERROR(INDEX('Regras'!$B$6:$B$25,MATCH(F171,'Regras'!$A$6:$A$25,0)),0)+IFERROR(INDEX('Regras'!$B$29:$B$31,MATCH(H171,'Regras'!$A$29:$A$31,0)),0)+IFERROR(INDEX('Regras'!$D$35:$D$39,MATCH(I171,'Regras'!$A$35:$A$39,0)),0)+IF(L171="",0,IFERROR(LOOKUP(L171,'Regras'!$A$49:$A$52,'Regras'!$C$49:$C$52),1))+IFERROR(INDEX('Regras'!$B$43:$B$45,MATCH(K171,'Regras'!$A$43:$A$45,0)),0))</f>
        <v/>
      </c>
      <c r="N171" s="9">
        <f>IF(F171="","",IFERROR(INDEX('Regras'!$C$6:$C$25,MATCH(F171,'Regras'!$A$6:$A$25,0)),""))</f>
        <v/>
      </c>
      <c r="O171" s="10">
        <f>IF(M171="","",IF(OR(IFERROR(INDEX('Regras'!$B$6:$B$25,MATCH(F171,'Regras'!$A$6:$A$25,0)),0)=0,IFERROR(INDEX('Regras'!$B$29:$B$31,MATCH(H171,'Regras'!$A$29:$A$31,0)),0)=0,IFERROR(INDEX('Regras'!$D$35:$D$39,MATCH(I171,'Regras'!$A$35:$A$39,0)),0)=0),"Encaminhar",IF(M171&gt;='Regras'!$B$56,"Marcar chamada","Acompanhar")))</f>
        <v/>
      </c>
      <c r="P171" s="6" t="n"/>
      <c r="Q171" s="6" t="n"/>
      <c r="R171" s="6" t="n"/>
      <c r="S171" s="11" t="n"/>
      <c r="T171" s="6" t="n"/>
    </row>
    <row r="172">
      <c r="A172" s="4" t="n"/>
      <c r="B172" s="5" t="n"/>
      <c r="C172" s="6" t="n"/>
      <c r="D172" s="6" t="n"/>
      <c r="E172" s="6" t="n"/>
      <c r="F172" s="6" t="n"/>
      <c r="G172" s="6" t="n"/>
      <c r="H172" s="6" t="n"/>
      <c r="I172" s="6" t="n"/>
      <c r="J172" s="4" t="n"/>
      <c r="K172" s="6" t="n"/>
      <c r="L172" s="7">
        <f>IF(OR(A172="",J172=""),"",J172-A172)</f>
        <v/>
      </c>
      <c r="M172" s="8">
        <f>IF(OR(F172="",H172="",I172="",K172=""),"",IFERROR(INDEX('Regras'!$B$6:$B$25,MATCH(F172,'Regras'!$A$6:$A$25,0)),0)+IFERROR(INDEX('Regras'!$B$29:$B$31,MATCH(H172,'Regras'!$A$29:$A$31,0)),0)+IFERROR(INDEX('Regras'!$D$35:$D$39,MATCH(I172,'Regras'!$A$35:$A$39,0)),0)+IF(L172="",0,IFERROR(LOOKUP(L172,'Regras'!$A$49:$A$52,'Regras'!$C$49:$C$52),1))+IFERROR(INDEX('Regras'!$B$43:$B$45,MATCH(K172,'Regras'!$A$43:$A$45,0)),0))</f>
        <v/>
      </c>
      <c r="N172" s="9">
        <f>IF(F172="","",IFERROR(INDEX('Regras'!$C$6:$C$25,MATCH(F172,'Regras'!$A$6:$A$25,0)),""))</f>
        <v/>
      </c>
      <c r="O172" s="10">
        <f>IF(M172="","",IF(OR(IFERROR(INDEX('Regras'!$B$6:$B$25,MATCH(F172,'Regras'!$A$6:$A$25,0)),0)=0,IFERROR(INDEX('Regras'!$B$29:$B$31,MATCH(H172,'Regras'!$A$29:$A$31,0)),0)=0,IFERROR(INDEX('Regras'!$D$35:$D$39,MATCH(I172,'Regras'!$A$35:$A$39,0)),0)=0),"Encaminhar",IF(M172&gt;='Regras'!$B$56,"Marcar chamada","Acompanhar")))</f>
        <v/>
      </c>
      <c r="P172" s="6" t="n"/>
      <c r="Q172" s="6" t="n"/>
      <c r="R172" s="6" t="n"/>
      <c r="S172" s="11" t="n"/>
      <c r="T172" s="6" t="n"/>
    </row>
    <row r="173">
      <c r="A173" s="4" t="n"/>
      <c r="B173" s="5" t="n"/>
      <c r="C173" s="6" t="n"/>
      <c r="D173" s="6" t="n"/>
      <c r="E173" s="6" t="n"/>
      <c r="F173" s="6" t="n"/>
      <c r="G173" s="6" t="n"/>
      <c r="H173" s="6" t="n"/>
      <c r="I173" s="6" t="n"/>
      <c r="J173" s="4" t="n"/>
      <c r="K173" s="6" t="n"/>
      <c r="L173" s="7">
        <f>IF(OR(A173="",J173=""),"",J173-A173)</f>
        <v/>
      </c>
      <c r="M173" s="8">
        <f>IF(OR(F173="",H173="",I173="",K173=""),"",IFERROR(INDEX('Regras'!$B$6:$B$25,MATCH(F173,'Regras'!$A$6:$A$25,0)),0)+IFERROR(INDEX('Regras'!$B$29:$B$31,MATCH(H173,'Regras'!$A$29:$A$31,0)),0)+IFERROR(INDEX('Regras'!$D$35:$D$39,MATCH(I173,'Regras'!$A$35:$A$39,0)),0)+IF(L173="",0,IFERROR(LOOKUP(L173,'Regras'!$A$49:$A$52,'Regras'!$C$49:$C$52),1))+IFERROR(INDEX('Regras'!$B$43:$B$45,MATCH(K173,'Regras'!$A$43:$A$45,0)),0))</f>
        <v/>
      </c>
      <c r="N173" s="9">
        <f>IF(F173="","",IFERROR(INDEX('Regras'!$C$6:$C$25,MATCH(F173,'Regras'!$A$6:$A$25,0)),""))</f>
        <v/>
      </c>
      <c r="O173" s="10">
        <f>IF(M173="","",IF(OR(IFERROR(INDEX('Regras'!$B$6:$B$25,MATCH(F173,'Regras'!$A$6:$A$25,0)),0)=0,IFERROR(INDEX('Regras'!$B$29:$B$31,MATCH(H173,'Regras'!$A$29:$A$31,0)),0)=0,IFERROR(INDEX('Regras'!$D$35:$D$39,MATCH(I173,'Regras'!$A$35:$A$39,0)),0)=0),"Encaminhar",IF(M173&gt;='Regras'!$B$56,"Marcar chamada","Acompanhar")))</f>
        <v/>
      </c>
      <c r="P173" s="6" t="n"/>
      <c r="Q173" s="6" t="n"/>
      <c r="R173" s="6" t="n"/>
      <c r="S173" s="11" t="n"/>
      <c r="T173" s="6" t="n"/>
    </row>
    <row r="174">
      <c r="A174" s="4" t="n"/>
      <c r="B174" s="5" t="n"/>
      <c r="C174" s="6" t="n"/>
      <c r="D174" s="6" t="n"/>
      <c r="E174" s="6" t="n"/>
      <c r="F174" s="6" t="n"/>
      <c r="G174" s="6" t="n"/>
      <c r="H174" s="6" t="n"/>
      <c r="I174" s="6" t="n"/>
      <c r="J174" s="4" t="n"/>
      <c r="K174" s="6" t="n"/>
      <c r="L174" s="7">
        <f>IF(OR(A174="",J174=""),"",J174-A174)</f>
        <v/>
      </c>
      <c r="M174" s="8">
        <f>IF(OR(F174="",H174="",I174="",K174=""),"",IFERROR(INDEX('Regras'!$B$6:$B$25,MATCH(F174,'Regras'!$A$6:$A$25,0)),0)+IFERROR(INDEX('Regras'!$B$29:$B$31,MATCH(H174,'Regras'!$A$29:$A$31,0)),0)+IFERROR(INDEX('Regras'!$D$35:$D$39,MATCH(I174,'Regras'!$A$35:$A$39,0)),0)+IF(L174="",0,IFERROR(LOOKUP(L174,'Regras'!$A$49:$A$52,'Regras'!$C$49:$C$52),1))+IFERROR(INDEX('Regras'!$B$43:$B$45,MATCH(K174,'Regras'!$A$43:$A$45,0)),0))</f>
        <v/>
      </c>
      <c r="N174" s="9">
        <f>IF(F174="","",IFERROR(INDEX('Regras'!$C$6:$C$25,MATCH(F174,'Regras'!$A$6:$A$25,0)),""))</f>
        <v/>
      </c>
      <c r="O174" s="10">
        <f>IF(M174="","",IF(OR(IFERROR(INDEX('Regras'!$B$6:$B$25,MATCH(F174,'Regras'!$A$6:$A$25,0)),0)=0,IFERROR(INDEX('Regras'!$B$29:$B$31,MATCH(H174,'Regras'!$A$29:$A$31,0)),0)=0,IFERROR(INDEX('Regras'!$D$35:$D$39,MATCH(I174,'Regras'!$A$35:$A$39,0)),0)=0),"Encaminhar",IF(M174&gt;='Regras'!$B$56,"Marcar chamada","Acompanhar")))</f>
        <v/>
      </c>
      <c r="P174" s="6" t="n"/>
      <c r="Q174" s="6" t="n"/>
      <c r="R174" s="6" t="n"/>
      <c r="S174" s="11" t="n"/>
      <c r="T174" s="6" t="n"/>
    </row>
    <row r="175">
      <c r="A175" s="4" t="n"/>
      <c r="B175" s="5" t="n"/>
      <c r="C175" s="6" t="n"/>
      <c r="D175" s="6" t="n"/>
      <c r="E175" s="6" t="n"/>
      <c r="F175" s="6" t="n"/>
      <c r="G175" s="6" t="n"/>
      <c r="H175" s="6" t="n"/>
      <c r="I175" s="6" t="n"/>
      <c r="J175" s="4" t="n"/>
      <c r="K175" s="6" t="n"/>
      <c r="L175" s="7">
        <f>IF(OR(A175="",J175=""),"",J175-A175)</f>
        <v/>
      </c>
      <c r="M175" s="8">
        <f>IF(OR(F175="",H175="",I175="",K175=""),"",IFERROR(INDEX('Regras'!$B$6:$B$25,MATCH(F175,'Regras'!$A$6:$A$25,0)),0)+IFERROR(INDEX('Regras'!$B$29:$B$31,MATCH(H175,'Regras'!$A$29:$A$31,0)),0)+IFERROR(INDEX('Regras'!$D$35:$D$39,MATCH(I175,'Regras'!$A$35:$A$39,0)),0)+IF(L175="",0,IFERROR(LOOKUP(L175,'Regras'!$A$49:$A$52,'Regras'!$C$49:$C$52),1))+IFERROR(INDEX('Regras'!$B$43:$B$45,MATCH(K175,'Regras'!$A$43:$A$45,0)),0))</f>
        <v/>
      </c>
      <c r="N175" s="9">
        <f>IF(F175="","",IFERROR(INDEX('Regras'!$C$6:$C$25,MATCH(F175,'Regras'!$A$6:$A$25,0)),""))</f>
        <v/>
      </c>
      <c r="O175" s="10">
        <f>IF(M175="","",IF(OR(IFERROR(INDEX('Regras'!$B$6:$B$25,MATCH(F175,'Regras'!$A$6:$A$25,0)),0)=0,IFERROR(INDEX('Regras'!$B$29:$B$31,MATCH(H175,'Regras'!$A$29:$A$31,0)),0)=0,IFERROR(INDEX('Regras'!$D$35:$D$39,MATCH(I175,'Regras'!$A$35:$A$39,0)),0)=0),"Encaminhar",IF(M175&gt;='Regras'!$B$56,"Marcar chamada","Acompanhar")))</f>
        <v/>
      </c>
      <c r="P175" s="6" t="n"/>
      <c r="Q175" s="6" t="n"/>
      <c r="R175" s="6" t="n"/>
      <c r="S175" s="11" t="n"/>
      <c r="T175" s="6" t="n"/>
    </row>
    <row r="176">
      <c r="A176" s="4" t="n"/>
      <c r="B176" s="5" t="n"/>
      <c r="C176" s="6" t="n"/>
      <c r="D176" s="6" t="n"/>
      <c r="E176" s="6" t="n"/>
      <c r="F176" s="6" t="n"/>
      <c r="G176" s="6" t="n"/>
      <c r="H176" s="6" t="n"/>
      <c r="I176" s="6" t="n"/>
      <c r="J176" s="4" t="n"/>
      <c r="K176" s="6" t="n"/>
      <c r="L176" s="7">
        <f>IF(OR(A176="",J176=""),"",J176-A176)</f>
        <v/>
      </c>
      <c r="M176" s="8">
        <f>IF(OR(F176="",H176="",I176="",K176=""),"",IFERROR(INDEX('Regras'!$B$6:$B$25,MATCH(F176,'Regras'!$A$6:$A$25,0)),0)+IFERROR(INDEX('Regras'!$B$29:$B$31,MATCH(H176,'Regras'!$A$29:$A$31,0)),0)+IFERROR(INDEX('Regras'!$D$35:$D$39,MATCH(I176,'Regras'!$A$35:$A$39,0)),0)+IF(L176="",0,IFERROR(LOOKUP(L176,'Regras'!$A$49:$A$52,'Regras'!$C$49:$C$52),1))+IFERROR(INDEX('Regras'!$B$43:$B$45,MATCH(K176,'Regras'!$A$43:$A$45,0)),0))</f>
        <v/>
      </c>
      <c r="N176" s="9">
        <f>IF(F176="","",IFERROR(INDEX('Regras'!$C$6:$C$25,MATCH(F176,'Regras'!$A$6:$A$25,0)),""))</f>
        <v/>
      </c>
      <c r="O176" s="10">
        <f>IF(M176="","",IF(OR(IFERROR(INDEX('Regras'!$B$6:$B$25,MATCH(F176,'Regras'!$A$6:$A$25,0)),0)=0,IFERROR(INDEX('Regras'!$B$29:$B$31,MATCH(H176,'Regras'!$A$29:$A$31,0)),0)=0,IFERROR(INDEX('Regras'!$D$35:$D$39,MATCH(I176,'Regras'!$A$35:$A$39,0)),0)=0),"Encaminhar",IF(M176&gt;='Regras'!$B$56,"Marcar chamada","Acompanhar")))</f>
        <v/>
      </c>
      <c r="P176" s="6" t="n"/>
      <c r="Q176" s="6" t="n"/>
      <c r="R176" s="6" t="n"/>
      <c r="S176" s="11" t="n"/>
      <c r="T176" s="6" t="n"/>
    </row>
    <row r="177">
      <c r="A177" s="4" t="n"/>
      <c r="B177" s="5" t="n"/>
      <c r="C177" s="6" t="n"/>
      <c r="D177" s="6" t="n"/>
      <c r="E177" s="6" t="n"/>
      <c r="F177" s="6" t="n"/>
      <c r="G177" s="6" t="n"/>
      <c r="H177" s="6" t="n"/>
      <c r="I177" s="6" t="n"/>
      <c r="J177" s="4" t="n"/>
      <c r="K177" s="6" t="n"/>
      <c r="L177" s="7">
        <f>IF(OR(A177="",J177=""),"",J177-A177)</f>
        <v/>
      </c>
      <c r="M177" s="8">
        <f>IF(OR(F177="",H177="",I177="",K177=""),"",IFERROR(INDEX('Regras'!$B$6:$B$25,MATCH(F177,'Regras'!$A$6:$A$25,0)),0)+IFERROR(INDEX('Regras'!$B$29:$B$31,MATCH(H177,'Regras'!$A$29:$A$31,0)),0)+IFERROR(INDEX('Regras'!$D$35:$D$39,MATCH(I177,'Regras'!$A$35:$A$39,0)),0)+IF(L177="",0,IFERROR(LOOKUP(L177,'Regras'!$A$49:$A$52,'Regras'!$C$49:$C$52),1))+IFERROR(INDEX('Regras'!$B$43:$B$45,MATCH(K177,'Regras'!$A$43:$A$45,0)),0))</f>
        <v/>
      </c>
      <c r="N177" s="9">
        <f>IF(F177="","",IFERROR(INDEX('Regras'!$C$6:$C$25,MATCH(F177,'Regras'!$A$6:$A$25,0)),""))</f>
        <v/>
      </c>
      <c r="O177" s="10">
        <f>IF(M177="","",IF(OR(IFERROR(INDEX('Regras'!$B$6:$B$25,MATCH(F177,'Regras'!$A$6:$A$25,0)),0)=0,IFERROR(INDEX('Regras'!$B$29:$B$31,MATCH(H177,'Regras'!$A$29:$A$31,0)),0)=0,IFERROR(INDEX('Regras'!$D$35:$D$39,MATCH(I177,'Regras'!$A$35:$A$39,0)),0)=0),"Encaminhar",IF(M177&gt;='Regras'!$B$56,"Marcar chamada","Acompanhar")))</f>
        <v/>
      </c>
      <c r="P177" s="6" t="n"/>
      <c r="Q177" s="6" t="n"/>
      <c r="R177" s="6" t="n"/>
      <c r="S177" s="11" t="n"/>
      <c r="T177" s="6" t="n"/>
    </row>
    <row r="178">
      <c r="A178" s="4" t="n"/>
      <c r="B178" s="5" t="n"/>
      <c r="C178" s="6" t="n"/>
      <c r="D178" s="6" t="n"/>
      <c r="E178" s="6" t="n"/>
      <c r="F178" s="6" t="n"/>
      <c r="G178" s="6" t="n"/>
      <c r="H178" s="6" t="n"/>
      <c r="I178" s="6" t="n"/>
      <c r="J178" s="4" t="n"/>
      <c r="K178" s="6" t="n"/>
      <c r="L178" s="7">
        <f>IF(OR(A178="",J178=""),"",J178-A178)</f>
        <v/>
      </c>
      <c r="M178" s="8">
        <f>IF(OR(F178="",H178="",I178="",K178=""),"",IFERROR(INDEX('Regras'!$B$6:$B$25,MATCH(F178,'Regras'!$A$6:$A$25,0)),0)+IFERROR(INDEX('Regras'!$B$29:$B$31,MATCH(H178,'Regras'!$A$29:$A$31,0)),0)+IFERROR(INDEX('Regras'!$D$35:$D$39,MATCH(I178,'Regras'!$A$35:$A$39,0)),0)+IF(L178="",0,IFERROR(LOOKUP(L178,'Regras'!$A$49:$A$52,'Regras'!$C$49:$C$52),1))+IFERROR(INDEX('Regras'!$B$43:$B$45,MATCH(K178,'Regras'!$A$43:$A$45,0)),0))</f>
        <v/>
      </c>
      <c r="N178" s="9">
        <f>IF(F178="","",IFERROR(INDEX('Regras'!$C$6:$C$25,MATCH(F178,'Regras'!$A$6:$A$25,0)),""))</f>
        <v/>
      </c>
      <c r="O178" s="10">
        <f>IF(M178="","",IF(OR(IFERROR(INDEX('Regras'!$B$6:$B$25,MATCH(F178,'Regras'!$A$6:$A$25,0)),0)=0,IFERROR(INDEX('Regras'!$B$29:$B$31,MATCH(H178,'Regras'!$A$29:$A$31,0)),0)=0,IFERROR(INDEX('Regras'!$D$35:$D$39,MATCH(I178,'Regras'!$A$35:$A$39,0)),0)=0),"Encaminhar",IF(M178&gt;='Regras'!$B$56,"Marcar chamada","Acompanhar")))</f>
        <v/>
      </c>
      <c r="P178" s="6" t="n"/>
      <c r="Q178" s="6" t="n"/>
      <c r="R178" s="6" t="n"/>
      <c r="S178" s="11" t="n"/>
      <c r="T178" s="6" t="n"/>
    </row>
    <row r="179">
      <c r="A179" s="4" t="n"/>
      <c r="B179" s="5" t="n"/>
      <c r="C179" s="6" t="n"/>
      <c r="D179" s="6" t="n"/>
      <c r="E179" s="6" t="n"/>
      <c r="F179" s="6" t="n"/>
      <c r="G179" s="6" t="n"/>
      <c r="H179" s="6" t="n"/>
      <c r="I179" s="6" t="n"/>
      <c r="J179" s="4" t="n"/>
      <c r="K179" s="6" t="n"/>
      <c r="L179" s="7">
        <f>IF(OR(A179="",J179=""),"",J179-A179)</f>
        <v/>
      </c>
      <c r="M179" s="8">
        <f>IF(OR(F179="",H179="",I179="",K179=""),"",IFERROR(INDEX('Regras'!$B$6:$B$25,MATCH(F179,'Regras'!$A$6:$A$25,0)),0)+IFERROR(INDEX('Regras'!$B$29:$B$31,MATCH(H179,'Regras'!$A$29:$A$31,0)),0)+IFERROR(INDEX('Regras'!$D$35:$D$39,MATCH(I179,'Regras'!$A$35:$A$39,0)),0)+IF(L179="",0,IFERROR(LOOKUP(L179,'Regras'!$A$49:$A$52,'Regras'!$C$49:$C$52),1))+IFERROR(INDEX('Regras'!$B$43:$B$45,MATCH(K179,'Regras'!$A$43:$A$45,0)),0))</f>
        <v/>
      </c>
      <c r="N179" s="9">
        <f>IF(F179="","",IFERROR(INDEX('Regras'!$C$6:$C$25,MATCH(F179,'Regras'!$A$6:$A$25,0)),""))</f>
        <v/>
      </c>
      <c r="O179" s="10">
        <f>IF(M179="","",IF(OR(IFERROR(INDEX('Regras'!$B$6:$B$25,MATCH(F179,'Regras'!$A$6:$A$25,0)),0)=0,IFERROR(INDEX('Regras'!$B$29:$B$31,MATCH(H179,'Regras'!$A$29:$A$31,0)),0)=0,IFERROR(INDEX('Regras'!$D$35:$D$39,MATCH(I179,'Regras'!$A$35:$A$39,0)),0)=0),"Encaminhar",IF(M179&gt;='Regras'!$B$56,"Marcar chamada","Acompanhar")))</f>
        <v/>
      </c>
      <c r="P179" s="6" t="n"/>
      <c r="Q179" s="6" t="n"/>
      <c r="R179" s="6" t="n"/>
      <c r="S179" s="11" t="n"/>
      <c r="T179" s="6" t="n"/>
    </row>
    <row r="180">
      <c r="A180" s="4" t="n"/>
      <c r="B180" s="5" t="n"/>
      <c r="C180" s="6" t="n"/>
      <c r="D180" s="6" t="n"/>
      <c r="E180" s="6" t="n"/>
      <c r="F180" s="6" t="n"/>
      <c r="G180" s="6" t="n"/>
      <c r="H180" s="6" t="n"/>
      <c r="I180" s="6" t="n"/>
      <c r="J180" s="4" t="n"/>
      <c r="K180" s="6" t="n"/>
      <c r="L180" s="7">
        <f>IF(OR(A180="",J180=""),"",J180-A180)</f>
        <v/>
      </c>
      <c r="M180" s="8">
        <f>IF(OR(F180="",H180="",I180="",K180=""),"",IFERROR(INDEX('Regras'!$B$6:$B$25,MATCH(F180,'Regras'!$A$6:$A$25,0)),0)+IFERROR(INDEX('Regras'!$B$29:$B$31,MATCH(H180,'Regras'!$A$29:$A$31,0)),0)+IFERROR(INDEX('Regras'!$D$35:$D$39,MATCH(I180,'Regras'!$A$35:$A$39,0)),0)+IF(L180="",0,IFERROR(LOOKUP(L180,'Regras'!$A$49:$A$52,'Regras'!$C$49:$C$52),1))+IFERROR(INDEX('Regras'!$B$43:$B$45,MATCH(K180,'Regras'!$A$43:$A$45,0)),0))</f>
        <v/>
      </c>
      <c r="N180" s="9">
        <f>IF(F180="","",IFERROR(INDEX('Regras'!$C$6:$C$25,MATCH(F180,'Regras'!$A$6:$A$25,0)),""))</f>
        <v/>
      </c>
      <c r="O180" s="10">
        <f>IF(M180="","",IF(OR(IFERROR(INDEX('Regras'!$B$6:$B$25,MATCH(F180,'Regras'!$A$6:$A$25,0)),0)=0,IFERROR(INDEX('Regras'!$B$29:$B$31,MATCH(H180,'Regras'!$A$29:$A$31,0)),0)=0,IFERROR(INDEX('Regras'!$D$35:$D$39,MATCH(I180,'Regras'!$A$35:$A$39,0)),0)=0),"Encaminhar",IF(M180&gt;='Regras'!$B$56,"Marcar chamada","Acompanhar")))</f>
        <v/>
      </c>
      <c r="P180" s="6" t="n"/>
      <c r="Q180" s="6" t="n"/>
      <c r="R180" s="6" t="n"/>
      <c r="S180" s="11" t="n"/>
      <c r="T180" s="6" t="n"/>
    </row>
    <row r="181">
      <c r="A181" s="4" t="n"/>
      <c r="B181" s="5" t="n"/>
      <c r="C181" s="6" t="n"/>
      <c r="D181" s="6" t="n"/>
      <c r="E181" s="6" t="n"/>
      <c r="F181" s="6" t="n"/>
      <c r="G181" s="6" t="n"/>
      <c r="H181" s="6" t="n"/>
      <c r="I181" s="6" t="n"/>
      <c r="J181" s="4" t="n"/>
      <c r="K181" s="6" t="n"/>
      <c r="L181" s="7">
        <f>IF(OR(A181="",J181=""),"",J181-A181)</f>
        <v/>
      </c>
      <c r="M181" s="8">
        <f>IF(OR(F181="",H181="",I181="",K181=""),"",IFERROR(INDEX('Regras'!$B$6:$B$25,MATCH(F181,'Regras'!$A$6:$A$25,0)),0)+IFERROR(INDEX('Regras'!$B$29:$B$31,MATCH(H181,'Regras'!$A$29:$A$31,0)),0)+IFERROR(INDEX('Regras'!$D$35:$D$39,MATCH(I181,'Regras'!$A$35:$A$39,0)),0)+IF(L181="",0,IFERROR(LOOKUP(L181,'Regras'!$A$49:$A$52,'Regras'!$C$49:$C$52),1))+IFERROR(INDEX('Regras'!$B$43:$B$45,MATCH(K181,'Regras'!$A$43:$A$45,0)),0))</f>
        <v/>
      </c>
      <c r="N181" s="9">
        <f>IF(F181="","",IFERROR(INDEX('Regras'!$C$6:$C$25,MATCH(F181,'Regras'!$A$6:$A$25,0)),""))</f>
        <v/>
      </c>
      <c r="O181" s="10">
        <f>IF(M181="","",IF(OR(IFERROR(INDEX('Regras'!$B$6:$B$25,MATCH(F181,'Regras'!$A$6:$A$25,0)),0)=0,IFERROR(INDEX('Regras'!$B$29:$B$31,MATCH(H181,'Regras'!$A$29:$A$31,0)),0)=0,IFERROR(INDEX('Regras'!$D$35:$D$39,MATCH(I181,'Regras'!$A$35:$A$39,0)),0)=0),"Encaminhar",IF(M181&gt;='Regras'!$B$56,"Marcar chamada","Acompanhar")))</f>
        <v/>
      </c>
      <c r="P181" s="6" t="n"/>
      <c r="Q181" s="6" t="n"/>
      <c r="R181" s="6" t="n"/>
      <c r="S181" s="11" t="n"/>
      <c r="T181" s="6" t="n"/>
    </row>
    <row r="182">
      <c r="A182" s="4" t="n"/>
      <c r="B182" s="5" t="n"/>
      <c r="C182" s="6" t="n"/>
      <c r="D182" s="6" t="n"/>
      <c r="E182" s="6" t="n"/>
      <c r="F182" s="6" t="n"/>
      <c r="G182" s="6" t="n"/>
      <c r="H182" s="6" t="n"/>
      <c r="I182" s="6" t="n"/>
      <c r="J182" s="4" t="n"/>
      <c r="K182" s="6" t="n"/>
      <c r="L182" s="7">
        <f>IF(OR(A182="",J182=""),"",J182-A182)</f>
        <v/>
      </c>
      <c r="M182" s="8">
        <f>IF(OR(F182="",H182="",I182="",K182=""),"",IFERROR(INDEX('Regras'!$B$6:$B$25,MATCH(F182,'Regras'!$A$6:$A$25,0)),0)+IFERROR(INDEX('Regras'!$B$29:$B$31,MATCH(H182,'Regras'!$A$29:$A$31,0)),0)+IFERROR(INDEX('Regras'!$D$35:$D$39,MATCH(I182,'Regras'!$A$35:$A$39,0)),0)+IF(L182="",0,IFERROR(LOOKUP(L182,'Regras'!$A$49:$A$52,'Regras'!$C$49:$C$52),1))+IFERROR(INDEX('Regras'!$B$43:$B$45,MATCH(K182,'Regras'!$A$43:$A$45,0)),0))</f>
        <v/>
      </c>
      <c r="N182" s="9">
        <f>IF(F182="","",IFERROR(INDEX('Regras'!$C$6:$C$25,MATCH(F182,'Regras'!$A$6:$A$25,0)),""))</f>
        <v/>
      </c>
      <c r="O182" s="10">
        <f>IF(M182="","",IF(OR(IFERROR(INDEX('Regras'!$B$6:$B$25,MATCH(F182,'Regras'!$A$6:$A$25,0)),0)=0,IFERROR(INDEX('Regras'!$B$29:$B$31,MATCH(H182,'Regras'!$A$29:$A$31,0)),0)=0,IFERROR(INDEX('Regras'!$D$35:$D$39,MATCH(I182,'Regras'!$A$35:$A$39,0)),0)=0),"Encaminhar",IF(M182&gt;='Regras'!$B$56,"Marcar chamada","Acompanhar")))</f>
        <v/>
      </c>
      <c r="P182" s="6" t="n"/>
      <c r="Q182" s="6" t="n"/>
      <c r="R182" s="6" t="n"/>
      <c r="S182" s="11" t="n"/>
      <c r="T182" s="6" t="n"/>
    </row>
    <row r="183">
      <c r="A183" s="4" t="n"/>
      <c r="B183" s="5" t="n"/>
      <c r="C183" s="6" t="n"/>
      <c r="D183" s="6" t="n"/>
      <c r="E183" s="6" t="n"/>
      <c r="F183" s="6" t="n"/>
      <c r="G183" s="6" t="n"/>
      <c r="H183" s="6" t="n"/>
      <c r="I183" s="6" t="n"/>
      <c r="J183" s="4" t="n"/>
      <c r="K183" s="6" t="n"/>
      <c r="L183" s="7">
        <f>IF(OR(A183="",J183=""),"",J183-A183)</f>
        <v/>
      </c>
      <c r="M183" s="8">
        <f>IF(OR(F183="",H183="",I183="",K183=""),"",IFERROR(INDEX('Regras'!$B$6:$B$25,MATCH(F183,'Regras'!$A$6:$A$25,0)),0)+IFERROR(INDEX('Regras'!$B$29:$B$31,MATCH(H183,'Regras'!$A$29:$A$31,0)),0)+IFERROR(INDEX('Regras'!$D$35:$D$39,MATCH(I183,'Regras'!$A$35:$A$39,0)),0)+IF(L183="",0,IFERROR(LOOKUP(L183,'Regras'!$A$49:$A$52,'Regras'!$C$49:$C$52),1))+IFERROR(INDEX('Regras'!$B$43:$B$45,MATCH(K183,'Regras'!$A$43:$A$45,0)),0))</f>
        <v/>
      </c>
      <c r="N183" s="9">
        <f>IF(F183="","",IFERROR(INDEX('Regras'!$C$6:$C$25,MATCH(F183,'Regras'!$A$6:$A$25,0)),""))</f>
        <v/>
      </c>
      <c r="O183" s="10">
        <f>IF(M183="","",IF(OR(IFERROR(INDEX('Regras'!$B$6:$B$25,MATCH(F183,'Regras'!$A$6:$A$25,0)),0)=0,IFERROR(INDEX('Regras'!$B$29:$B$31,MATCH(H183,'Regras'!$A$29:$A$31,0)),0)=0,IFERROR(INDEX('Regras'!$D$35:$D$39,MATCH(I183,'Regras'!$A$35:$A$39,0)),0)=0),"Encaminhar",IF(M183&gt;='Regras'!$B$56,"Marcar chamada","Acompanhar")))</f>
        <v/>
      </c>
      <c r="P183" s="6" t="n"/>
      <c r="Q183" s="6" t="n"/>
      <c r="R183" s="6" t="n"/>
      <c r="S183" s="11" t="n"/>
      <c r="T183" s="6" t="n"/>
    </row>
    <row r="184">
      <c r="A184" s="4" t="n"/>
      <c r="B184" s="5" t="n"/>
      <c r="C184" s="6" t="n"/>
      <c r="D184" s="6" t="n"/>
      <c r="E184" s="6" t="n"/>
      <c r="F184" s="6" t="n"/>
      <c r="G184" s="6" t="n"/>
      <c r="H184" s="6" t="n"/>
      <c r="I184" s="6" t="n"/>
      <c r="J184" s="4" t="n"/>
      <c r="K184" s="6" t="n"/>
      <c r="L184" s="7">
        <f>IF(OR(A184="",J184=""),"",J184-A184)</f>
        <v/>
      </c>
      <c r="M184" s="8">
        <f>IF(OR(F184="",H184="",I184="",K184=""),"",IFERROR(INDEX('Regras'!$B$6:$B$25,MATCH(F184,'Regras'!$A$6:$A$25,0)),0)+IFERROR(INDEX('Regras'!$B$29:$B$31,MATCH(H184,'Regras'!$A$29:$A$31,0)),0)+IFERROR(INDEX('Regras'!$D$35:$D$39,MATCH(I184,'Regras'!$A$35:$A$39,0)),0)+IF(L184="",0,IFERROR(LOOKUP(L184,'Regras'!$A$49:$A$52,'Regras'!$C$49:$C$52),1))+IFERROR(INDEX('Regras'!$B$43:$B$45,MATCH(K184,'Regras'!$A$43:$A$45,0)),0))</f>
        <v/>
      </c>
      <c r="N184" s="9">
        <f>IF(F184="","",IFERROR(INDEX('Regras'!$C$6:$C$25,MATCH(F184,'Regras'!$A$6:$A$25,0)),""))</f>
        <v/>
      </c>
      <c r="O184" s="10">
        <f>IF(M184="","",IF(OR(IFERROR(INDEX('Regras'!$B$6:$B$25,MATCH(F184,'Regras'!$A$6:$A$25,0)),0)=0,IFERROR(INDEX('Regras'!$B$29:$B$31,MATCH(H184,'Regras'!$A$29:$A$31,0)),0)=0,IFERROR(INDEX('Regras'!$D$35:$D$39,MATCH(I184,'Regras'!$A$35:$A$39,0)),0)=0),"Encaminhar",IF(M184&gt;='Regras'!$B$56,"Marcar chamada","Acompanhar")))</f>
        <v/>
      </c>
      <c r="P184" s="6" t="n"/>
      <c r="Q184" s="6" t="n"/>
      <c r="R184" s="6" t="n"/>
      <c r="S184" s="11" t="n"/>
      <c r="T184" s="6" t="n"/>
    </row>
    <row r="185">
      <c r="A185" s="4" t="n"/>
      <c r="B185" s="5" t="n"/>
      <c r="C185" s="6" t="n"/>
      <c r="D185" s="6" t="n"/>
      <c r="E185" s="6" t="n"/>
      <c r="F185" s="6" t="n"/>
      <c r="G185" s="6" t="n"/>
      <c r="H185" s="6" t="n"/>
      <c r="I185" s="6" t="n"/>
      <c r="J185" s="4" t="n"/>
      <c r="K185" s="6" t="n"/>
      <c r="L185" s="7">
        <f>IF(OR(A185="",J185=""),"",J185-A185)</f>
        <v/>
      </c>
      <c r="M185" s="8">
        <f>IF(OR(F185="",H185="",I185="",K185=""),"",IFERROR(INDEX('Regras'!$B$6:$B$25,MATCH(F185,'Regras'!$A$6:$A$25,0)),0)+IFERROR(INDEX('Regras'!$B$29:$B$31,MATCH(H185,'Regras'!$A$29:$A$31,0)),0)+IFERROR(INDEX('Regras'!$D$35:$D$39,MATCH(I185,'Regras'!$A$35:$A$39,0)),0)+IF(L185="",0,IFERROR(LOOKUP(L185,'Regras'!$A$49:$A$52,'Regras'!$C$49:$C$52),1))+IFERROR(INDEX('Regras'!$B$43:$B$45,MATCH(K185,'Regras'!$A$43:$A$45,0)),0))</f>
        <v/>
      </c>
      <c r="N185" s="9">
        <f>IF(F185="","",IFERROR(INDEX('Regras'!$C$6:$C$25,MATCH(F185,'Regras'!$A$6:$A$25,0)),""))</f>
        <v/>
      </c>
      <c r="O185" s="10">
        <f>IF(M185="","",IF(OR(IFERROR(INDEX('Regras'!$B$6:$B$25,MATCH(F185,'Regras'!$A$6:$A$25,0)),0)=0,IFERROR(INDEX('Regras'!$B$29:$B$31,MATCH(H185,'Regras'!$A$29:$A$31,0)),0)=0,IFERROR(INDEX('Regras'!$D$35:$D$39,MATCH(I185,'Regras'!$A$35:$A$39,0)),0)=0),"Encaminhar",IF(M185&gt;='Regras'!$B$56,"Marcar chamada","Acompanhar")))</f>
        <v/>
      </c>
      <c r="P185" s="6" t="n"/>
      <c r="Q185" s="6" t="n"/>
      <c r="R185" s="6" t="n"/>
      <c r="S185" s="11" t="n"/>
      <c r="T185" s="6" t="n"/>
    </row>
    <row r="186">
      <c r="A186" s="4" t="n"/>
      <c r="B186" s="5" t="n"/>
      <c r="C186" s="6" t="n"/>
      <c r="D186" s="6" t="n"/>
      <c r="E186" s="6" t="n"/>
      <c r="F186" s="6" t="n"/>
      <c r="G186" s="6" t="n"/>
      <c r="H186" s="6" t="n"/>
      <c r="I186" s="6" t="n"/>
      <c r="J186" s="4" t="n"/>
      <c r="K186" s="6" t="n"/>
      <c r="L186" s="7">
        <f>IF(OR(A186="",J186=""),"",J186-A186)</f>
        <v/>
      </c>
      <c r="M186" s="8">
        <f>IF(OR(F186="",H186="",I186="",K186=""),"",IFERROR(INDEX('Regras'!$B$6:$B$25,MATCH(F186,'Regras'!$A$6:$A$25,0)),0)+IFERROR(INDEX('Regras'!$B$29:$B$31,MATCH(H186,'Regras'!$A$29:$A$31,0)),0)+IFERROR(INDEX('Regras'!$D$35:$D$39,MATCH(I186,'Regras'!$A$35:$A$39,0)),0)+IF(L186="",0,IFERROR(LOOKUP(L186,'Regras'!$A$49:$A$52,'Regras'!$C$49:$C$52),1))+IFERROR(INDEX('Regras'!$B$43:$B$45,MATCH(K186,'Regras'!$A$43:$A$45,0)),0))</f>
        <v/>
      </c>
      <c r="N186" s="9">
        <f>IF(F186="","",IFERROR(INDEX('Regras'!$C$6:$C$25,MATCH(F186,'Regras'!$A$6:$A$25,0)),""))</f>
        <v/>
      </c>
      <c r="O186" s="10">
        <f>IF(M186="","",IF(OR(IFERROR(INDEX('Regras'!$B$6:$B$25,MATCH(F186,'Regras'!$A$6:$A$25,0)),0)=0,IFERROR(INDEX('Regras'!$B$29:$B$31,MATCH(H186,'Regras'!$A$29:$A$31,0)),0)=0,IFERROR(INDEX('Regras'!$D$35:$D$39,MATCH(I186,'Regras'!$A$35:$A$39,0)),0)=0),"Encaminhar",IF(M186&gt;='Regras'!$B$56,"Marcar chamada","Acompanhar")))</f>
        <v/>
      </c>
      <c r="P186" s="6" t="n"/>
      <c r="Q186" s="6" t="n"/>
      <c r="R186" s="6" t="n"/>
      <c r="S186" s="11" t="n"/>
      <c r="T186" s="6" t="n"/>
    </row>
    <row r="187">
      <c r="A187" s="4" t="n"/>
      <c r="B187" s="5" t="n"/>
      <c r="C187" s="6" t="n"/>
      <c r="D187" s="6" t="n"/>
      <c r="E187" s="6" t="n"/>
      <c r="F187" s="6" t="n"/>
      <c r="G187" s="6" t="n"/>
      <c r="H187" s="6" t="n"/>
      <c r="I187" s="6" t="n"/>
      <c r="J187" s="4" t="n"/>
      <c r="K187" s="6" t="n"/>
      <c r="L187" s="7">
        <f>IF(OR(A187="",J187=""),"",J187-A187)</f>
        <v/>
      </c>
      <c r="M187" s="8">
        <f>IF(OR(F187="",H187="",I187="",K187=""),"",IFERROR(INDEX('Regras'!$B$6:$B$25,MATCH(F187,'Regras'!$A$6:$A$25,0)),0)+IFERROR(INDEX('Regras'!$B$29:$B$31,MATCH(H187,'Regras'!$A$29:$A$31,0)),0)+IFERROR(INDEX('Regras'!$D$35:$D$39,MATCH(I187,'Regras'!$A$35:$A$39,0)),0)+IF(L187="",0,IFERROR(LOOKUP(L187,'Regras'!$A$49:$A$52,'Regras'!$C$49:$C$52),1))+IFERROR(INDEX('Regras'!$B$43:$B$45,MATCH(K187,'Regras'!$A$43:$A$45,0)),0))</f>
        <v/>
      </c>
      <c r="N187" s="9">
        <f>IF(F187="","",IFERROR(INDEX('Regras'!$C$6:$C$25,MATCH(F187,'Regras'!$A$6:$A$25,0)),""))</f>
        <v/>
      </c>
      <c r="O187" s="10">
        <f>IF(M187="","",IF(OR(IFERROR(INDEX('Regras'!$B$6:$B$25,MATCH(F187,'Regras'!$A$6:$A$25,0)),0)=0,IFERROR(INDEX('Regras'!$B$29:$B$31,MATCH(H187,'Regras'!$A$29:$A$31,0)),0)=0,IFERROR(INDEX('Regras'!$D$35:$D$39,MATCH(I187,'Regras'!$A$35:$A$39,0)),0)=0),"Encaminhar",IF(M187&gt;='Regras'!$B$56,"Marcar chamada","Acompanhar")))</f>
        <v/>
      </c>
      <c r="P187" s="6" t="n"/>
      <c r="Q187" s="6" t="n"/>
      <c r="R187" s="6" t="n"/>
      <c r="S187" s="11" t="n"/>
      <c r="T187" s="6" t="n"/>
    </row>
    <row r="188">
      <c r="A188" s="4" t="n"/>
      <c r="B188" s="5" t="n"/>
      <c r="C188" s="6" t="n"/>
      <c r="D188" s="6" t="n"/>
      <c r="E188" s="6" t="n"/>
      <c r="F188" s="6" t="n"/>
      <c r="G188" s="6" t="n"/>
      <c r="H188" s="6" t="n"/>
      <c r="I188" s="6" t="n"/>
      <c r="J188" s="4" t="n"/>
      <c r="K188" s="6" t="n"/>
      <c r="L188" s="7">
        <f>IF(OR(A188="",J188=""),"",J188-A188)</f>
        <v/>
      </c>
      <c r="M188" s="8">
        <f>IF(OR(F188="",H188="",I188="",K188=""),"",IFERROR(INDEX('Regras'!$B$6:$B$25,MATCH(F188,'Regras'!$A$6:$A$25,0)),0)+IFERROR(INDEX('Regras'!$B$29:$B$31,MATCH(H188,'Regras'!$A$29:$A$31,0)),0)+IFERROR(INDEX('Regras'!$D$35:$D$39,MATCH(I188,'Regras'!$A$35:$A$39,0)),0)+IF(L188="",0,IFERROR(LOOKUP(L188,'Regras'!$A$49:$A$52,'Regras'!$C$49:$C$52),1))+IFERROR(INDEX('Regras'!$B$43:$B$45,MATCH(K188,'Regras'!$A$43:$A$45,0)),0))</f>
        <v/>
      </c>
      <c r="N188" s="9">
        <f>IF(F188="","",IFERROR(INDEX('Regras'!$C$6:$C$25,MATCH(F188,'Regras'!$A$6:$A$25,0)),""))</f>
        <v/>
      </c>
      <c r="O188" s="10">
        <f>IF(M188="","",IF(OR(IFERROR(INDEX('Regras'!$B$6:$B$25,MATCH(F188,'Regras'!$A$6:$A$25,0)),0)=0,IFERROR(INDEX('Regras'!$B$29:$B$31,MATCH(H188,'Regras'!$A$29:$A$31,0)),0)=0,IFERROR(INDEX('Regras'!$D$35:$D$39,MATCH(I188,'Regras'!$A$35:$A$39,0)),0)=0),"Encaminhar",IF(M188&gt;='Regras'!$B$56,"Marcar chamada","Acompanhar")))</f>
        <v/>
      </c>
      <c r="P188" s="6" t="n"/>
      <c r="Q188" s="6" t="n"/>
      <c r="R188" s="6" t="n"/>
      <c r="S188" s="11" t="n"/>
      <c r="T188" s="6" t="n"/>
    </row>
    <row r="189">
      <c r="A189" s="4" t="n"/>
      <c r="B189" s="5" t="n"/>
      <c r="C189" s="6" t="n"/>
      <c r="D189" s="6" t="n"/>
      <c r="E189" s="6" t="n"/>
      <c r="F189" s="6" t="n"/>
      <c r="G189" s="6" t="n"/>
      <c r="H189" s="6" t="n"/>
      <c r="I189" s="6" t="n"/>
      <c r="J189" s="4" t="n"/>
      <c r="K189" s="6" t="n"/>
      <c r="L189" s="7">
        <f>IF(OR(A189="",J189=""),"",J189-A189)</f>
        <v/>
      </c>
      <c r="M189" s="8">
        <f>IF(OR(F189="",H189="",I189="",K189=""),"",IFERROR(INDEX('Regras'!$B$6:$B$25,MATCH(F189,'Regras'!$A$6:$A$25,0)),0)+IFERROR(INDEX('Regras'!$B$29:$B$31,MATCH(H189,'Regras'!$A$29:$A$31,0)),0)+IFERROR(INDEX('Regras'!$D$35:$D$39,MATCH(I189,'Regras'!$A$35:$A$39,0)),0)+IF(L189="",0,IFERROR(LOOKUP(L189,'Regras'!$A$49:$A$52,'Regras'!$C$49:$C$52),1))+IFERROR(INDEX('Regras'!$B$43:$B$45,MATCH(K189,'Regras'!$A$43:$A$45,0)),0))</f>
        <v/>
      </c>
      <c r="N189" s="9">
        <f>IF(F189="","",IFERROR(INDEX('Regras'!$C$6:$C$25,MATCH(F189,'Regras'!$A$6:$A$25,0)),""))</f>
        <v/>
      </c>
      <c r="O189" s="10">
        <f>IF(M189="","",IF(OR(IFERROR(INDEX('Regras'!$B$6:$B$25,MATCH(F189,'Regras'!$A$6:$A$25,0)),0)=0,IFERROR(INDEX('Regras'!$B$29:$B$31,MATCH(H189,'Regras'!$A$29:$A$31,0)),0)=0,IFERROR(INDEX('Regras'!$D$35:$D$39,MATCH(I189,'Regras'!$A$35:$A$39,0)),0)=0),"Encaminhar",IF(M189&gt;='Regras'!$B$56,"Marcar chamada","Acompanhar")))</f>
        <v/>
      </c>
      <c r="P189" s="6" t="n"/>
      <c r="Q189" s="6" t="n"/>
      <c r="R189" s="6" t="n"/>
      <c r="S189" s="11" t="n"/>
      <c r="T189" s="6" t="n"/>
    </row>
    <row r="190">
      <c r="A190" s="4" t="n"/>
      <c r="B190" s="5" t="n"/>
      <c r="C190" s="6" t="n"/>
      <c r="D190" s="6" t="n"/>
      <c r="E190" s="6" t="n"/>
      <c r="F190" s="6" t="n"/>
      <c r="G190" s="6" t="n"/>
      <c r="H190" s="6" t="n"/>
      <c r="I190" s="6" t="n"/>
      <c r="J190" s="4" t="n"/>
      <c r="K190" s="6" t="n"/>
      <c r="L190" s="7">
        <f>IF(OR(A190="",J190=""),"",J190-A190)</f>
        <v/>
      </c>
      <c r="M190" s="8">
        <f>IF(OR(F190="",H190="",I190="",K190=""),"",IFERROR(INDEX('Regras'!$B$6:$B$25,MATCH(F190,'Regras'!$A$6:$A$25,0)),0)+IFERROR(INDEX('Regras'!$B$29:$B$31,MATCH(H190,'Regras'!$A$29:$A$31,0)),0)+IFERROR(INDEX('Regras'!$D$35:$D$39,MATCH(I190,'Regras'!$A$35:$A$39,0)),0)+IF(L190="",0,IFERROR(LOOKUP(L190,'Regras'!$A$49:$A$52,'Regras'!$C$49:$C$52),1))+IFERROR(INDEX('Regras'!$B$43:$B$45,MATCH(K190,'Regras'!$A$43:$A$45,0)),0))</f>
        <v/>
      </c>
      <c r="N190" s="9">
        <f>IF(F190="","",IFERROR(INDEX('Regras'!$C$6:$C$25,MATCH(F190,'Regras'!$A$6:$A$25,0)),""))</f>
        <v/>
      </c>
      <c r="O190" s="10">
        <f>IF(M190="","",IF(OR(IFERROR(INDEX('Regras'!$B$6:$B$25,MATCH(F190,'Regras'!$A$6:$A$25,0)),0)=0,IFERROR(INDEX('Regras'!$B$29:$B$31,MATCH(H190,'Regras'!$A$29:$A$31,0)),0)=0,IFERROR(INDEX('Regras'!$D$35:$D$39,MATCH(I190,'Regras'!$A$35:$A$39,0)),0)=0),"Encaminhar",IF(M190&gt;='Regras'!$B$56,"Marcar chamada","Acompanhar")))</f>
        <v/>
      </c>
      <c r="P190" s="6" t="n"/>
      <c r="Q190" s="6" t="n"/>
      <c r="R190" s="6" t="n"/>
      <c r="S190" s="11" t="n"/>
      <c r="T190" s="6" t="n"/>
    </row>
    <row r="191">
      <c r="A191" s="4" t="n"/>
      <c r="B191" s="5" t="n"/>
      <c r="C191" s="6" t="n"/>
      <c r="D191" s="6" t="n"/>
      <c r="E191" s="6" t="n"/>
      <c r="F191" s="6" t="n"/>
      <c r="G191" s="6" t="n"/>
      <c r="H191" s="6" t="n"/>
      <c r="I191" s="6" t="n"/>
      <c r="J191" s="4" t="n"/>
      <c r="K191" s="6" t="n"/>
      <c r="L191" s="7">
        <f>IF(OR(A191="",J191=""),"",J191-A191)</f>
        <v/>
      </c>
      <c r="M191" s="8">
        <f>IF(OR(F191="",H191="",I191="",K191=""),"",IFERROR(INDEX('Regras'!$B$6:$B$25,MATCH(F191,'Regras'!$A$6:$A$25,0)),0)+IFERROR(INDEX('Regras'!$B$29:$B$31,MATCH(H191,'Regras'!$A$29:$A$31,0)),0)+IFERROR(INDEX('Regras'!$D$35:$D$39,MATCH(I191,'Regras'!$A$35:$A$39,0)),0)+IF(L191="",0,IFERROR(LOOKUP(L191,'Regras'!$A$49:$A$52,'Regras'!$C$49:$C$52),1))+IFERROR(INDEX('Regras'!$B$43:$B$45,MATCH(K191,'Regras'!$A$43:$A$45,0)),0))</f>
        <v/>
      </c>
      <c r="N191" s="9">
        <f>IF(F191="","",IFERROR(INDEX('Regras'!$C$6:$C$25,MATCH(F191,'Regras'!$A$6:$A$25,0)),""))</f>
        <v/>
      </c>
      <c r="O191" s="10">
        <f>IF(M191="","",IF(OR(IFERROR(INDEX('Regras'!$B$6:$B$25,MATCH(F191,'Regras'!$A$6:$A$25,0)),0)=0,IFERROR(INDEX('Regras'!$B$29:$B$31,MATCH(H191,'Regras'!$A$29:$A$31,0)),0)=0,IFERROR(INDEX('Regras'!$D$35:$D$39,MATCH(I191,'Regras'!$A$35:$A$39,0)),0)=0),"Encaminhar",IF(M191&gt;='Regras'!$B$56,"Marcar chamada","Acompanhar")))</f>
        <v/>
      </c>
      <c r="P191" s="6" t="n"/>
      <c r="Q191" s="6" t="n"/>
      <c r="R191" s="6" t="n"/>
      <c r="S191" s="11" t="n"/>
      <c r="T191" s="6" t="n"/>
    </row>
    <row r="192">
      <c r="A192" s="4" t="n"/>
      <c r="B192" s="5" t="n"/>
      <c r="C192" s="6" t="n"/>
      <c r="D192" s="6" t="n"/>
      <c r="E192" s="6" t="n"/>
      <c r="F192" s="6" t="n"/>
      <c r="G192" s="6" t="n"/>
      <c r="H192" s="6" t="n"/>
      <c r="I192" s="6" t="n"/>
      <c r="J192" s="4" t="n"/>
      <c r="K192" s="6" t="n"/>
      <c r="L192" s="7">
        <f>IF(OR(A192="",J192=""),"",J192-A192)</f>
        <v/>
      </c>
      <c r="M192" s="8">
        <f>IF(OR(F192="",H192="",I192="",K192=""),"",IFERROR(INDEX('Regras'!$B$6:$B$25,MATCH(F192,'Regras'!$A$6:$A$25,0)),0)+IFERROR(INDEX('Regras'!$B$29:$B$31,MATCH(H192,'Regras'!$A$29:$A$31,0)),0)+IFERROR(INDEX('Regras'!$D$35:$D$39,MATCH(I192,'Regras'!$A$35:$A$39,0)),0)+IF(L192="",0,IFERROR(LOOKUP(L192,'Regras'!$A$49:$A$52,'Regras'!$C$49:$C$52),1))+IFERROR(INDEX('Regras'!$B$43:$B$45,MATCH(K192,'Regras'!$A$43:$A$45,0)),0))</f>
        <v/>
      </c>
      <c r="N192" s="9">
        <f>IF(F192="","",IFERROR(INDEX('Regras'!$C$6:$C$25,MATCH(F192,'Regras'!$A$6:$A$25,0)),""))</f>
        <v/>
      </c>
      <c r="O192" s="10">
        <f>IF(M192="","",IF(OR(IFERROR(INDEX('Regras'!$B$6:$B$25,MATCH(F192,'Regras'!$A$6:$A$25,0)),0)=0,IFERROR(INDEX('Regras'!$B$29:$B$31,MATCH(H192,'Regras'!$A$29:$A$31,0)),0)=0,IFERROR(INDEX('Regras'!$D$35:$D$39,MATCH(I192,'Regras'!$A$35:$A$39,0)),0)=0),"Encaminhar",IF(M192&gt;='Regras'!$B$56,"Marcar chamada","Acompanhar")))</f>
        <v/>
      </c>
      <c r="P192" s="6" t="n"/>
      <c r="Q192" s="6" t="n"/>
      <c r="R192" s="6" t="n"/>
      <c r="S192" s="11" t="n"/>
      <c r="T192" s="6" t="n"/>
    </row>
    <row r="193">
      <c r="A193" s="4" t="n"/>
      <c r="B193" s="5" t="n"/>
      <c r="C193" s="6" t="n"/>
      <c r="D193" s="6" t="n"/>
      <c r="E193" s="6" t="n"/>
      <c r="F193" s="6" t="n"/>
      <c r="G193" s="6" t="n"/>
      <c r="H193" s="6" t="n"/>
      <c r="I193" s="6" t="n"/>
      <c r="J193" s="4" t="n"/>
      <c r="K193" s="6" t="n"/>
      <c r="L193" s="7">
        <f>IF(OR(A193="",J193=""),"",J193-A193)</f>
        <v/>
      </c>
      <c r="M193" s="8">
        <f>IF(OR(F193="",H193="",I193="",K193=""),"",IFERROR(INDEX('Regras'!$B$6:$B$25,MATCH(F193,'Regras'!$A$6:$A$25,0)),0)+IFERROR(INDEX('Regras'!$B$29:$B$31,MATCH(H193,'Regras'!$A$29:$A$31,0)),0)+IFERROR(INDEX('Regras'!$D$35:$D$39,MATCH(I193,'Regras'!$A$35:$A$39,0)),0)+IF(L193="",0,IFERROR(LOOKUP(L193,'Regras'!$A$49:$A$52,'Regras'!$C$49:$C$52),1))+IFERROR(INDEX('Regras'!$B$43:$B$45,MATCH(K193,'Regras'!$A$43:$A$45,0)),0))</f>
        <v/>
      </c>
      <c r="N193" s="9">
        <f>IF(F193="","",IFERROR(INDEX('Regras'!$C$6:$C$25,MATCH(F193,'Regras'!$A$6:$A$25,0)),""))</f>
        <v/>
      </c>
      <c r="O193" s="10">
        <f>IF(M193="","",IF(OR(IFERROR(INDEX('Regras'!$B$6:$B$25,MATCH(F193,'Regras'!$A$6:$A$25,0)),0)=0,IFERROR(INDEX('Regras'!$B$29:$B$31,MATCH(H193,'Regras'!$A$29:$A$31,0)),0)=0,IFERROR(INDEX('Regras'!$D$35:$D$39,MATCH(I193,'Regras'!$A$35:$A$39,0)),0)=0),"Encaminhar",IF(M193&gt;='Regras'!$B$56,"Marcar chamada","Acompanhar")))</f>
        <v/>
      </c>
      <c r="P193" s="6" t="n"/>
      <c r="Q193" s="6" t="n"/>
      <c r="R193" s="6" t="n"/>
      <c r="S193" s="11" t="n"/>
      <c r="T193" s="6" t="n"/>
    </row>
    <row r="194">
      <c r="A194" s="4" t="n"/>
      <c r="B194" s="5" t="n"/>
      <c r="C194" s="6" t="n"/>
      <c r="D194" s="6" t="n"/>
      <c r="E194" s="6" t="n"/>
      <c r="F194" s="6" t="n"/>
      <c r="G194" s="6" t="n"/>
      <c r="H194" s="6" t="n"/>
      <c r="I194" s="6" t="n"/>
      <c r="J194" s="4" t="n"/>
      <c r="K194" s="6" t="n"/>
      <c r="L194" s="7">
        <f>IF(OR(A194="",J194=""),"",J194-A194)</f>
        <v/>
      </c>
      <c r="M194" s="8">
        <f>IF(OR(F194="",H194="",I194="",K194=""),"",IFERROR(INDEX('Regras'!$B$6:$B$25,MATCH(F194,'Regras'!$A$6:$A$25,0)),0)+IFERROR(INDEX('Regras'!$B$29:$B$31,MATCH(H194,'Regras'!$A$29:$A$31,0)),0)+IFERROR(INDEX('Regras'!$D$35:$D$39,MATCH(I194,'Regras'!$A$35:$A$39,0)),0)+IF(L194="",0,IFERROR(LOOKUP(L194,'Regras'!$A$49:$A$52,'Regras'!$C$49:$C$52),1))+IFERROR(INDEX('Regras'!$B$43:$B$45,MATCH(K194,'Regras'!$A$43:$A$45,0)),0))</f>
        <v/>
      </c>
      <c r="N194" s="9">
        <f>IF(F194="","",IFERROR(INDEX('Regras'!$C$6:$C$25,MATCH(F194,'Regras'!$A$6:$A$25,0)),""))</f>
        <v/>
      </c>
      <c r="O194" s="10">
        <f>IF(M194="","",IF(OR(IFERROR(INDEX('Regras'!$B$6:$B$25,MATCH(F194,'Regras'!$A$6:$A$25,0)),0)=0,IFERROR(INDEX('Regras'!$B$29:$B$31,MATCH(H194,'Regras'!$A$29:$A$31,0)),0)=0,IFERROR(INDEX('Regras'!$D$35:$D$39,MATCH(I194,'Regras'!$A$35:$A$39,0)),0)=0),"Encaminhar",IF(M194&gt;='Regras'!$B$56,"Marcar chamada","Acompanhar")))</f>
        <v/>
      </c>
      <c r="P194" s="6" t="n"/>
      <c r="Q194" s="6" t="n"/>
      <c r="R194" s="6" t="n"/>
      <c r="S194" s="11" t="n"/>
      <c r="T194" s="6" t="n"/>
    </row>
    <row r="195">
      <c r="A195" s="4" t="n"/>
      <c r="B195" s="5" t="n"/>
      <c r="C195" s="6" t="n"/>
      <c r="D195" s="6" t="n"/>
      <c r="E195" s="6" t="n"/>
      <c r="F195" s="6" t="n"/>
      <c r="G195" s="6" t="n"/>
      <c r="H195" s="6" t="n"/>
      <c r="I195" s="6" t="n"/>
      <c r="J195" s="4" t="n"/>
      <c r="K195" s="6" t="n"/>
      <c r="L195" s="7">
        <f>IF(OR(A195="",J195=""),"",J195-A195)</f>
        <v/>
      </c>
      <c r="M195" s="8">
        <f>IF(OR(F195="",H195="",I195="",K195=""),"",IFERROR(INDEX('Regras'!$B$6:$B$25,MATCH(F195,'Regras'!$A$6:$A$25,0)),0)+IFERROR(INDEX('Regras'!$B$29:$B$31,MATCH(H195,'Regras'!$A$29:$A$31,0)),0)+IFERROR(INDEX('Regras'!$D$35:$D$39,MATCH(I195,'Regras'!$A$35:$A$39,0)),0)+IF(L195="",0,IFERROR(LOOKUP(L195,'Regras'!$A$49:$A$52,'Regras'!$C$49:$C$52),1))+IFERROR(INDEX('Regras'!$B$43:$B$45,MATCH(K195,'Regras'!$A$43:$A$45,0)),0))</f>
        <v/>
      </c>
      <c r="N195" s="9">
        <f>IF(F195="","",IFERROR(INDEX('Regras'!$C$6:$C$25,MATCH(F195,'Regras'!$A$6:$A$25,0)),""))</f>
        <v/>
      </c>
      <c r="O195" s="10">
        <f>IF(M195="","",IF(OR(IFERROR(INDEX('Regras'!$B$6:$B$25,MATCH(F195,'Regras'!$A$6:$A$25,0)),0)=0,IFERROR(INDEX('Regras'!$B$29:$B$31,MATCH(H195,'Regras'!$A$29:$A$31,0)),0)=0,IFERROR(INDEX('Regras'!$D$35:$D$39,MATCH(I195,'Regras'!$A$35:$A$39,0)),0)=0),"Encaminhar",IF(M195&gt;='Regras'!$B$56,"Marcar chamada","Acompanhar")))</f>
        <v/>
      </c>
      <c r="P195" s="6" t="n"/>
      <c r="Q195" s="6" t="n"/>
      <c r="R195" s="6" t="n"/>
      <c r="S195" s="11" t="n"/>
      <c r="T195" s="6" t="n"/>
    </row>
    <row r="196">
      <c r="A196" s="4" t="n"/>
      <c r="B196" s="5" t="n"/>
      <c r="C196" s="6" t="n"/>
      <c r="D196" s="6" t="n"/>
      <c r="E196" s="6" t="n"/>
      <c r="F196" s="6" t="n"/>
      <c r="G196" s="6" t="n"/>
      <c r="H196" s="6" t="n"/>
      <c r="I196" s="6" t="n"/>
      <c r="J196" s="4" t="n"/>
      <c r="K196" s="6" t="n"/>
      <c r="L196" s="7">
        <f>IF(OR(A196="",J196=""),"",J196-A196)</f>
        <v/>
      </c>
      <c r="M196" s="8">
        <f>IF(OR(F196="",H196="",I196="",K196=""),"",IFERROR(INDEX('Regras'!$B$6:$B$25,MATCH(F196,'Regras'!$A$6:$A$25,0)),0)+IFERROR(INDEX('Regras'!$B$29:$B$31,MATCH(H196,'Regras'!$A$29:$A$31,0)),0)+IFERROR(INDEX('Regras'!$D$35:$D$39,MATCH(I196,'Regras'!$A$35:$A$39,0)),0)+IF(L196="",0,IFERROR(LOOKUP(L196,'Regras'!$A$49:$A$52,'Regras'!$C$49:$C$52),1))+IFERROR(INDEX('Regras'!$B$43:$B$45,MATCH(K196,'Regras'!$A$43:$A$45,0)),0))</f>
        <v/>
      </c>
      <c r="N196" s="9">
        <f>IF(F196="","",IFERROR(INDEX('Regras'!$C$6:$C$25,MATCH(F196,'Regras'!$A$6:$A$25,0)),""))</f>
        <v/>
      </c>
      <c r="O196" s="10">
        <f>IF(M196="","",IF(OR(IFERROR(INDEX('Regras'!$B$6:$B$25,MATCH(F196,'Regras'!$A$6:$A$25,0)),0)=0,IFERROR(INDEX('Regras'!$B$29:$B$31,MATCH(H196,'Regras'!$A$29:$A$31,0)),0)=0,IFERROR(INDEX('Regras'!$D$35:$D$39,MATCH(I196,'Regras'!$A$35:$A$39,0)),0)=0),"Encaminhar",IF(M196&gt;='Regras'!$B$56,"Marcar chamada","Acompanhar")))</f>
        <v/>
      </c>
      <c r="P196" s="6" t="n"/>
      <c r="Q196" s="6" t="n"/>
      <c r="R196" s="6" t="n"/>
      <c r="S196" s="11" t="n"/>
      <c r="T196" s="6" t="n"/>
    </row>
    <row r="197">
      <c r="A197" s="4" t="n"/>
      <c r="B197" s="5" t="n"/>
      <c r="C197" s="6" t="n"/>
      <c r="D197" s="6" t="n"/>
      <c r="E197" s="6" t="n"/>
      <c r="F197" s="6" t="n"/>
      <c r="G197" s="6" t="n"/>
      <c r="H197" s="6" t="n"/>
      <c r="I197" s="6" t="n"/>
      <c r="J197" s="4" t="n"/>
      <c r="K197" s="6" t="n"/>
      <c r="L197" s="7">
        <f>IF(OR(A197="",J197=""),"",J197-A197)</f>
        <v/>
      </c>
      <c r="M197" s="8">
        <f>IF(OR(F197="",H197="",I197="",K197=""),"",IFERROR(INDEX('Regras'!$B$6:$B$25,MATCH(F197,'Regras'!$A$6:$A$25,0)),0)+IFERROR(INDEX('Regras'!$B$29:$B$31,MATCH(H197,'Regras'!$A$29:$A$31,0)),0)+IFERROR(INDEX('Regras'!$D$35:$D$39,MATCH(I197,'Regras'!$A$35:$A$39,0)),0)+IF(L197="",0,IFERROR(LOOKUP(L197,'Regras'!$A$49:$A$52,'Regras'!$C$49:$C$52),1))+IFERROR(INDEX('Regras'!$B$43:$B$45,MATCH(K197,'Regras'!$A$43:$A$45,0)),0))</f>
        <v/>
      </c>
      <c r="N197" s="9">
        <f>IF(F197="","",IFERROR(INDEX('Regras'!$C$6:$C$25,MATCH(F197,'Regras'!$A$6:$A$25,0)),""))</f>
        <v/>
      </c>
      <c r="O197" s="10">
        <f>IF(M197="","",IF(OR(IFERROR(INDEX('Regras'!$B$6:$B$25,MATCH(F197,'Regras'!$A$6:$A$25,0)),0)=0,IFERROR(INDEX('Regras'!$B$29:$B$31,MATCH(H197,'Regras'!$A$29:$A$31,0)),0)=0,IFERROR(INDEX('Regras'!$D$35:$D$39,MATCH(I197,'Regras'!$A$35:$A$39,0)),0)=0),"Encaminhar",IF(M197&gt;='Regras'!$B$56,"Marcar chamada","Acompanhar")))</f>
        <v/>
      </c>
      <c r="P197" s="6" t="n"/>
      <c r="Q197" s="6" t="n"/>
      <c r="R197" s="6" t="n"/>
      <c r="S197" s="11" t="n"/>
      <c r="T197" s="6" t="n"/>
    </row>
    <row r="198">
      <c r="A198" s="4" t="n"/>
      <c r="B198" s="5" t="n"/>
      <c r="C198" s="6" t="n"/>
      <c r="D198" s="6" t="n"/>
      <c r="E198" s="6" t="n"/>
      <c r="F198" s="6" t="n"/>
      <c r="G198" s="6" t="n"/>
      <c r="H198" s="6" t="n"/>
      <c r="I198" s="6" t="n"/>
      <c r="J198" s="4" t="n"/>
      <c r="K198" s="6" t="n"/>
      <c r="L198" s="7">
        <f>IF(OR(A198="",J198=""),"",J198-A198)</f>
        <v/>
      </c>
      <c r="M198" s="8">
        <f>IF(OR(F198="",H198="",I198="",K198=""),"",IFERROR(INDEX('Regras'!$B$6:$B$25,MATCH(F198,'Regras'!$A$6:$A$25,0)),0)+IFERROR(INDEX('Regras'!$B$29:$B$31,MATCH(H198,'Regras'!$A$29:$A$31,0)),0)+IFERROR(INDEX('Regras'!$D$35:$D$39,MATCH(I198,'Regras'!$A$35:$A$39,0)),0)+IF(L198="",0,IFERROR(LOOKUP(L198,'Regras'!$A$49:$A$52,'Regras'!$C$49:$C$52),1))+IFERROR(INDEX('Regras'!$B$43:$B$45,MATCH(K198,'Regras'!$A$43:$A$45,0)),0))</f>
        <v/>
      </c>
      <c r="N198" s="9">
        <f>IF(F198="","",IFERROR(INDEX('Regras'!$C$6:$C$25,MATCH(F198,'Regras'!$A$6:$A$25,0)),""))</f>
        <v/>
      </c>
      <c r="O198" s="10">
        <f>IF(M198="","",IF(OR(IFERROR(INDEX('Regras'!$B$6:$B$25,MATCH(F198,'Regras'!$A$6:$A$25,0)),0)=0,IFERROR(INDEX('Regras'!$B$29:$B$31,MATCH(H198,'Regras'!$A$29:$A$31,0)),0)=0,IFERROR(INDEX('Regras'!$D$35:$D$39,MATCH(I198,'Regras'!$A$35:$A$39,0)),0)=0),"Encaminhar",IF(M198&gt;='Regras'!$B$56,"Marcar chamada","Acompanhar")))</f>
        <v/>
      </c>
      <c r="P198" s="6" t="n"/>
      <c r="Q198" s="6" t="n"/>
      <c r="R198" s="6" t="n"/>
      <c r="S198" s="11" t="n"/>
      <c r="T198" s="6" t="n"/>
    </row>
    <row r="199">
      <c r="A199" s="4" t="n"/>
      <c r="B199" s="5" t="n"/>
      <c r="C199" s="6" t="n"/>
      <c r="D199" s="6" t="n"/>
      <c r="E199" s="6" t="n"/>
      <c r="F199" s="6" t="n"/>
      <c r="G199" s="6" t="n"/>
      <c r="H199" s="6" t="n"/>
      <c r="I199" s="6" t="n"/>
      <c r="J199" s="4" t="n"/>
      <c r="K199" s="6" t="n"/>
      <c r="L199" s="7">
        <f>IF(OR(A199="",J199=""),"",J199-A199)</f>
        <v/>
      </c>
      <c r="M199" s="8">
        <f>IF(OR(F199="",H199="",I199="",K199=""),"",IFERROR(INDEX('Regras'!$B$6:$B$25,MATCH(F199,'Regras'!$A$6:$A$25,0)),0)+IFERROR(INDEX('Regras'!$B$29:$B$31,MATCH(H199,'Regras'!$A$29:$A$31,0)),0)+IFERROR(INDEX('Regras'!$D$35:$D$39,MATCH(I199,'Regras'!$A$35:$A$39,0)),0)+IF(L199="",0,IFERROR(LOOKUP(L199,'Regras'!$A$49:$A$52,'Regras'!$C$49:$C$52),1))+IFERROR(INDEX('Regras'!$B$43:$B$45,MATCH(K199,'Regras'!$A$43:$A$45,0)),0))</f>
        <v/>
      </c>
      <c r="N199" s="9">
        <f>IF(F199="","",IFERROR(INDEX('Regras'!$C$6:$C$25,MATCH(F199,'Regras'!$A$6:$A$25,0)),""))</f>
        <v/>
      </c>
      <c r="O199" s="10">
        <f>IF(M199="","",IF(OR(IFERROR(INDEX('Regras'!$B$6:$B$25,MATCH(F199,'Regras'!$A$6:$A$25,0)),0)=0,IFERROR(INDEX('Regras'!$B$29:$B$31,MATCH(H199,'Regras'!$A$29:$A$31,0)),0)=0,IFERROR(INDEX('Regras'!$D$35:$D$39,MATCH(I199,'Regras'!$A$35:$A$39,0)),0)=0),"Encaminhar",IF(M199&gt;='Regras'!$B$56,"Marcar chamada","Acompanhar")))</f>
        <v/>
      </c>
      <c r="P199" s="6" t="n"/>
      <c r="Q199" s="6" t="n"/>
      <c r="R199" s="6" t="n"/>
      <c r="S199" s="11" t="n"/>
      <c r="T199" s="6" t="n"/>
    </row>
    <row r="200">
      <c r="A200" s="4" t="n"/>
      <c r="B200" s="5" t="n"/>
      <c r="C200" s="6" t="n"/>
      <c r="D200" s="6" t="n"/>
      <c r="E200" s="6" t="n"/>
      <c r="F200" s="6" t="n"/>
      <c r="G200" s="6" t="n"/>
      <c r="H200" s="6" t="n"/>
      <c r="I200" s="6" t="n"/>
      <c r="J200" s="4" t="n"/>
      <c r="K200" s="6" t="n"/>
      <c r="L200" s="7">
        <f>IF(OR(A200="",J200=""),"",J200-A200)</f>
        <v/>
      </c>
      <c r="M200" s="8">
        <f>IF(OR(F200="",H200="",I200="",K200=""),"",IFERROR(INDEX('Regras'!$B$6:$B$25,MATCH(F200,'Regras'!$A$6:$A$25,0)),0)+IFERROR(INDEX('Regras'!$B$29:$B$31,MATCH(H200,'Regras'!$A$29:$A$31,0)),0)+IFERROR(INDEX('Regras'!$D$35:$D$39,MATCH(I200,'Regras'!$A$35:$A$39,0)),0)+IF(L200="",0,IFERROR(LOOKUP(L200,'Regras'!$A$49:$A$52,'Regras'!$C$49:$C$52),1))+IFERROR(INDEX('Regras'!$B$43:$B$45,MATCH(K200,'Regras'!$A$43:$A$45,0)),0))</f>
        <v/>
      </c>
      <c r="N200" s="9">
        <f>IF(F200="","",IFERROR(INDEX('Regras'!$C$6:$C$25,MATCH(F200,'Regras'!$A$6:$A$25,0)),""))</f>
        <v/>
      </c>
      <c r="O200" s="10">
        <f>IF(M200="","",IF(OR(IFERROR(INDEX('Regras'!$B$6:$B$25,MATCH(F200,'Regras'!$A$6:$A$25,0)),0)=0,IFERROR(INDEX('Regras'!$B$29:$B$31,MATCH(H200,'Regras'!$A$29:$A$31,0)),0)=0,IFERROR(INDEX('Regras'!$D$35:$D$39,MATCH(I200,'Regras'!$A$35:$A$39,0)),0)=0),"Encaminhar",IF(M200&gt;='Regras'!$B$56,"Marcar chamada","Acompanhar")))</f>
        <v/>
      </c>
      <c r="P200" s="6" t="n"/>
      <c r="Q200" s="6" t="n"/>
      <c r="R200" s="6" t="n"/>
      <c r="S200" s="11" t="n"/>
      <c r="T200" s="6" t="n"/>
    </row>
    <row r="201">
      <c r="A201" s="4" t="n"/>
      <c r="B201" s="5" t="n"/>
      <c r="C201" s="6" t="n"/>
      <c r="D201" s="6" t="n"/>
      <c r="E201" s="6" t="n"/>
      <c r="F201" s="6" t="n"/>
      <c r="G201" s="6" t="n"/>
      <c r="H201" s="6" t="n"/>
      <c r="I201" s="6" t="n"/>
      <c r="J201" s="4" t="n"/>
      <c r="K201" s="6" t="n"/>
      <c r="L201" s="7">
        <f>IF(OR(A201="",J201=""),"",J201-A201)</f>
        <v/>
      </c>
      <c r="M201" s="8">
        <f>IF(OR(F201="",H201="",I201="",K201=""),"",IFERROR(INDEX('Regras'!$B$6:$B$25,MATCH(F201,'Regras'!$A$6:$A$25,0)),0)+IFERROR(INDEX('Regras'!$B$29:$B$31,MATCH(H201,'Regras'!$A$29:$A$31,0)),0)+IFERROR(INDEX('Regras'!$D$35:$D$39,MATCH(I201,'Regras'!$A$35:$A$39,0)),0)+IF(L201="",0,IFERROR(LOOKUP(L201,'Regras'!$A$49:$A$52,'Regras'!$C$49:$C$52),1))+IFERROR(INDEX('Regras'!$B$43:$B$45,MATCH(K201,'Regras'!$A$43:$A$45,0)),0))</f>
        <v/>
      </c>
      <c r="N201" s="9">
        <f>IF(F201="","",IFERROR(INDEX('Regras'!$C$6:$C$25,MATCH(F201,'Regras'!$A$6:$A$25,0)),""))</f>
        <v/>
      </c>
      <c r="O201" s="10">
        <f>IF(M201="","",IF(OR(IFERROR(INDEX('Regras'!$B$6:$B$25,MATCH(F201,'Regras'!$A$6:$A$25,0)),0)=0,IFERROR(INDEX('Regras'!$B$29:$B$31,MATCH(H201,'Regras'!$A$29:$A$31,0)),0)=0,IFERROR(INDEX('Regras'!$D$35:$D$39,MATCH(I201,'Regras'!$A$35:$A$39,0)),0)=0),"Encaminhar",IF(M201&gt;='Regras'!$B$56,"Marcar chamada","Acompanhar")))</f>
        <v/>
      </c>
      <c r="P201" s="6" t="n"/>
      <c r="Q201" s="6" t="n"/>
      <c r="R201" s="6" t="n"/>
      <c r="S201" s="11" t="n"/>
      <c r="T201" s="6" t="n"/>
    </row>
    <row r="202">
      <c r="A202" s="4" t="n"/>
      <c r="B202" s="5" t="n"/>
      <c r="C202" s="6" t="n"/>
      <c r="D202" s="6" t="n"/>
      <c r="E202" s="6" t="n"/>
      <c r="F202" s="6" t="n"/>
      <c r="G202" s="6" t="n"/>
      <c r="H202" s="6" t="n"/>
      <c r="I202" s="6" t="n"/>
      <c r="J202" s="4" t="n"/>
      <c r="K202" s="6" t="n"/>
      <c r="L202" s="7">
        <f>IF(OR(A202="",J202=""),"",J202-A202)</f>
        <v/>
      </c>
      <c r="M202" s="8">
        <f>IF(OR(F202="",H202="",I202="",K202=""),"",IFERROR(INDEX('Regras'!$B$6:$B$25,MATCH(F202,'Regras'!$A$6:$A$25,0)),0)+IFERROR(INDEX('Regras'!$B$29:$B$31,MATCH(H202,'Regras'!$A$29:$A$31,0)),0)+IFERROR(INDEX('Regras'!$D$35:$D$39,MATCH(I202,'Regras'!$A$35:$A$39,0)),0)+IF(L202="",0,IFERROR(LOOKUP(L202,'Regras'!$A$49:$A$52,'Regras'!$C$49:$C$52),1))+IFERROR(INDEX('Regras'!$B$43:$B$45,MATCH(K202,'Regras'!$A$43:$A$45,0)),0))</f>
        <v/>
      </c>
      <c r="N202" s="9">
        <f>IF(F202="","",IFERROR(INDEX('Regras'!$C$6:$C$25,MATCH(F202,'Regras'!$A$6:$A$25,0)),""))</f>
        <v/>
      </c>
      <c r="O202" s="10">
        <f>IF(M202="","",IF(OR(IFERROR(INDEX('Regras'!$B$6:$B$25,MATCH(F202,'Regras'!$A$6:$A$25,0)),0)=0,IFERROR(INDEX('Regras'!$B$29:$B$31,MATCH(H202,'Regras'!$A$29:$A$31,0)),0)=0,IFERROR(INDEX('Regras'!$D$35:$D$39,MATCH(I202,'Regras'!$A$35:$A$39,0)),0)=0),"Encaminhar",IF(M202&gt;='Regras'!$B$56,"Marcar chamada","Acompanhar")))</f>
        <v/>
      </c>
      <c r="P202" s="6" t="n"/>
      <c r="Q202" s="6" t="n"/>
      <c r="R202" s="6" t="n"/>
      <c r="S202" s="11" t="n"/>
      <c r="T202" s="6" t="n"/>
    </row>
    <row r="203">
      <c r="A203" s="4" t="n"/>
      <c r="B203" s="5" t="n"/>
      <c r="C203" s="6" t="n"/>
      <c r="D203" s="6" t="n"/>
      <c r="E203" s="6" t="n"/>
      <c r="F203" s="6" t="n"/>
      <c r="G203" s="6" t="n"/>
      <c r="H203" s="6" t="n"/>
      <c r="I203" s="6" t="n"/>
      <c r="J203" s="4" t="n"/>
      <c r="K203" s="6" t="n"/>
      <c r="L203" s="7">
        <f>IF(OR(A203="",J203=""),"",J203-A203)</f>
        <v/>
      </c>
      <c r="M203" s="8">
        <f>IF(OR(F203="",H203="",I203="",K203=""),"",IFERROR(INDEX('Regras'!$B$6:$B$25,MATCH(F203,'Regras'!$A$6:$A$25,0)),0)+IFERROR(INDEX('Regras'!$B$29:$B$31,MATCH(H203,'Regras'!$A$29:$A$31,0)),0)+IFERROR(INDEX('Regras'!$D$35:$D$39,MATCH(I203,'Regras'!$A$35:$A$39,0)),0)+IF(L203="",0,IFERROR(LOOKUP(L203,'Regras'!$A$49:$A$52,'Regras'!$C$49:$C$52),1))+IFERROR(INDEX('Regras'!$B$43:$B$45,MATCH(K203,'Regras'!$A$43:$A$45,0)),0))</f>
        <v/>
      </c>
      <c r="N203" s="9">
        <f>IF(F203="","",IFERROR(INDEX('Regras'!$C$6:$C$25,MATCH(F203,'Regras'!$A$6:$A$25,0)),""))</f>
        <v/>
      </c>
      <c r="O203" s="10">
        <f>IF(M203="","",IF(OR(IFERROR(INDEX('Regras'!$B$6:$B$25,MATCH(F203,'Regras'!$A$6:$A$25,0)),0)=0,IFERROR(INDEX('Regras'!$B$29:$B$31,MATCH(H203,'Regras'!$A$29:$A$31,0)),0)=0,IFERROR(INDEX('Regras'!$D$35:$D$39,MATCH(I203,'Regras'!$A$35:$A$39,0)),0)=0),"Encaminhar",IF(M203&gt;='Regras'!$B$56,"Marcar chamada","Acompanhar")))</f>
        <v/>
      </c>
      <c r="P203" s="6" t="n"/>
      <c r="Q203" s="6" t="n"/>
      <c r="R203" s="6" t="n"/>
      <c r="S203" s="11" t="n"/>
      <c r="T203" s="6" t="n"/>
    </row>
    <row r="204">
      <c r="A204" s="4" t="n"/>
      <c r="B204" s="5" t="n"/>
      <c r="C204" s="6" t="n"/>
      <c r="D204" s="6" t="n"/>
      <c r="E204" s="6" t="n"/>
      <c r="F204" s="6" t="n"/>
      <c r="G204" s="6" t="n"/>
      <c r="H204" s="6" t="n"/>
      <c r="I204" s="6" t="n"/>
      <c r="J204" s="4" t="n"/>
      <c r="K204" s="6" t="n"/>
      <c r="L204" s="7">
        <f>IF(OR(A204="",J204=""),"",J204-A204)</f>
        <v/>
      </c>
      <c r="M204" s="8">
        <f>IF(OR(F204="",H204="",I204="",K204=""),"",IFERROR(INDEX('Regras'!$B$6:$B$25,MATCH(F204,'Regras'!$A$6:$A$25,0)),0)+IFERROR(INDEX('Regras'!$B$29:$B$31,MATCH(H204,'Regras'!$A$29:$A$31,0)),0)+IFERROR(INDEX('Regras'!$D$35:$D$39,MATCH(I204,'Regras'!$A$35:$A$39,0)),0)+IF(L204="",0,IFERROR(LOOKUP(L204,'Regras'!$A$49:$A$52,'Regras'!$C$49:$C$52),1))+IFERROR(INDEX('Regras'!$B$43:$B$45,MATCH(K204,'Regras'!$A$43:$A$45,0)),0))</f>
        <v/>
      </c>
      <c r="N204" s="9">
        <f>IF(F204="","",IFERROR(INDEX('Regras'!$C$6:$C$25,MATCH(F204,'Regras'!$A$6:$A$25,0)),""))</f>
        <v/>
      </c>
      <c r="O204" s="10">
        <f>IF(M204="","",IF(OR(IFERROR(INDEX('Regras'!$B$6:$B$25,MATCH(F204,'Regras'!$A$6:$A$25,0)),0)=0,IFERROR(INDEX('Regras'!$B$29:$B$31,MATCH(H204,'Regras'!$A$29:$A$31,0)),0)=0,IFERROR(INDEX('Regras'!$D$35:$D$39,MATCH(I204,'Regras'!$A$35:$A$39,0)),0)=0),"Encaminhar",IF(M204&gt;='Regras'!$B$56,"Marcar chamada","Acompanhar")))</f>
        <v/>
      </c>
      <c r="P204" s="6" t="n"/>
      <c r="Q204" s="6" t="n"/>
      <c r="R204" s="6" t="n"/>
      <c r="S204" s="11" t="n"/>
      <c r="T204" s="6" t="n"/>
    </row>
  </sheetData>
  <autoFilter ref="A4:T204"/>
  <conditionalFormatting sqref="O5:O204">
    <cfRule type="expression" priority="1" dxfId="0">
      <formula>O5="Marcar chamada"</formula>
    </cfRule>
    <cfRule type="expression" priority="2" dxfId="1">
      <formula>O5="Acompanhar"</formula>
    </cfRule>
    <cfRule type="expression" priority="3" dxfId="2">
      <formula>O5="Encaminhar"</formula>
    </cfRule>
  </conditionalFormatting>
  <conditionalFormatting sqref="N5:N204">
    <cfRule type="expression" priority="4" dxfId="2">
      <formula>N5="Encaminhar"</formula>
    </cfRule>
  </conditionalFormatting>
  <dataValidations count="8">
    <dataValidation sqref="E5:E204" showDropDown="0" showInputMessage="0" showErrorMessage="0" allowBlank="1" type="list">
      <formula1>='Regras'!$F$6:$F$15</formula1>
    </dataValidation>
    <dataValidation sqref="F5:F204" showDropDown="0" showInputMessage="0" showErrorMessage="0" allowBlank="1" type="list">
      <formula1>='Regras'!$A$6:$A$25</formula1>
    </dataValidation>
    <dataValidation sqref="H5:H204" showDropDown="0" showInputMessage="0" showErrorMessage="0" allowBlank="1" type="list">
      <formula1>='Regras'!$A$29:$A$31</formula1>
    </dataValidation>
    <dataValidation sqref="I5:I204" showDropDown="0" showInputMessage="0" showErrorMessage="0" allowBlank="1" type="list">
      <formula1>='Regras'!$A$35:$A$39</formula1>
    </dataValidation>
    <dataValidation sqref="K5:K204" showDropDown="0" showInputMessage="0" showErrorMessage="0" allowBlank="1" type="list">
      <formula1>='Regras'!$A$43:$A$45</formula1>
    </dataValidation>
    <dataValidation sqref="P5:P204" showDropDown="0" showInputMessage="0" showErrorMessage="0" allowBlank="1" type="list">
      <formula1>='Regras'!$G$6:$G$15</formula1>
    </dataValidation>
    <dataValidation sqref="Q5:Q204" showDropDown="0" showInputMessage="0" showErrorMessage="0" allowBlank="1" type="list">
      <formula1>='Regras'!$H$6:$H$7</formula1>
    </dataValidation>
    <dataValidation sqref="R5:R204" showDropDown="0" showInputMessage="0" showErrorMessage="0" allowBlank="1" type="list">
      <formula1>='Regras'!$H$6:$H$7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57"/>
  <sheetViews>
    <sheetView rightToLeft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0" customWidth="1" min="4" max="4"/>
    <col width="3" customWidth="1" min="5" max="5"/>
    <col width="18" customWidth="1" min="6" max="6"/>
    <col width="14" customWidth="1" min="7" max="7"/>
    <col width="12" customWidth="1" min="8" max="8"/>
    <col width="14" customWidth="1" min="9" max="9"/>
  </cols>
  <sheetData>
    <row r="1">
      <c r="A1" s="1" t="inlineStr">
        <is>
          <t>Regras</t>
        </is>
      </c>
    </row>
    <row r="2">
      <c r="A2" s="2" t="inlineStr">
        <is>
          <t>Altere estas listas para as adaptar à sua agência. A folha Pedidos vai buscar aqui os pontos e as modalidades.</t>
        </is>
      </c>
    </row>
    <row r="4">
      <c r="A4" s="12" t="inlineStr">
        <is>
          <t>Serviços</t>
        </is>
      </c>
      <c r="F4" s="12" t="inlineStr">
        <is>
          <t>Listas</t>
        </is>
      </c>
    </row>
    <row r="5" ht="32" customHeight="1">
      <c r="A5" s="3" t="inlineStr">
        <is>
          <t>Serviço</t>
        </is>
      </c>
      <c r="B5" s="3" t="inlineStr">
        <is>
          <t>Pontos de adequação (0-2)</t>
        </is>
      </c>
      <c r="C5" s="3" t="inlineStr">
        <is>
          <t>Modalidade</t>
        </is>
      </c>
      <c r="F5" s="13" t="inlineStr">
        <is>
          <t>Canal</t>
        </is>
      </c>
      <c r="G5" s="13" t="inlineStr">
        <is>
          <t>Responsável</t>
        </is>
      </c>
      <c r="H5" s="13" t="inlineStr">
        <is>
          <t>Sim ou não</t>
        </is>
      </c>
      <c r="I5" s="13" t="inlineStr">
        <is>
          <t>Modalidade</t>
        </is>
      </c>
    </row>
    <row r="6">
      <c r="A6" s="5" t="inlineStr">
        <is>
          <t>SEO + anúncios pagos</t>
        </is>
      </c>
      <c r="B6" s="14" t="n">
        <v>2</v>
      </c>
      <c r="C6" s="6" t="inlineStr">
        <is>
          <t>Avença</t>
        </is>
      </c>
      <c r="F6" s="6" t="inlineStr">
        <is>
          <t>Chat do site</t>
        </is>
      </c>
      <c r="G6" s="6" t="inlineStr">
        <is>
          <t>Kim</t>
        </is>
      </c>
      <c r="H6" s="6" t="inlineStr">
        <is>
          <t>Sim</t>
        </is>
      </c>
      <c r="I6" s="6" t="inlineStr">
        <is>
          <t>Avença</t>
        </is>
      </c>
    </row>
    <row r="7">
      <c r="A7" s="5" t="inlineStr">
        <is>
          <t>SEO local</t>
        </is>
      </c>
      <c r="B7" s="14" t="n">
        <v>2</v>
      </c>
      <c r="C7" s="6" t="inlineStr">
        <is>
          <t>Avença</t>
        </is>
      </c>
      <c r="F7" s="6" t="inlineStr">
        <is>
          <t>WhatsApp</t>
        </is>
      </c>
      <c r="G7" s="6" t="inlineStr">
        <is>
          <t>Dan</t>
        </is>
      </c>
      <c r="H7" s="6" t="inlineStr">
        <is>
          <t>Não</t>
        </is>
      </c>
      <c r="I7" s="6" t="inlineStr">
        <is>
          <t>Projeto</t>
        </is>
      </c>
    </row>
    <row r="8">
      <c r="A8" s="5" t="inlineStr">
        <is>
          <t>Gestão de anúncios pagos</t>
        </is>
      </c>
      <c r="B8" s="14" t="n">
        <v>2</v>
      </c>
      <c r="C8" s="6" t="inlineStr">
        <is>
          <t>Avença</t>
        </is>
      </c>
      <c r="F8" s="6" t="inlineStr">
        <is>
          <t>Instagram</t>
        </is>
      </c>
      <c r="G8" s="6" t="n"/>
      <c r="H8" s="6" t="n"/>
      <c r="I8" s="6" t="inlineStr">
        <is>
          <t>Encaminhar</t>
        </is>
      </c>
    </row>
    <row r="9">
      <c r="A9" s="5" t="inlineStr">
        <is>
          <t>Gestão de redes sociais</t>
        </is>
      </c>
      <c r="B9" s="14" t="n">
        <v>1</v>
      </c>
      <c r="C9" s="6" t="inlineStr">
        <is>
          <t>Avença</t>
        </is>
      </c>
      <c r="F9" s="6" t="inlineStr">
        <is>
          <t>Telefone</t>
        </is>
      </c>
      <c r="G9" s="6" t="n"/>
      <c r="H9" s="6" t="n"/>
      <c r="I9" s="6" t="n"/>
    </row>
    <row r="10">
      <c r="A10" s="5" t="inlineStr">
        <is>
          <t>Criação de site</t>
        </is>
      </c>
      <c r="B10" s="14" t="n">
        <v>2</v>
      </c>
      <c r="C10" s="6" t="inlineStr">
        <is>
          <t>Projeto</t>
        </is>
      </c>
      <c r="F10" s="6" t="inlineStr">
        <is>
          <t>Email</t>
        </is>
      </c>
      <c r="G10" s="6" t="n"/>
      <c r="H10" s="6" t="n"/>
      <c r="I10" s="6" t="n"/>
    </row>
    <row r="11">
      <c r="A11" s="5" t="inlineStr">
        <is>
          <t>Páginas de destino</t>
        </is>
      </c>
      <c r="B11" s="14" t="n">
        <v>2</v>
      </c>
      <c r="C11" s="6" t="inlineStr">
        <is>
          <t>Projeto</t>
        </is>
      </c>
      <c r="F11" s="6" t="inlineStr">
        <is>
          <t>Formulário de contacto</t>
        </is>
      </c>
      <c r="G11" s="6" t="n"/>
      <c r="H11" s="6" t="n"/>
      <c r="I11" s="6" t="n"/>
    </row>
    <row r="12">
      <c r="A12" s="5" t="inlineStr">
        <is>
          <t>Auditoria de marketing</t>
        </is>
      </c>
      <c r="B12" s="14" t="n">
        <v>2</v>
      </c>
      <c r="C12" s="6" t="inlineStr">
        <is>
          <t>Projeto</t>
        </is>
      </c>
      <c r="F12" s="6" t="n"/>
      <c r="G12" s="6" t="n"/>
      <c r="H12" s="6" t="n"/>
      <c r="I12" s="6" t="n"/>
    </row>
    <row r="13">
      <c r="A13" s="5" t="inlineStr">
        <is>
          <t>RP ou assessoria de imprensa</t>
        </is>
      </c>
      <c r="B13" s="14" t="n">
        <v>0</v>
      </c>
      <c r="C13" s="6" t="inlineStr">
        <is>
          <t>Encaminhar</t>
        </is>
      </c>
      <c r="F13" s="6" t="n"/>
      <c r="G13" s="6" t="n"/>
      <c r="H13" s="6" t="n"/>
      <c r="I13" s="6" t="n"/>
    </row>
    <row r="14">
      <c r="A14" s="5" t="inlineStr">
        <is>
          <t>Anúncios de TV ou rádio</t>
        </is>
      </c>
      <c r="B14" s="14" t="n">
        <v>0</v>
      </c>
      <c r="C14" s="6" t="inlineStr">
        <is>
          <t>Encaminhar</t>
        </is>
      </c>
      <c r="F14" s="6" t="n"/>
      <c r="G14" s="6" t="n"/>
      <c r="H14" s="6" t="n"/>
      <c r="I14" s="6" t="n"/>
    </row>
    <row r="15">
      <c r="A15" s="5" t="n"/>
      <c r="B15" s="14" t="n"/>
      <c r="C15" s="6" t="n"/>
      <c r="F15" s="6" t="n"/>
      <c r="G15" s="6" t="n"/>
      <c r="H15" s="6" t="n"/>
      <c r="I15" s="6" t="n"/>
    </row>
    <row r="16">
      <c r="A16" s="5" t="n"/>
      <c r="B16" s="14" t="n"/>
      <c r="C16" s="6" t="n"/>
    </row>
    <row r="17">
      <c r="A17" s="5" t="n"/>
      <c r="B17" s="14" t="n"/>
      <c r="C17" s="6" t="n"/>
    </row>
    <row r="18">
      <c r="A18" s="5" t="n"/>
      <c r="B18" s="14" t="n"/>
      <c r="C18" s="6" t="n"/>
    </row>
    <row r="19">
      <c r="A19" s="5" t="n"/>
      <c r="B19" s="14" t="n"/>
      <c r="C19" s="6" t="n"/>
    </row>
    <row r="20">
      <c r="A20" s="5" t="n"/>
      <c r="B20" s="14" t="n"/>
      <c r="C20" s="6" t="n"/>
    </row>
    <row r="21">
      <c r="A21" s="5" t="n"/>
      <c r="B21" s="14" t="n"/>
      <c r="C21" s="6" t="n"/>
    </row>
    <row r="22">
      <c r="A22" s="5" t="n"/>
      <c r="B22" s="14" t="n"/>
      <c r="C22" s="6" t="n"/>
    </row>
    <row r="23">
      <c r="A23" s="5" t="n"/>
      <c r="B23" s="14" t="n"/>
      <c r="C23" s="6" t="n"/>
    </row>
    <row r="24">
      <c r="A24" s="5" t="n"/>
      <c r="B24" s="14" t="n"/>
      <c r="C24" s="6" t="n"/>
    </row>
    <row r="25">
      <c r="A25" s="5" t="n"/>
      <c r="B25" s="14" t="n"/>
      <c r="C25" s="6" t="n"/>
    </row>
    <row r="27">
      <c r="A27" s="12" t="inlineStr">
        <is>
          <t>Geografia e língua</t>
        </is>
      </c>
    </row>
    <row r="28" ht="32" customHeight="1">
      <c r="A28" s="3" t="inlineStr">
        <is>
          <t>Resposta</t>
        </is>
      </c>
      <c r="B28" s="3" t="inlineStr">
        <is>
          <t>Pontos</t>
        </is>
      </c>
    </row>
    <row r="29">
      <c r="A29" s="5" t="inlineStr">
        <is>
          <t>Coberto internamente</t>
        </is>
      </c>
      <c r="B29" s="14" t="n">
        <v>2</v>
      </c>
    </row>
    <row r="30">
      <c r="A30" s="5" t="inlineStr">
        <is>
          <t>Precisa de parceiro</t>
        </is>
      </c>
      <c r="B30" s="14" t="n">
        <v>1</v>
      </c>
    </row>
    <row r="31">
      <c r="A31" s="5" t="inlineStr">
        <is>
          <t>Não conseguimos cobrir</t>
        </is>
      </c>
      <c r="B31" s="14" t="n">
        <v>0</v>
      </c>
    </row>
    <row r="33">
      <c r="A33" s="12" t="inlineStr">
        <is>
          <t>Escalões de orçamento</t>
        </is>
      </c>
    </row>
    <row r="34" ht="32" customHeight="1">
      <c r="A34" s="3" t="inlineStr">
        <is>
          <t>Escalão</t>
        </is>
      </c>
      <c r="B34" s="3" t="inlineStr">
        <is>
          <t>Avença, por mês</t>
        </is>
      </c>
      <c r="C34" s="3" t="inlineStr">
        <is>
          <t>Projeto, valor único</t>
        </is>
      </c>
      <c r="D34" s="3" t="inlineStr">
        <is>
          <t>Pontos</t>
        </is>
      </c>
    </row>
    <row r="35">
      <c r="A35" s="5" t="inlineStr">
        <is>
          <t>A</t>
        </is>
      </c>
      <c r="B35" s="6" t="inlineStr">
        <is>
          <t>Menos de 2000 $</t>
        </is>
      </c>
      <c r="C35" s="6" t="inlineStr">
        <is>
          <t>Menos de 5000 $</t>
        </is>
      </c>
      <c r="D35" s="14" t="n">
        <v>0</v>
      </c>
    </row>
    <row r="36">
      <c r="A36" s="5" t="inlineStr">
        <is>
          <t>B</t>
        </is>
      </c>
      <c r="B36" s="6" t="inlineStr">
        <is>
          <t>2000 a 3999 $</t>
        </is>
      </c>
      <c r="C36" s="6" t="inlineStr">
        <is>
          <t>5000 a 14 999 $</t>
        </is>
      </c>
      <c r="D36" s="14" t="n">
        <v>1</v>
      </c>
    </row>
    <row r="37">
      <c r="A37" s="5" t="inlineStr">
        <is>
          <t>C</t>
        </is>
      </c>
      <c r="B37" s="6" t="inlineStr">
        <is>
          <t>4000 a 7999 $</t>
        </is>
      </c>
      <c r="C37" s="6" t="inlineStr">
        <is>
          <t>15 000 a 29 999 $</t>
        </is>
      </c>
      <c r="D37" s="14" t="n">
        <v>2</v>
      </c>
    </row>
    <row r="38">
      <c r="A38" s="5" t="inlineStr">
        <is>
          <t>D</t>
        </is>
      </c>
      <c r="B38" s="6" t="inlineStr">
        <is>
          <t>8000 $ ou mais</t>
        </is>
      </c>
      <c r="C38" s="6" t="inlineStr">
        <is>
          <t>30 000 $ ou mais</t>
        </is>
      </c>
      <c r="D38" s="14" t="n">
        <v>2</v>
      </c>
    </row>
    <row r="39">
      <c r="A39" s="5" t="inlineStr">
        <is>
          <t>Não indicado</t>
        </is>
      </c>
      <c r="B39" s="6" t="inlineStr">
        <is>
          <t>Voltar a perguntar na chamada</t>
        </is>
      </c>
      <c r="C39" s="6" t="inlineStr">
        <is>
          <t>Voltar a perguntar na chamada</t>
        </is>
      </c>
      <c r="D39" s="14" t="n">
        <v>1</v>
      </c>
    </row>
    <row r="41">
      <c r="A41" s="12" t="inlineStr">
        <is>
          <t>Decisor</t>
        </is>
      </c>
    </row>
    <row r="42" ht="32" customHeight="1">
      <c r="A42" s="3" t="inlineStr">
        <is>
          <t>Resposta</t>
        </is>
      </c>
      <c r="B42" s="3" t="inlineStr">
        <is>
          <t>Pontos</t>
        </is>
      </c>
    </row>
    <row r="43">
      <c r="A43" s="5" t="inlineStr">
        <is>
          <t>Na chamada</t>
        </is>
      </c>
      <c r="B43" s="14" t="n">
        <v>2</v>
      </c>
    </row>
    <row r="44">
      <c r="A44" s="5" t="inlineStr">
        <is>
          <t>Conhecido, fora da chamada</t>
        </is>
      </c>
      <c r="B44" s="14" t="n">
        <v>1</v>
      </c>
    </row>
    <row r="45">
      <c r="A45" s="5" t="inlineStr">
        <is>
          <t>Desconhecido</t>
        </is>
      </c>
      <c r="B45" s="14" t="n">
        <v>0</v>
      </c>
    </row>
    <row r="47">
      <c r="A47" s="12" t="inlineStr">
        <is>
          <t>Prazo</t>
        </is>
      </c>
    </row>
    <row r="48" ht="32" customHeight="1">
      <c r="A48" s="3" t="inlineStr">
        <is>
          <t>A partir do dia</t>
        </is>
      </c>
      <c r="B48" s="3" t="inlineStr">
        <is>
          <t>Dias entre o pedido e o prazo</t>
        </is>
      </c>
      <c r="C48" s="3" t="inlineStr">
        <is>
          <t>Pontos</t>
        </is>
      </c>
    </row>
    <row r="49">
      <c r="A49" s="14" t="n">
        <v>0</v>
      </c>
      <c r="B49" s="5" t="inlineStr">
        <is>
          <t>Menos de 28 dias</t>
        </is>
      </c>
      <c r="C49" s="14" t="n">
        <v>1</v>
      </c>
    </row>
    <row r="50">
      <c r="A50" s="14" t="n">
        <v>28</v>
      </c>
      <c r="B50" s="5" t="inlineStr">
        <is>
          <t>28 a 91 dias</t>
        </is>
      </c>
      <c r="C50" s="14" t="n">
        <v>2</v>
      </c>
    </row>
    <row r="51">
      <c r="A51" s="14" t="n">
        <v>92</v>
      </c>
      <c r="B51" s="5" t="inlineStr">
        <is>
          <t>92 a 182 dias</t>
        </is>
      </c>
      <c r="C51" s="14" t="n">
        <v>1</v>
      </c>
    </row>
    <row r="52">
      <c r="A52" s="14" t="n">
        <v>183</v>
      </c>
      <c r="B52" s="5" t="inlineStr">
        <is>
          <t>Mais de 182 dias</t>
        </is>
      </c>
      <c r="C52" s="14" t="n">
        <v>0</v>
      </c>
    </row>
    <row r="53">
      <c r="A53" s="2" t="inlineStr">
        <is>
          <t>Sem prazo: 0 pontos. Um prazo anterior à data do pedido conta como urgente: 1 ponto.</t>
        </is>
      </c>
    </row>
    <row r="55">
      <c r="A55" s="12" t="inlineStr">
        <is>
          <t>Próximo passo</t>
        </is>
      </c>
    </row>
    <row r="56">
      <c r="A56" s="5" t="inlineStr">
        <is>
          <t>Marcar chamada a partir desta pontuação</t>
        </is>
      </c>
      <c r="B56" s="15" t="n">
        <v>8</v>
      </c>
    </row>
    <row r="57">
      <c r="A57" s="2" t="inlineStr">
        <is>
          <t>Encaminhar quando serviço, geografia ou orçamento têm 0 pontos, seja qual for o total.</t>
        </is>
      </c>
    </row>
  </sheetData>
  <dataValidations count="1">
    <dataValidation sqref="C6:C25" showDropDown="0" showInputMessage="0" showErrorMessage="0" allowBlank="1" type="list">
      <formula1>=$I$6:$I$8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50"/>
  <sheetViews>
    <sheetView rightToLeft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6" customWidth="1" min="3" max="3"/>
    <col width="18" customWidth="1" min="4" max="4"/>
  </cols>
  <sheetData>
    <row r="1">
      <c r="A1" s="1" t="inlineStr">
        <is>
          <t>Resumo</t>
        </is>
      </c>
    </row>
    <row r="2">
      <c r="A2" s="2" t="inlineStr">
        <is>
          <t>Todos os números se atualizam a partir da folha Pedidos.</t>
        </is>
      </c>
    </row>
    <row r="4" ht="24" customHeight="1">
      <c r="A4" s="3" t="inlineStr">
        <is>
          <t>Indicador</t>
        </is>
      </c>
      <c r="B4" s="3" t="inlineStr">
        <is>
          <t>Valor</t>
        </is>
      </c>
    </row>
    <row r="5">
      <c r="A5" s="6" t="inlineStr">
        <is>
          <t>Pedidos registados</t>
        </is>
      </c>
      <c r="B5" s="16">
        <f>COUNTA('Pedidos'!$B$5:$B$204)</f>
        <v/>
      </c>
    </row>
    <row r="6">
      <c r="A6" s="6" t="inlineStr">
        <is>
          <t>Pontuação média</t>
        </is>
      </c>
      <c r="B6" s="17">
        <f>IFERROR(AVERAGE('Pedidos'!$M$5:$M$204),"")</f>
        <v/>
      </c>
    </row>
    <row r="7">
      <c r="A7" s="6" t="inlineStr">
        <is>
          <t>Pedidos aceites pelas vendas</t>
        </is>
      </c>
      <c r="B7" s="16">
        <f>COUNTIF('Pedidos'!$Q$5:$Q$204,"Sim")</f>
        <v/>
      </c>
    </row>
    <row r="8">
      <c r="A8" s="6" t="inlineStr">
        <is>
          <t>Chamadas de descoberta marcadas</t>
        </is>
      </c>
      <c r="B8" s="16">
        <f>COUNTIF('Pedidos'!$R$5:$R$204,"Sim")</f>
        <v/>
      </c>
    </row>
    <row r="9">
      <c r="A9" s="6" t="inlineStr">
        <is>
          <t>Chamadas marcadas por lead em Marcar chamada</t>
        </is>
      </c>
      <c r="B9" s="18">
        <f>IFERROR(COUNTIFS('Pedidos'!$O$5:$O$204,"Marcar chamada",'Pedidos'!$R$5:$R$204,"Sim")/COUNTIF('Pedidos'!$O$5:$O$204,"Marcar chamada"),"")</f>
        <v/>
      </c>
    </row>
    <row r="11" ht="24" customHeight="1">
      <c r="A11" s="3" t="inlineStr">
        <is>
          <t>Próximo passo</t>
        </is>
      </c>
      <c r="B11" s="3" t="inlineStr">
        <is>
          <t>Pedidos</t>
        </is>
      </c>
      <c r="C11" s="3" t="inlineStr">
        <is>
          <t>Percentagem</t>
        </is>
      </c>
    </row>
    <row r="12">
      <c r="A12" s="5" t="inlineStr">
        <is>
          <t>Marcar chamada</t>
        </is>
      </c>
      <c r="B12" s="19">
        <f>COUNTIF('Pedidos'!$O$5:$O$204,A12)</f>
        <v/>
      </c>
      <c r="C12" s="20">
        <f>IF($B$5=0,"",B12/$B$5)</f>
        <v/>
      </c>
    </row>
    <row r="13">
      <c r="A13" s="5" t="inlineStr">
        <is>
          <t>Acompanhar</t>
        </is>
      </c>
      <c r="B13" s="19">
        <f>COUNTIF('Pedidos'!$O$5:$O$204,A13)</f>
        <v/>
      </c>
      <c r="C13" s="20">
        <f>IF($B$5=0,"",B13/$B$5)</f>
        <v/>
      </c>
    </row>
    <row r="14">
      <c r="A14" s="5" t="inlineStr">
        <is>
          <t>Encaminhar</t>
        </is>
      </c>
      <c r="B14" s="19">
        <f>COUNTIF('Pedidos'!$O$5:$O$204,A14)</f>
        <v/>
      </c>
      <c r="C14" s="20">
        <f>IF($B$5=0,"",B14/$B$5)</f>
        <v/>
      </c>
    </row>
    <row r="16" ht="24" customHeight="1">
      <c r="A16" s="3" t="inlineStr">
        <is>
          <t>Serviço</t>
        </is>
      </c>
      <c r="B16" s="3" t="inlineStr">
        <is>
          <t>Pedidos</t>
        </is>
      </c>
      <c r="C16" s="3" t="inlineStr">
        <is>
          <t>Marcar chamada</t>
        </is>
      </c>
      <c r="D16" s="3" t="inlineStr">
        <is>
          <t>Chamada marcada</t>
        </is>
      </c>
    </row>
    <row r="17">
      <c r="A17" s="5">
        <f>IF('Regras'!A6="","",'Regras'!A6)</f>
        <v/>
      </c>
      <c r="B17" s="19">
        <f>IF(A17="","",COUNTIF('Pedidos'!$F$5:$F$204,A17))</f>
        <v/>
      </c>
      <c r="C17" s="19">
        <f>IF(A17="","",COUNTIFS('Pedidos'!$F$5:$F$204,A17,'Pedidos'!$O$5:$O$204,"Marcar chamada"))</f>
        <v/>
      </c>
      <c r="D17" s="19">
        <f>IF(A17="","",COUNTIFS('Pedidos'!$F$5:$F$204,A17,'Pedidos'!$R$5:$R$204,"Sim"))</f>
        <v/>
      </c>
    </row>
    <row r="18">
      <c r="A18" s="5">
        <f>IF('Regras'!A7="","",'Regras'!A7)</f>
        <v/>
      </c>
      <c r="B18" s="19">
        <f>IF(A18="","",COUNTIF('Pedidos'!$F$5:$F$204,A18))</f>
        <v/>
      </c>
      <c r="C18" s="19">
        <f>IF(A18="","",COUNTIFS('Pedidos'!$F$5:$F$204,A18,'Pedidos'!$O$5:$O$204,"Marcar chamada"))</f>
        <v/>
      </c>
      <c r="D18" s="19">
        <f>IF(A18="","",COUNTIFS('Pedidos'!$F$5:$F$204,A18,'Pedidos'!$R$5:$R$204,"Sim"))</f>
        <v/>
      </c>
    </row>
    <row r="19">
      <c r="A19" s="5">
        <f>IF('Regras'!A8="","",'Regras'!A8)</f>
        <v/>
      </c>
      <c r="B19" s="19">
        <f>IF(A19="","",COUNTIF('Pedidos'!$F$5:$F$204,A19))</f>
        <v/>
      </c>
      <c r="C19" s="19">
        <f>IF(A19="","",COUNTIFS('Pedidos'!$F$5:$F$204,A19,'Pedidos'!$O$5:$O$204,"Marcar chamada"))</f>
        <v/>
      </c>
      <c r="D19" s="19">
        <f>IF(A19="","",COUNTIFS('Pedidos'!$F$5:$F$204,A19,'Pedidos'!$R$5:$R$204,"Sim"))</f>
        <v/>
      </c>
    </row>
    <row r="20">
      <c r="A20" s="5">
        <f>IF('Regras'!A9="","",'Regras'!A9)</f>
        <v/>
      </c>
      <c r="B20" s="19">
        <f>IF(A20="","",COUNTIF('Pedidos'!$F$5:$F$204,A20))</f>
        <v/>
      </c>
      <c r="C20" s="19">
        <f>IF(A20="","",COUNTIFS('Pedidos'!$F$5:$F$204,A20,'Pedidos'!$O$5:$O$204,"Marcar chamada"))</f>
        <v/>
      </c>
      <c r="D20" s="19">
        <f>IF(A20="","",COUNTIFS('Pedidos'!$F$5:$F$204,A20,'Pedidos'!$R$5:$R$204,"Sim"))</f>
        <v/>
      </c>
    </row>
    <row r="21">
      <c r="A21" s="5">
        <f>IF('Regras'!A10="","",'Regras'!A10)</f>
        <v/>
      </c>
      <c r="B21" s="19">
        <f>IF(A21="","",COUNTIF('Pedidos'!$F$5:$F$204,A21))</f>
        <v/>
      </c>
      <c r="C21" s="19">
        <f>IF(A21="","",COUNTIFS('Pedidos'!$F$5:$F$204,A21,'Pedidos'!$O$5:$O$204,"Marcar chamada"))</f>
        <v/>
      </c>
      <c r="D21" s="19">
        <f>IF(A21="","",COUNTIFS('Pedidos'!$F$5:$F$204,A21,'Pedidos'!$R$5:$R$204,"Sim"))</f>
        <v/>
      </c>
    </row>
    <row r="22">
      <c r="A22" s="5">
        <f>IF('Regras'!A11="","",'Regras'!A11)</f>
        <v/>
      </c>
      <c r="B22" s="19">
        <f>IF(A22="","",COUNTIF('Pedidos'!$F$5:$F$204,A22))</f>
        <v/>
      </c>
      <c r="C22" s="19">
        <f>IF(A22="","",COUNTIFS('Pedidos'!$F$5:$F$204,A22,'Pedidos'!$O$5:$O$204,"Marcar chamada"))</f>
        <v/>
      </c>
      <c r="D22" s="19">
        <f>IF(A22="","",COUNTIFS('Pedidos'!$F$5:$F$204,A22,'Pedidos'!$R$5:$R$204,"Sim"))</f>
        <v/>
      </c>
    </row>
    <row r="23">
      <c r="A23" s="5">
        <f>IF('Regras'!A12="","",'Regras'!A12)</f>
        <v/>
      </c>
      <c r="B23" s="19">
        <f>IF(A23="","",COUNTIF('Pedidos'!$F$5:$F$204,A23))</f>
        <v/>
      </c>
      <c r="C23" s="19">
        <f>IF(A23="","",COUNTIFS('Pedidos'!$F$5:$F$204,A23,'Pedidos'!$O$5:$O$204,"Marcar chamada"))</f>
        <v/>
      </c>
      <c r="D23" s="19">
        <f>IF(A23="","",COUNTIFS('Pedidos'!$F$5:$F$204,A23,'Pedidos'!$R$5:$R$204,"Sim"))</f>
        <v/>
      </c>
    </row>
    <row r="24">
      <c r="A24" s="5">
        <f>IF('Regras'!A13="","",'Regras'!A13)</f>
        <v/>
      </c>
      <c r="B24" s="19">
        <f>IF(A24="","",COUNTIF('Pedidos'!$F$5:$F$204,A24))</f>
        <v/>
      </c>
      <c r="C24" s="19">
        <f>IF(A24="","",COUNTIFS('Pedidos'!$F$5:$F$204,A24,'Pedidos'!$O$5:$O$204,"Marcar chamada"))</f>
        <v/>
      </c>
      <c r="D24" s="19">
        <f>IF(A24="","",COUNTIFS('Pedidos'!$F$5:$F$204,A24,'Pedidos'!$R$5:$R$204,"Sim"))</f>
        <v/>
      </c>
    </row>
    <row r="25">
      <c r="A25" s="5">
        <f>IF('Regras'!A14="","",'Regras'!A14)</f>
        <v/>
      </c>
      <c r="B25" s="19">
        <f>IF(A25="","",COUNTIF('Pedidos'!$F$5:$F$204,A25))</f>
        <v/>
      </c>
      <c r="C25" s="19">
        <f>IF(A25="","",COUNTIFS('Pedidos'!$F$5:$F$204,A25,'Pedidos'!$O$5:$O$204,"Marcar chamada"))</f>
        <v/>
      </c>
      <c r="D25" s="19">
        <f>IF(A25="","",COUNTIFS('Pedidos'!$F$5:$F$204,A25,'Pedidos'!$R$5:$R$204,"Sim"))</f>
        <v/>
      </c>
    </row>
    <row r="26">
      <c r="A26" s="5">
        <f>IF('Regras'!A15="","",'Regras'!A15)</f>
        <v/>
      </c>
      <c r="B26" s="19">
        <f>IF(A26="","",COUNTIF('Pedidos'!$F$5:$F$204,A26))</f>
        <v/>
      </c>
      <c r="C26" s="19">
        <f>IF(A26="","",COUNTIFS('Pedidos'!$F$5:$F$204,A26,'Pedidos'!$O$5:$O$204,"Marcar chamada"))</f>
        <v/>
      </c>
      <c r="D26" s="19">
        <f>IF(A26="","",COUNTIFS('Pedidos'!$F$5:$F$204,A26,'Pedidos'!$R$5:$R$204,"Sim"))</f>
        <v/>
      </c>
    </row>
    <row r="27">
      <c r="A27" s="5">
        <f>IF('Regras'!A16="","",'Regras'!A16)</f>
        <v/>
      </c>
      <c r="B27" s="19">
        <f>IF(A27="","",COUNTIF('Pedidos'!$F$5:$F$204,A27))</f>
        <v/>
      </c>
      <c r="C27" s="19">
        <f>IF(A27="","",COUNTIFS('Pedidos'!$F$5:$F$204,A27,'Pedidos'!$O$5:$O$204,"Marcar chamada"))</f>
        <v/>
      </c>
      <c r="D27" s="19">
        <f>IF(A27="","",COUNTIFS('Pedidos'!$F$5:$F$204,A27,'Pedidos'!$R$5:$R$204,"Sim"))</f>
        <v/>
      </c>
    </row>
    <row r="28">
      <c r="A28" s="5">
        <f>IF('Regras'!A17="","",'Regras'!A17)</f>
        <v/>
      </c>
      <c r="B28" s="19">
        <f>IF(A28="","",COUNTIF('Pedidos'!$F$5:$F$204,A28))</f>
        <v/>
      </c>
      <c r="C28" s="19">
        <f>IF(A28="","",COUNTIFS('Pedidos'!$F$5:$F$204,A28,'Pedidos'!$O$5:$O$204,"Marcar chamada"))</f>
        <v/>
      </c>
      <c r="D28" s="19">
        <f>IF(A28="","",COUNTIFS('Pedidos'!$F$5:$F$204,A28,'Pedidos'!$R$5:$R$204,"Sim"))</f>
        <v/>
      </c>
    </row>
    <row r="29">
      <c r="A29" s="5">
        <f>IF('Regras'!A18="","",'Regras'!A18)</f>
        <v/>
      </c>
      <c r="B29" s="19">
        <f>IF(A29="","",COUNTIF('Pedidos'!$F$5:$F$204,A29))</f>
        <v/>
      </c>
      <c r="C29" s="19">
        <f>IF(A29="","",COUNTIFS('Pedidos'!$F$5:$F$204,A29,'Pedidos'!$O$5:$O$204,"Marcar chamada"))</f>
        <v/>
      </c>
      <c r="D29" s="19">
        <f>IF(A29="","",COUNTIFS('Pedidos'!$F$5:$F$204,A29,'Pedidos'!$R$5:$R$204,"Sim"))</f>
        <v/>
      </c>
    </row>
    <row r="30">
      <c r="A30" s="5">
        <f>IF('Regras'!A19="","",'Regras'!A19)</f>
        <v/>
      </c>
      <c r="B30" s="19">
        <f>IF(A30="","",COUNTIF('Pedidos'!$F$5:$F$204,A30))</f>
        <v/>
      </c>
      <c r="C30" s="19">
        <f>IF(A30="","",COUNTIFS('Pedidos'!$F$5:$F$204,A30,'Pedidos'!$O$5:$O$204,"Marcar chamada"))</f>
        <v/>
      </c>
      <c r="D30" s="19">
        <f>IF(A30="","",COUNTIFS('Pedidos'!$F$5:$F$204,A30,'Pedidos'!$R$5:$R$204,"Sim"))</f>
        <v/>
      </c>
    </row>
    <row r="31">
      <c r="A31" s="5">
        <f>IF('Regras'!A20="","",'Regras'!A20)</f>
        <v/>
      </c>
      <c r="B31" s="19">
        <f>IF(A31="","",COUNTIF('Pedidos'!$F$5:$F$204,A31))</f>
        <v/>
      </c>
      <c r="C31" s="19">
        <f>IF(A31="","",COUNTIFS('Pedidos'!$F$5:$F$204,A31,'Pedidos'!$O$5:$O$204,"Marcar chamada"))</f>
        <v/>
      </c>
      <c r="D31" s="19">
        <f>IF(A31="","",COUNTIFS('Pedidos'!$F$5:$F$204,A31,'Pedidos'!$R$5:$R$204,"Sim"))</f>
        <v/>
      </c>
    </row>
    <row r="32">
      <c r="A32" s="5">
        <f>IF('Regras'!A21="","",'Regras'!A21)</f>
        <v/>
      </c>
      <c r="B32" s="19">
        <f>IF(A32="","",COUNTIF('Pedidos'!$F$5:$F$204,A32))</f>
        <v/>
      </c>
      <c r="C32" s="19">
        <f>IF(A32="","",COUNTIFS('Pedidos'!$F$5:$F$204,A32,'Pedidos'!$O$5:$O$204,"Marcar chamada"))</f>
        <v/>
      </c>
      <c r="D32" s="19">
        <f>IF(A32="","",COUNTIFS('Pedidos'!$F$5:$F$204,A32,'Pedidos'!$R$5:$R$204,"Sim"))</f>
        <v/>
      </c>
    </row>
    <row r="33">
      <c r="A33" s="5">
        <f>IF('Regras'!A22="","",'Regras'!A22)</f>
        <v/>
      </c>
      <c r="B33" s="19">
        <f>IF(A33="","",COUNTIF('Pedidos'!$F$5:$F$204,A33))</f>
        <v/>
      </c>
      <c r="C33" s="19">
        <f>IF(A33="","",COUNTIFS('Pedidos'!$F$5:$F$204,A33,'Pedidos'!$O$5:$O$204,"Marcar chamada"))</f>
        <v/>
      </c>
      <c r="D33" s="19">
        <f>IF(A33="","",COUNTIFS('Pedidos'!$F$5:$F$204,A33,'Pedidos'!$R$5:$R$204,"Sim"))</f>
        <v/>
      </c>
    </row>
    <row r="34">
      <c r="A34" s="5">
        <f>IF('Regras'!A23="","",'Regras'!A23)</f>
        <v/>
      </c>
      <c r="B34" s="19">
        <f>IF(A34="","",COUNTIF('Pedidos'!$F$5:$F$204,A34))</f>
        <v/>
      </c>
      <c r="C34" s="19">
        <f>IF(A34="","",COUNTIFS('Pedidos'!$F$5:$F$204,A34,'Pedidos'!$O$5:$O$204,"Marcar chamada"))</f>
        <v/>
      </c>
      <c r="D34" s="19">
        <f>IF(A34="","",COUNTIFS('Pedidos'!$F$5:$F$204,A34,'Pedidos'!$R$5:$R$204,"Sim"))</f>
        <v/>
      </c>
    </row>
    <row r="35">
      <c r="A35" s="5">
        <f>IF('Regras'!A24="","",'Regras'!A24)</f>
        <v/>
      </c>
      <c r="B35" s="19">
        <f>IF(A35="","",COUNTIF('Pedidos'!$F$5:$F$204,A35))</f>
        <v/>
      </c>
      <c r="C35" s="19">
        <f>IF(A35="","",COUNTIFS('Pedidos'!$F$5:$F$204,A35,'Pedidos'!$O$5:$O$204,"Marcar chamada"))</f>
        <v/>
      </c>
      <c r="D35" s="19">
        <f>IF(A35="","",COUNTIFS('Pedidos'!$F$5:$F$204,A35,'Pedidos'!$R$5:$R$204,"Sim"))</f>
        <v/>
      </c>
    </row>
    <row r="36">
      <c r="A36" s="5">
        <f>IF('Regras'!A25="","",'Regras'!A25)</f>
        <v/>
      </c>
      <c r="B36" s="19">
        <f>IF(A36="","",COUNTIF('Pedidos'!$F$5:$F$204,A36))</f>
        <v/>
      </c>
      <c r="C36" s="19">
        <f>IF(A36="","",COUNTIFS('Pedidos'!$F$5:$F$204,A36,'Pedidos'!$O$5:$O$204,"Marcar chamada"))</f>
        <v/>
      </c>
      <c r="D36" s="19">
        <f>IF(A36="","",COUNTIFS('Pedidos'!$F$5:$F$204,A36,'Pedidos'!$R$5:$R$204,"Sim"))</f>
        <v/>
      </c>
    </row>
    <row r="38" ht="24" customHeight="1">
      <c r="A38" s="3" t="inlineStr">
        <is>
          <t>Canal</t>
        </is>
      </c>
      <c r="B38" s="3" t="inlineStr">
        <is>
          <t>Pedidos</t>
        </is>
      </c>
      <c r="C38" s="3" t="inlineStr">
        <is>
          <t>Chamada marcada</t>
        </is>
      </c>
    </row>
    <row r="39">
      <c r="A39" s="5">
        <f>IF('Regras'!F6="","",'Regras'!F6)</f>
        <v/>
      </c>
      <c r="B39" s="19">
        <f>IF(A39="","",COUNTIF('Pedidos'!$E$5:$E$204,A39))</f>
        <v/>
      </c>
      <c r="C39" s="19">
        <f>IF(A39="","",COUNTIFS('Pedidos'!$E$5:$E$204,A39,'Pedidos'!$R$5:$R$204,"Sim"))</f>
        <v/>
      </c>
    </row>
    <row r="40">
      <c r="A40" s="5">
        <f>IF('Regras'!F7="","",'Regras'!F7)</f>
        <v/>
      </c>
      <c r="B40" s="19">
        <f>IF(A40="","",COUNTIF('Pedidos'!$E$5:$E$204,A40))</f>
        <v/>
      </c>
      <c r="C40" s="19">
        <f>IF(A40="","",COUNTIFS('Pedidos'!$E$5:$E$204,A40,'Pedidos'!$R$5:$R$204,"Sim"))</f>
        <v/>
      </c>
    </row>
    <row r="41">
      <c r="A41" s="5">
        <f>IF('Regras'!F8="","",'Regras'!F8)</f>
        <v/>
      </c>
      <c r="B41" s="19">
        <f>IF(A41="","",COUNTIF('Pedidos'!$E$5:$E$204,A41))</f>
        <v/>
      </c>
      <c r="C41" s="19">
        <f>IF(A41="","",COUNTIFS('Pedidos'!$E$5:$E$204,A41,'Pedidos'!$R$5:$R$204,"Sim"))</f>
        <v/>
      </c>
    </row>
    <row r="42">
      <c r="A42" s="5">
        <f>IF('Regras'!F9="","",'Regras'!F9)</f>
        <v/>
      </c>
      <c r="B42" s="19">
        <f>IF(A42="","",COUNTIF('Pedidos'!$E$5:$E$204,A42))</f>
        <v/>
      </c>
      <c r="C42" s="19">
        <f>IF(A42="","",COUNTIFS('Pedidos'!$E$5:$E$204,A42,'Pedidos'!$R$5:$R$204,"Sim"))</f>
        <v/>
      </c>
    </row>
    <row r="43">
      <c r="A43" s="5">
        <f>IF('Regras'!F10="","",'Regras'!F10)</f>
        <v/>
      </c>
      <c r="B43" s="19">
        <f>IF(A43="","",COUNTIF('Pedidos'!$E$5:$E$204,A43))</f>
        <v/>
      </c>
      <c r="C43" s="19">
        <f>IF(A43="","",COUNTIFS('Pedidos'!$E$5:$E$204,A43,'Pedidos'!$R$5:$R$204,"Sim"))</f>
        <v/>
      </c>
    </row>
    <row r="44">
      <c r="A44" s="5">
        <f>IF('Regras'!F11="","",'Regras'!F11)</f>
        <v/>
      </c>
      <c r="B44" s="19">
        <f>IF(A44="","",COUNTIF('Pedidos'!$E$5:$E$204,A44))</f>
        <v/>
      </c>
      <c r="C44" s="19">
        <f>IF(A44="","",COUNTIFS('Pedidos'!$E$5:$E$204,A44,'Pedidos'!$R$5:$R$204,"Sim"))</f>
        <v/>
      </c>
    </row>
    <row r="45">
      <c r="A45" s="5">
        <f>IF('Regras'!F12="","",'Regras'!F12)</f>
        <v/>
      </c>
      <c r="B45" s="19">
        <f>IF(A45="","",COUNTIF('Pedidos'!$E$5:$E$204,A45))</f>
        <v/>
      </c>
      <c r="C45" s="19">
        <f>IF(A45="","",COUNTIFS('Pedidos'!$E$5:$E$204,A45,'Pedidos'!$R$5:$R$204,"Sim"))</f>
        <v/>
      </c>
    </row>
    <row r="46">
      <c r="A46" s="5">
        <f>IF('Regras'!F13="","",'Regras'!F13)</f>
        <v/>
      </c>
      <c r="B46" s="19">
        <f>IF(A46="","",COUNTIF('Pedidos'!$E$5:$E$204,A46))</f>
        <v/>
      </c>
      <c r="C46" s="19">
        <f>IF(A46="","",COUNTIFS('Pedidos'!$E$5:$E$204,A46,'Pedidos'!$R$5:$R$204,"Sim"))</f>
        <v/>
      </c>
    </row>
    <row r="47">
      <c r="A47" s="5">
        <f>IF('Regras'!F14="","",'Regras'!F14)</f>
        <v/>
      </c>
      <c r="B47" s="19">
        <f>IF(A47="","",COUNTIF('Pedidos'!$E$5:$E$204,A47))</f>
        <v/>
      </c>
      <c r="C47" s="19">
        <f>IF(A47="","",COUNTIFS('Pedidos'!$E$5:$E$204,A47,'Pedidos'!$R$5:$R$204,"Sim"))</f>
        <v/>
      </c>
    </row>
    <row r="48">
      <c r="A48" s="5">
        <f>IF('Regras'!F15="","",'Regras'!F15)</f>
        <v/>
      </c>
      <c r="B48" s="19">
        <f>IF(A48="","",COUNTIF('Pedidos'!$E$5:$E$204,A48))</f>
        <v/>
      </c>
      <c r="C48" s="19">
        <f>IF(A48="","",COUNTIFS('Pedidos'!$E$5:$E$204,A48,'Pedidos'!$R$5:$R$204,"Sim"))</f>
        <v/>
      </c>
    </row>
    <row r="50">
      <c r="A50" s="21" t="inlineStr">
        <is>
          <t>Modelo grátis da CRMsoftware.pro. Dados de exemplo fictícios.</t>
        </is>
      </c>
    </row>
  </sheetData>
  <conditionalFormatting sqref="A12:A14">
    <cfRule type="expression" priority="1" dxfId="0">
      <formula>A12="Marcar chamada"</formula>
    </cfRule>
    <cfRule type="expression" priority="2" dxfId="1">
      <formula>A12="Acompanhar"</formula>
    </cfRule>
    <cfRule type="expression" priority="3" dxfId="2">
      <formula>A12="Encaminhar"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Grelha de pedidos da agência</dc:title>
  <dcterms:created xmlns:dcterms="http://purl.org/dc/terms/" xmlns:xsi="http://www.w3.org/2001/XMLSchema-instance" xsi:type="dcterms:W3CDTF">2026-10-07T09:42:23Z</dcterms:created>
  <dcterms:modified xmlns:dcterms="http://purl.org/dc/terms/" xmlns:xsi="http://www.w3.org/2001/XMLSchema-instance" xsi:type="dcterms:W3CDTF">2026-10-07T09:42:23Z</dcterms:modified>
</cp:coreProperties>
</file>