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отмен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отмен'!$A$4:$R$204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.00"/>
    <numFmt numFmtId="165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5" fontId="4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vertical="top"/>
    </xf>
    <xf numFmtId="0" fontId="5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4" fontId="6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0" fontId="8" fillId="0" borderId="0" pivotButton="0" quotePrefix="0" xfId="0"/>
    <xf numFmtId="164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12" customWidth="1" min="3" max="3"/>
    <col width="11" customWidth="1" min="4" max="4"/>
    <col width="11" customWidth="1" min="5" max="5"/>
    <col width="22" customWidth="1" min="6" max="6"/>
    <col width="12" customWidth="1" min="7" max="7"/>
    <col width="13" customWidth="1" min="8" max="8"/>
    <col width="12" customWidth="1" min="9" max="9"/>
    <col width="9" customWidth="1" min="10" max="10"/>
    <col width="10" customWidth="1" min="11" max="11"/>
    <col width="12" customWidth="1" min="12" max="12"/>
    <col width="12" customWidth="1" min="13" max="13"/>
    <col width="10" customWidth="1" min="14" max="14"/>
    <col width="13" customWidth="1" min="15" max="15"/>
    <col width="13" customWidth="1" min="16" max="16"/>
    <col width="14" customWidth="1" min="17" max="17"/>
    <col width="48" customWidth="1" min="18" max="18"/>
  </cols>
  <sheetData>
    <row r="1">
      <c r="A1" s="1" t="inlineStr">
        <is>
          <t>Журнал отмен</t>
        </is>
      </c>
    </row>
    <row r="2">
      <c r="A2" s="2" t="inlineStr">
        <is>
          <t>Одна строка на запрос об отмене, до ответа. Заполняйте белые столбцы; затенённые столбцы заполняются сами. «Канал», «Причину», «Предложение», «Результат» и «Возобновлена» выбирайте из списков.</t>
        </is>
      </c>
    </row>
    <row r="3">
      <c r="A3" s="2" t="inlineStr">
        <is>
          <t>Сохранённая выручка учитывает переход на тариф дешевле сразу, а паузу — только когда в «Возобновлена» стоит «Да». Статус меняется на «Просрочен», если результат не записан в срок, указанный на листе «Списки», и на «Проверить возобновление» в день окончания паузы.</t>
        </is>
      </c>
    </row>
    <row r="4" ht="34" customHeight="1">
      <c r="A4" s="3" t="inlineStr">
        <is>
          <t>Запрос получен</t>
        </is>
      </c>
      <c r="B4" s="3" t="inlineStr">
        <is>
          <t>Клиент</t>
        </is>
      </c>
      <c r="C4" s="3" t="inlineStr">
        <is>
          <t>Тариф</t>
        </is>
      </c>
      <c r="D4" s="3" t="inlineStr">
        <is>
          <t>Сумма в месяц</t>
        </is>
      </c>
      <c r="E4" s="3" t="inlineStr">
        <is>
          <t>Канал</t>
        </is>
      </c>
      <c r="F4" s="3" t="inlineStr">
        <is>
          <t>Причина</t>
        </is>
      </c>
      <c r="G4" s="3" t="inlineStr">
        <is>
          <t>Предложение</t>
        </is>
      </c>
      <c r="H4" s="3" t="inlineStr">
        <is>
          <t>Результат</t>
        </is>
      </c>
      <c r="I4" s="3" t="inlineStr">
        <is>
          <t>Обработано</t>
        </is>
      </c>
      <c r="J4" s="3" t="inlineStr">
        <is>
          <t>В срок</t>
        </is>
      </c>
      <c r="K4" s="3" t="inlineStr">
        <is>
          <t>Возврат</t>
        </is>
      </c>
      <c r="L4" s="3" t="inlineStr">
        <is>
          <t>Новая сумма в месяц</t>
        </is>
      </c>
      <c r="M4" s="3" t="inlineStr">
        <is>
          <t>Конец паузы</t>
        </is>
      </c>
      <c r="N4" s="3" t="inlineStr">
        <is>
          <t>Возобновлена</t>
        </is>
      </c>
      <c r="O4" s="3" t="inlineStr">
        <is>
          <t>Сохранённая выручка в месяц</t>
        </is>
      </c>
      <c r="P4" s="3" t="inlineStr">
        <is>
          <t>Потерянная выручка в месяц</t>
        </is>
      </c>
      <c r="Q4" s="3" t="inlineStr">
        <is>
          <t>Статус</t>
        </is>
      </c>
      <c r="R4" s="3" t="inlineStr">
        <is>
          <t>Заметки</t>
        </is>
      </c>
    </row>
    <row r="5">
      <c r="A5" s="4" t="n">
        <v>46267</v>
      </c>
      <c r="B5" s="5" t="inlineStr">
        <is>
          <t>Мартин Осеи</t>
        </is>
      </c>
      <c r="C5" s="6" t="inlineStr">
        <is>
          <t>Две пачки</t>
        </is>
      </c>
      <c r="D5" s="7" t="n">
        <v>36</v>
      </c>
      <c r="E5" s="6" t="inlineStr">
        <is>
          <t>Email</t>
        </is>
      </c>
      <c r="F5" s="8" t="inlineStr">
        <is>
          <t>Слишком дорого</t>
        </is>
      </c>
      <c r="G5" s="6" t="inlineStr">
        <is>
          <t>Тариф дешевле</t>
        </is>
      </c>
      <c r="H5" s="6" t="inlineStr">
        <is>
          <t>Отменена</t>
        </is>
      </c>
      <c r="I5" s="4" t="n">
        <v>46267</v>
      </c>
      <c r="J5" s="9">
        <f>IF(OR($A5="",$I5=""),"",IF($I5&lt;=WORKDAY($A5,'Списки'!$I$5),"Да","Нет"))</f>
        <v/>
      </c>
      <c r="K5" s="7" t="n"/>
      <c r="L5" s="7" t="n"/>
      <c r="M5" s="4" t="n"/>
      <c r="N5" s="10" t="n"/>
      <c r="O5" s="11">
        <f>IF(OR($A5="",$H5=""),"",IF($H5="Отменена",0,IF($H5="Тариф понижен",IF($L5="","",$L5),IF($N5="Да",$D5,IF($N5="Нет",0,"")))))</f>
        <v/>
      </c>
      <c r="P5" s="11">
        <f>IF(OR($A5="",$H5=""),"",IF($H5="Отменена",$D5,IF($H5="Тариф понижен",IF($L5="","",$D5-$L5),IF($N5="Да",0,IF($N5="Нет",$D5,"")))))</f>
        <v/>
      </c>
      <c r="Q5" s="12">
        <f>IF($A5="","",IF($H5="",IF(TODAY()&gt;WORKDAY($A5,'Списки'!$I$5),"Просрочен","Открыт"),IF(AND($H5="На паузе",$N5=""),IF(AND($M5&lt;&gt;"",TODAY()&gt;=$M5),"Проверить возобновление","На паузе"),"Закрыт")))</f>
        <v/>
      </c>
      <c r="R5" s="8" t="inlineStr">
        <is>
          <t>Отказался от тарифа «Одна пачка» за 19,00 $; отменено в то же утро</t>
        </is>
      </c>
    </row>
    <row r="6">
      <c r="A6" s="4" t="n">
        <v>46269</v>
      </c>
      <c r="B6" s="5" t="inlineStr">
        <is>
          <t>Елена Варга</t>
        </is>
      </c>
      <c r="C6" s="6" t="inlineStr">
        <is>
          <t>Одна пачка</t>
        </is>
      </c>
      <c r="D6" s="7" t="n">
        <v>19</v>
      </c>
      <c r="E6" s="6" t="inlineStr">
        <is>
          <t>Самостоятельно</t>
        </is>
      </c>
      <c r="F6" s="8" t="inlineStr">
        <is>
          <t>Продукт не подходит</t>
        </is>
      </c>
      <c r="G6" s="6" t="inlineStr">
        <is>
          <t>Без предложения</t>
        </is>
      </c>
      <c r="H6" s="6" t="inlineStr">
        <is>
          <t>Отменена</t>
        </is>
      </c>
      <c r="I6" s="4" t="n">
        <v>46269</v>
      </c>
      <c r="J6" s="9">
        <f>IF(OR($A6="",$I6=""),"",IF($I6&lt;=WORKDAY($A6,'Списки'!$I$5),"Да","Нет"))</f>
        <v/>
      </c>
      <c r="K6" s="7" t="n"/>
      <c r="L6" s="7" t="n"/>
      <c r="M6" s="4" t="n"/>
      <c r="N6" s="10" t="n"/>
      <c r="O6" s="11">
        <f>IF(OR($A6="",$H6=""),"",IF($H6="Отменена",0,IF($H6="Тариф понижен",IF($L6="","",$L6),IF($N6="Да",$D6,IF($N6="Нет",0,"")))))</f>
        <v/>
      </c>
      <c r="P6" s="11">
        <f>IF(OR($A6="",$H6=""),"",IF($H6="Отменена",$D6,IF($H6="Тариф понижен",IF($L6="","",$D6-$L6),IF($N6="Да",0,IF($N6="Нет",$D6,"")))))</f>
        <v/>
      </c>
      <c r="Q6" s="12">
        <f>IF($A6="","",IF($H6="",IF(TODAY()&gt;WORKDAY($A6,'Списки'!$I$5),"Просрочен","Открыт"),IF(AND($H6="На паузе",$N6=""),IF(AND($M6&lt;&gt;"",TODAY()&gt;=$M6),"Проверить возобновление","На паузе"),"Закрыт")))</f>
        <v/>
      </c>
      <c r="R6" s="8" t="inlineStr">
        <is>
          <t>Отменила онлайн; предпочитает кофе светлой обжарки</t>
        </is>
      </c>
    </row>
    <row r="7">
      <c r="A7" s="4" t="n">
        <v>46273</v>
      </c>
      <c r="B7" s="5" t="inlineStr">
        <is>
          <t>Джамал Райт</t>
        </is>
      </c>
      <c r="C7" s="6" t="inlineStr">
        <is>
          <t>Две пачки</t>
        </is>
      </c>
      <c r="D7" s="7" t="n">
        <v>36</v>
      </c>
      <c r="E7" s="6" t="inlineStr">
        <is>
          <t>Чат</t>
        </is>
      </c>
      <c r="F7" s="8" t="inlineStr">
        <is>
          <t>Мало пользуюсь</t>
        </is>
      </c>
      <c r="G7" s="6" t="inlineStr">
        <is>
          <t>Пауза</t>
        </is>
      </c>
      <c r="H7" s="6" t="inlineStr">
        <is>
          <t>На паузе</t>
        </is>
      </c>
      <c r="I7" s="4" t="n">
        <v>46273</v>
      </c>
      <c r="J7" s="9">
        <f>IF(OR($A7="",$I7=""),"",IF($I7&lt;=WORKDAY($A7,'Списки'!$I$5),"Да","Нет"))</f>
        <v/>
      </c>
      <c r="K7" s="7" t="n"/>
      <c r="L7" s="7" t="n"/>
      <c r="M7" s="4" t="n">
        <v>46300</v>
      </c>
      <c r="N7" s="10" t="inlineStr">
        <is>
          <t>Да</t>
        </is>
      </c>
      <c r="O7" s="11">
        <f>IF(OR($A7="",$H7=""),"",IF($H7="Отменена",0,IF($H7="Тариф понижен",IF($L7="","",$L7),IF($N7="Да",$D7,IF($N7="Нет",0,"")))))</f>
        <v/>
      </c>
      <c r="P7" s="11">
        <f>IF(OR($A7="",$H7=""),"",IF($H7="Отменена",$D7,IF($H7="Тариф понижен",IF($L7="","",$D7-$L7),IF($N7="Да",0,IF($N7="Нет",$D7,"")))))</f>
        <v/>
      </c>
      <c r="Q7" s="12">
        <f>IF($A7="","",IF($H7="",IF(TODAY()&gt;WORKDAY($A7,'Списки'!$I$5),"Просрочен","Открыт"),IF(AND($H7="На паузе",$N7=""),IF(AND($M7&lt;&gt;"",TODAY()&gt;=$M7),"Проверить возобновление","На паузе"),"Закрыт")))</f>
        <v/>
      </c>
      <c r="R7" s="8" t="inlineStr">
        <is>
          <t>Пропустил 1 посылку на время поездки; 5 окт. снова прошло списание</t>
        </is>
      </c>
    </row>
    <row r="8">
      <c r="A8" s="4" t="n">
        <v>46276</v>
      </c>
      <c r="B8" s="5" t="inlineStr">
        <is>
          <t>Кэйко Танака</t>
        </is>
      </c>
      <c r="C8" s="6" t="inlineStr">
        <is>
          <t>Офисный набор</t>
        </is>
      </c>
      <c r="D8" s="7" t="n">
        <v>64</v>
      </c>
      <c r="E8" s="6" t="inlineStr">
        <is>
          <t>Email</t>
        </is>
      </c>
      <c r="F8" s="8" t="inlineStr">
        <is>
          <t>Мало пользуюсь</t>
        </is>
      </c>
      <c r="G8" s="6" t="inlineStr">
        <is>
          <t>Тариф дешевле</t>
        </is>
      </c>
      <c r="H8" s="6" t="inlineStr">
        <is>
          <t>Тариф понижен</t>
        </is>
      </c>
      <c r="I8" s="4" t="n">
        <v>46276</v>
      </c>
      <c r="J8" s="9">
        <f>IF(OR($A8="",$I8=""),"",IF($I8&lt;=WORKDAY($A8,'Списки'!$I$5),"Да","Нет"))</f>
        <v/>
      </c>
      <c r="K8" s="7" t="n"/>
      <c r="L8" s="7" t="n">
        <v>36</v>
      </c>
      <c r="M8" s="4" t="n"/>
      <c r="N8" s="10" t="n"/>
      <c r="O8" s="11">
        <f>IF(OR($A8="",$H8=""),"",IF($H8="Отменена",0,IF($H8="Тариф понижен",IF($L8="","",$L8),IF($N8="Да",$D8,IF($N8="Нет",0,"")))))</f>
        <v/>
      </c>
      <c r="P8" s="11">
        <f>IF(OR($A8="",$H8=""),"",IF($H8="Отменена",$D8,IF($H8="Тариф понижен",IF($L8="","",$D8-$L8),IF($N8="Да",0,IF($N8="Нет",$D8,"")))))</f>
        <v/>
      </c>
      <c r="Q8" s="12">
        <f>IF($A8="","",IF($H8="",IF(TODAY()&gt;WORKDAY($A8,'Списки'!$I$5),"Просрочен","Открыт"),IF(AND($H8="На паузе",$N8=""),IF(AND($M8&lt;&gt;"",TODAY()&gt;=$M8),"Проверить возобновление","На паузе"),"Закрыт")))</f>
        <v/>
      </c>
      <c r="R8" s="8" t="inlineStr">
        <is>
          <t>Офисная команда сократилась с 6 до 3 человек; перешла на «Две пачки»</t>
        </is>
      </c>
    </row>
    <row r="9">
      <c r="A9" s="4" t="n">
        <v>46280</v>
      </c>
      <c r="B9" s="5" t="inlineStr">
        <is>
          <t>Рут Абернати</t>
        </is>
      </c>
      <c r="C9" s="6" t="inlineStr">
        <is>
          <t>Две пачки</t>
        </is>
      </c>
      <c r="D9" s="7" t="n">
        <v>36</v>
      </c>
      <c r="E9" s="6" t="inlineStr">
        <is>
          <t>Телефон</t>
        </is>
      </c>
      <c r="F9" s="8" t="inlineStr">
        <is>
          <t>Проблема с доставкой или сервисом</t>
        </is>
      </c>
      <c r="G9" s="6" t="inlineStr">
        <is>
          <t>Без предложения</t>
        </is>
      </c>
      <c r="H9" s="6" t="inlineStr">
        <is>
          <t>Отменена</t>
        </is>
      </c>
      <c r="I9" s="4" t="n">
        <v>46282</v>
      </c>
      <c r="J9" s="9">
        <f>IF(OR($A9="",$I9=""),"",IF($I9&lt;=WORKDAY($A9,'Списки'!$I$5),"Да","Нет"))</f>
        <v/>
      </c>
      <c r="K9" s="7" t="n">
        <v>36</v>
      </c>
      <c r="L9" s="7" t="n"/>
      <c r="M9" s="4" t="n"/>
      <c r="N9" s="10" t="n"/>
      <c r="O9" s="11">
        <f>IF(OR($A9="",$H9=""),"",IF($H9="Отменена",0,IF($H9="Тариф понижен",IF($L9="","",$L9),IF($N9="Да",$D9,IF($N9="Нет",0,"")))))</f>
        <v/>
      </c>
      <c r="P9" s="11">
        <f>IF(OR($A9="",$H9=""),"",IF($H9="Отменена",$D9,IF($H9="Тариф понижен",IF($L9="","",$D9-$L9),IF($N9="Да",0,IF($N9="Нет",$D9,"")))))</f>
        <v/>
      </c>
      <c r="Q9" s="12">
        <f>IF($A9="","",IF($H9="",IF(TODAY()&gt;WORKDAY($A9,'Списки'!$I$5),"Просрочен","Открыт"),IF(AND($H9="На паузе",$N9=""),IF(AND($M9&lt;&gt;"",TODAY()&gt;=$M9),"Проверить возобновление","На паузе"),"Закрыт")))</f>
        <v/>
      </c>
      <c r="R9" s="8" t="inlineStr">
        <is>
          <t>Сентябрьскую посылку потерял перевозчик, 36,00 $ возвращено. Отменено на 2 дня позже, пока ждали розыска: сначала отменять, потом возвращать деньги</t>
        </is>
      </c>
    </row>
    <row r="10">
      <c r="A10" s="4" t="n">
        <v>46283</v>
      </c>
      <c r="B10" s="5" t="inlineStr">
        <is>
          <t>Диего Фуэнтес</t>
        </is>
      </c>
      <c r="C10" s="6" t="inlineStr">
        <is>
          <t>Одна пачка</t>
        </is>
      </c>
      <c r="D10" s="7" t="n">
        <v>19</v>
      </c>
      <c r="E10" s="6" t="inlineStr">
        <is>
          <t>Самостоятельно</t>
        </is>
      </c>
      <c r="F10" s="8" t="inlineStr">
        <is>
          <t>Другое</t>
        </is>
      </c>
      <c r="G10" s="6" t="inlineStr">
        <is>
          <t>Без предложения</t>
        </is>
      </c>
      <c r="H10" s="6" t="inlineStr">
        <is>
          <t>Отменена</t>
        </is>
      </c>
      <c r="I10" s="4" t="n">
        <v>46283</v>
      </c>
      <c r="J10" s="9">
        <f>IF(OR($A10="",$I10=""),"",IF($I10&lt;=WORKDAY($A10,'Списки'!$I$5),"Да","Нет"))</f>
        <v/>
      </c>
      <c r="K10" s="7" t="n"/>
      <c r="L10" s="7" t="n"/>
      <c r="M10" s="4" t="n"/>
      <c r="N10" s="10" t="n"/>
      <c r="O10" s="11">
        <f>IF(OR($A10="",$H10=""),"",IF($H10="Отменена",0,IF($H10="Тариф понижен",IF($L10="","",$L10),IF($N10="Да",$D10,IF($N10="Нет",0,"")))))</f>
        <v/>
      </c>
      <c r="P10" s="11">
        <f>IF(OR($A10="",$H10=""),"",IF($H10="Отменена",$D10,IF($H10="Тариф понижен",IF($L10="","",$D10-$L10),IF($N10="Да",0,IF($N10="Нет",$D10,"")))))</f>
        <v/>
      </c>
      <c r="Q10" s="12">
        <f>IF($A10="","",IF($H10="",IF(TODAY()&gt;WORKDAY($A10,'Списки'!$I$5),"Просрочен","Открыт"),IF(AND($H10="На паузе",$N10=""),IF(AND($M10&lt;&gt;"",TODAY()&gt;=$M10),"Проверить возобновление","На паузе"),"Закрыт")))</f>
        <v/>
      </c>
      <c r="R10" s="8" t="inlineStr">
        <is>
          <t>Переезжает за границу</t>
        </is>
      </c>
    </row>
    <row r="11">
      <c r="A11" s="4" t="n">
        <v>46287</v>
      </c>
      <c r="B11" s="5" t="inlineStr">
        <is>
          <t>Хлоя Дюбуа</t>
        </is>
      </c>
      <c r="C11" s="6" t="inlineStr">
        <is>
          <t>Две пачки</t>
        </is>
      </c>
      <c r="D11" s="7" t="n">
        <v>36</v>
      </c>
      <c r="E11" s="6" t="inlineStr">
        <is>
          <t>Email</t>
        </is>
      </c>
      <c r="F11" s="8" t="inlineStr">
        <is>
          <t>Мало пользуюсь</t>
        </is>
      </c>
      <c r="G11" s="6" t="inlineStr">
        <is>
          <t>Пауза</t>
        </is>
      </c>
      <c r="H11" s="6" t="inlineStr">
        <is>
          <t>На паузе</t>
        </is>
      </c>
      <c r="I11" s="4" t="n">
        <v>46287</v>
      </c>
      <c r="J11" s="9">
        <f>IF(OR($A11="",$I11=""),"",IF($I11&lt;=WORKDAY($A11,'Списки'!$I$5),"Да","Нет"))</f>
        <v/>
      </c>
      <c r="K11" s="7" t="n"/>
      <c r="L11" s="7" t="n"/>
      <c r="M11" s="4" t="n">
        <v>46300</v>
      </c>
      <c r="N11" s="10" t="inlineStr">
        <is>
          <t>Нет</t>
        </is>
      </c>
      <c r="O11" s="11">
        <f>IF(OR($A11="",$H11=""),"",IF($H11="Отменена",0,IF($H11="Тариф понижен",IF($L11="","",$L11),IF($N11="Да",$D11,IF($N11="Нет",0,"")))))</f>
        <v/>
      </c>
      <c r="P11" s="11">
        <f>IF(OR($A11="",$H11=""),"",IF($H11="Отменена",$D11,IF($H11="Тариф понижен",IF($L11="","",$D11-$L11),IF($N11="Да",0,IF($N11="Нет",$D11,"")))))</f>
        <v/>
      </c>
      <c r="Q11" s="12">
        <f>IF($A11="","",IF($H11="",IF(TODAY()&gt;WORKDAY($A11,'Списки'!$I$5),"Просрочен","Открыт"),IF(AND($H11="На паузе",$N11=""),IF(AND($M11&lt;&gt;"",TODAY()&gt;=$M11),"Проверить возобновление","На паузе"),"Закрыт")))</f>
        <v/>
      </c>
      <c r="R11" s="8" t="inlineStr">
        <is>
          <t>Пауза на 1 посылку; 2 окт. отменила онлайн, до следующего списания</t>
        </is>
      </c>
    </row>
    <row r="12">
      <c r="A12" s="4" t="n">
        <v>46290</v>
      </c>
      <c r="B12" s="5" t="inlineStr">
        <is>
          <t>Виктор Лунд</t>
        </is>
      </c>
      <c r="C12" s="6" t="inlineStr">
        <is>
          <t>Две пачки</t>
        </is>
      </c>
      <c r="D12" s="7" t="n">
        <v>36</v>
      </c>
      <c r="E12" s="6" t="inlineStr">
        <is>
          <t>Чат</t>
        </is>
      </c>
      <c r="F12" s="8" t="inlineStr">
        <is>
          <t>Слишком дорого</t>
        </is>
      </c>
      <c r="G12" s="6" t="inlineStr">
        <is>
          <t>Тариф дешевле</t>
        </is>
      </c>
      <c r="H12" s="6" t="inlineStr">
        <is>
          <t>Отменена</t>
        </is>
      </c>
      <c r="I12" s="4" t="n">
        <v>46290</v>
      </c>
      <c r="J12" s="9">
        <f>IF(OR($A12="",$I12=""),"",IF($I12&lt;=WORKDAY($A12,'Списки'!$I$5),"Да","Нет"))</f>
        <v/>
      </c>
      <c r="K12" s="7" t="n"/>
      <c r="L12" s="7" t="n"/>
      <c r="M12" s="4" t="n"/>
      <c r="N12" s="10" t="n"/>
      <c r="O12" s="11">
        <f>IF(OR($A12="",$H12=""),"",IF($H12="Отменена",0,IF($H12="Тариф понижен",IF($L12="","",$L12),IF($N12="Да",$D12,IF($N12="Нет",0,"")))))</f>
        <v/>
      </c>
      <c r="P12" s="11">
        <f>IF(OR($A12="",$H12=""),"",IF($H12="Отменена",$D12,IF($H12="Тариф понижен",IF($L12="","",$D12-$L12),IF($N12="Да",0,IF($N12="Нет",$D12,"")))))</f>
        <v/>
      </c>
      <c r="Q12" s="12">
        <f>IF($A12="","",IF($H12="",IF(TODAY()&gt;WORKDAY($A12,'Списки'!$I$5),"Просрочен","Открыт"),IF(AND($H12="На паузе",$N12=""),IF(AND($M12&lt;&gt;"",TODAY()&gt;=$M12),"Проверить возобновление","На паузе"),"Закрыт")))</f>
        <v/>
      </c>
      <c r="R12" s="8" t="inlineStr">
        <is>
          <t>Отказался от тарифа «Одна пачка»; сокращает расходы</t>
        </is>
      </c>
    </row>
    <row r="13">
      <c r="A13" s="4" t="n">
        <v>46294</v>
      </c>
      <c r="B13" s="5" t="inlineStr">
        <is>
          <t>Амина Юсуф</t>
        </is>
      </c>
      <c r="C13" s="6" t="inlineStr">
        <is>
          <t>Одна пачка</t>
        </is>
      </c>
      <c r="D13" s="7" t="n">
        <v>19</v>
      </c>
      <c r="E13" s="6" t="inlineStr">
        <is>
          <t>Email</t>
        </is>
      </c>
      <c r="F13" s="8" t="inlineStr">
        <is>
          <t>Продукт не подходит</t>
        </is>
      </c>
      <c r="G13" s="6" t="inlineStr">
        <is>
          <t>Без предложения</t>
        </is>
      </c>
      <c r="H13" s="6" t="inlineStr">
        <is>
          <t>Отменена</t>
        </is>
      </c>
      <c r="I13" s="4" t="n">
        <v>46294</v>
      </c>
      <c r="J13" s="9">
        <f>IF(OR($A13="",$I13=""),"",IF($I13&lt;=WORKDAY($A13,'Списки'!$I$5),"Да","Нет"))</f>
        <v/>
      </c>
      <c r="K13" s="7" t="n"/>
      <c r="L13" s="7" t="n"/>
      <c r="M13" s="4" t="n"/>
      <c r="N13" s="10" t="n"/>
      <c r="O13" s="11">
        <f>IF(OR($A13="",$H13=""),"",IF($H13="Отменена",0,IF($H13="Тариф понижен",IF($L13="","",$L13),IF($N13="Да",$D13,IF($N13="Нет",0,"")))))</f>
        <v/>
      </c>
      <c r="P13" s="11">
        <f>IF(OR($A13="",$H13=""),"",IF($H13="Отменена",$D13,IF($H13="Тариф понижен",IF($L13="","",$D13-$L13),IF($N13="Да",0,IF($N13="Нет",$D13,"")))))</f>
        <v/>
      </c>
      <c r="Q13" s="12">
        <f>IF($A13="","",IF($H13="",IF(TODAY()&gt;WORKDAY($A13,'Списки'!$I$5),"Просрочен","Открыт"),IF(AND($H13="На паузе",$N13=""),IF(AND($M13&lt;&gt;"",TODAY()&gt;=$M13),"Проверить возобновление","На паузе"),"Закрыт")))</f>
        <v/>
      </c>
      <c r="R13" s="8" t="inlineStr">
        <is>
          <t>Хочет кофе без кофеина; мы его пока не обжариваем. Согласилась получать письма о новых сортах</t>
        </is>
      </c>
    </row>
    <row r="14">
      <c r="A14" s="4" t="n">
        <v>46296</v>
      </c>
      <c r="B14" s="5" t="inlineStr">
        <is>
          <t>Патрик Дойл</t>
        </is>
      </c>
      <c r="C14" s="6" t="inlineStr">
        <is>
          <t>Две пачки</t>
        </is>
      </c>
      <c r="D14" s="7" t="n">
        <v>36</v>
      </c>
      <c r="E14" s="6" t="inlineStr">
        <is>
          <t>Чат</t>
        </is>
      </c>
      <c r="F14" s="8" t="inlineStr">
        <is>
          <t>Мало пользуюсь</t>
        </is>
      </c>
      <c r="G14" s="6" t="inlineStr">
        <is>
          <t>Пауза</t>
        </is>
      </c>
      <c r="H14" s="6" t="inlineStr">
        <is>
          <t>На паузе</t>
        </is>
      </c>
      <c r="I14" s="4" t="n">
        <v>46296</v>
      </c>
      <c r="J14" s="9">
        <f>IF(OR($A14="",$I14=""),"",IF($I14&lt;=WORKDAY($A14,'Списки'!$I$5),"Да","Нет"))</f>
        <v/>
      </c>
      <c r="K14" s="7" t="n"/>
      <c r="L14" s="7" t="n"/>
      <c r="M14" s="4" t="n">
        <v>46361</v>
      </c>
      <c r="N14" s="10" t="n"/>
      <c r="O14" s="11">
        <f>IF(OR($A14="",$H14=""),"",IF($H14="Отменена",0,IF($H14="Тариф понижен",IF($L14="","",$L14),IF($N14="Да",$D14,IF($N14="Нет",0,"")))))</f>
        <v/>
      </c>
      <c r="P14" s="11">
        <f>IF(OR($A14="",$H14=""),"",IF($H14="Отменена",$D14,IF($H14="Тариф понижен",IF($L14="","",$D14-$L14),IF($N14="Да",0,IF($N14="Нет",$D14,"")))))</f>
        <v/>
      </c>
      <c r="Q14" s="12">
        <f>IF($A14="","",IF($H14="",IF(TODAY()&gt;WORKDAY($A14,'Списки'!$I$5),"Просрочен","Открыт"),IF(AND($H14="На паузе",$N14=""),IF(AND($M14&lt;&gt;"",TODAY()&gt;=$M14),"Проверить возобновление","На паузе"),"Закрыт")))</f>
        <v/>
      </c>
      <c r="R14" s="8" t="inlineStr">
        <is>
          <t>Пауза на 2 посылки после рождения ребёнка; возобновится со списанием 5 дек.</t>
        </is>
      </c>
    </row>
    <row r="15">
      <c r="A15" s="4" t="n">
        <v>46301</v>
      </c>
      <c r="B15" s="5" t="inlineStr">
        <is>
          <t>Люсия Морено</t>
        </is>
      </c>
      <c r="C15" s="6" t="inlineStr">
        <is>
          <t>Две пачки</t>
        </is>
      </c>
      <c r="D15" s="7" t="n">
        <v>36</v>
      </c>
      <c r="E15" s="6" t="inlineStr">
        <is>
          <t>Чат</t>
        </is>
      </c>
      <c r="F15" s="8" t="inlineStr">
        <is>
          <t>Мало пользуюсь</t>
        </is>
      </c>
      <c r="G15" s="6" t="inlineStr">
        <is>
          <t>Пауза</t>
        </is>
      </c>
      <c r="H15" s="6" t="inlineStr">
        <is>
          <t>Отменена</t>
        </is>
      </c>
      <c r="I15" s="4" t="n">
        <v>46301</v>
      </c>
      <c r="J15" s="9">
        <f>IF(OR($A15="",$I15=""),"",IF($I15&lt;=WORKDAY($A15,'Списки'!$I$5),"Да","Нет"))</f>
        <v/>
      </c>
      <c r="K15" s="7" t="n">
        <v>36</v>
      </c>
      <c r="L15" s="7" t="n"/>
      <c r="M15" s="4" t="n"/>
      <c r="N15" s="10" t="n"/>
      <c r="O15" s="11">
        <f>IF(OR($A15="",$H15=""),"",IF($H15="Отменена",0,IF($H15="Тариф понижен",IF($L15="","",$L15),IF($N15="Да",$D15,IF($N15="Нет",0,"")))))</f>
        <v/>
      </c>
      <c r="P15" s="11">
        <f>IF(OR($A15="",$H15=""),"",IF($H15="Отменена",$D15,IF($H15="Тариф понижен",IF($L15="","",$D15-$L15),IF($N15="Да",0,IF($N15="Нет",$D15,"")))))</f>
        <v/>
      </c>
      <c r="Q15" s="12">
        <f>IF($A15="","",IF($H15="",IF(TODAY()&gt;WORKDAY($A15,'Списки'!$I$5),"Просрочен","Открыт"),IF(AND($H15="На паузе",$N15=""),IF(AND($M15&lt;&gt;"",TODAY()&gt;=$M15),"Проверить возобновление","На паузе"),"Закрыт")))</f>
        <v/>
      </c>
      <c r="R15" s="8" t="inlineStr">
        <is>
          <t>Снова в офисе 4 дня в неделю. Кофе для октябрьской посылки не обжарен: 36,00 $ возвращено, RF-61027</t>
        </is>
      </c>
    </row>
    <row r="16">
      <c r="A16" s="4" t="n">
        <v>46303</v>
      </c>
      <c r="B16" s="5" t="inlineStr">
        <is>
          <t>Сэм Уитакер</t>
        </is>
      </c>
      <c r="C16" s="6" t="inlineStr">
        <is>
          <t>Офисный набор</t>
        </is>
      </c>
      <c r="D16" s="7" t="n">
        <v>64</v>
      </c>
      <c r="E16" s="6" t="inlineStr">
        <is>
          <t>Телефон</t>
        </is>
      </c>
      <c r="F16" s="8" t="inlineStr">
        <is>
          <t>Слишком дорого</t>
        </is>
      </c>
      <c r="G16" s="6" t="inlineStr">
        <is>
          <t>Тариф дешевле</t>
        </is>
      </c>
      <c r="H16" s="6" t="inlineStr">
        <is>
          <t>Отменена</t>
        </is>
      </c>
      <c r="I16" s="4" t="n">
        <v>46304</v>
      </c>
      <c r="J16" s="9">
        <f>IF(OR($A16="",$I16=""),"",IF($I16&lt;=WORKDAY($A16,'Списки'!$I$5),"Да","Нет"))</f>
        <v/>
      </c>
      <c r="K16" s="7" t="n"/>
      <c r="L16" s="7" t="n"/>
      <c r="M16" s="4" t="n"/>
      <c r="N16" s="10" t="n"/>
      <c r="O16" s="11">
        <f>IF(OR($A16="",$H16=""),"",IF($H16="Отменена",0,IF($H16="Тариф понижен",IF($L16="","",$L16),IF($N16="Да",$D16,IF($N16="Нет",0,"")))))</f>
        <v/>
      </c>
      <c r="P16" s="11">
        <f>IF(OR($A16="",$H16=""),"",IF($H16="Отменена",$D16,IF($H16="Тариф понижен",IF($L16="","",$D16-$L16),IF($N16="Да",0,IF($N16="Нет",$D16,"")))))</f>
        <v/>
      </c>
      <c r="Q16" s="12">
        <f>IF($A16="","",IF($H16="",IF(TODAY()&gt;WORKDAY($A16,'Списки'!$I$5),"Просрочен","Открыт"),IF(AND($H16="На паузе",$N16=""),IF(AND($M16&lt;&gt;"",TODAY()&gt;=$M16),"Проверить возобновление","На паузе"),"Закрыт")))</f>
        <v/>
      </c>
      <c r="R16" s="8" t="inlineStr">
        <is>
          <t>Голосовое сообщение 8 окт. в 18:40; 9 окт. перезвонили и отменили. Отказался от тарифа «Две пачки»</t>
        </is>
      </c>
    </row>
    <row r="17">
      <c r="A17" s="4" t="n"/>
      <c r="B17" s="5" t="n"/>
      <c r="C17" s="6" t="n"/>
      <c r="D17" s="7" t="n"/>
      <c r="E17" s="6" t="n"/>
      <c r="F17" s="8" t="n"/>
      <c r="G17" s="6" t="n"/>
      <c r="H17" s="6" t="n"/>
      <c r="I17" s="4" t="n"/>
      <c r="J17" s="9">
        <f>IF(OR($A17="",$I17=""),"",IF($I17&lt;=WORKDAY($A17,'Списки'!$I$5),"Да","Нет"))</f>
        <v/>
      </c>
      <c r="K17" s="7" t="n"/>
      <c r="L17" s="7" t="n"/>
      <c r="M17" s="4" t="n"/>
      <c r="N17" s="10" t="n"/>
      <c r="O17" s="11">
        <f>IF(OR($A17="",$H17=""),"",IF($H17="Отменена",0,IF($H17="Тариф понижен",IF($L17="","",$L17),IF($N17="Да",$D17,IF($N17="Нет",0,"")))))</f>
        <v/>
      </c>
      <c r="P17" s="11">
        <f>IF(OR($A17="",$H17=""),"",IF($H17="Отменена",$D17,IF($H17="Тариф понижен",IF($L17="","",$D17-$L17),IF($N17="Да",0,IF($N17="Нет",$D17,"")))))</f>
        <v/>
      </c>
      <c r="Q17" s="12">
        <f>IF($A17="","",IF($H17="",IF(TODAY()&gt;WORKDAY($A17,'Списки'!$I$5),"Просрочен","Открыт"),IF(AND($H17="На паузе",$N17=""),IF(AND($M17&lt;&gt;"",TODAY()&gt;=$M17),"Проверить возобновление","На паузе"),"Закрыт")))</f>
        <v/>
      </c>
      <c r="R17" s="8" t="n"/>
    </row>
    <row r="18">
      <c r="A18" s="4" t="n"/>
      <c r="B18" s="5" t="n"/>
      <c r="C18" s="6" t="n"/>
      <c r="D18" s="7" t="n"/>
      <c r="E18" s="6" t="n"/>
      <c r="F18" s="8" t="n"/>
      <c r="G18" s="6" t="n"/>
      <c r="H18" s="6" t="n"/>
      <c r="I18" s="4" t="n"/>
      <c r="J18" s="9">
        <f>IF(OR($A18="",$I18=""),"",IF($I18&lt;=WORKDAY($A18,'Списки'!$I$5),"Да","Нет"))</f>
        <v/>
      </c>
      <c r="K18" s="7" t="n"/>
      <c r="L18" s="7" t="n"/>
      <c r="M18" s="4" t="n"/>
      <c r="N18" s="10" t="n"/>
      <c r="O18" s="11">
        <f>IF(OR($A18="",$H18=""),"",IF($H18="Отменена",0,IF($H18="Тариф понижен",IF($L18="","",$L18),IF($N18="Да",$D18,IF($N18="Нет",0,"")))))</f>
        <v/>
      </c>
      <c r="P18" s="11">
        <f>IF(OR($A18="",$H18=""),"",IF($H18="Отменена",$D18,IF($H18="Тариф понижен",IF($L18="","",$D18-$L18),IF($N18="Да",0,IF($N18="Нет",$D18,"")))))</f>
        <v/>
      </c>
      <c r="Q18" s="12">
        <f>IF($A18="","",IF($H18="",IF(TODAY()&gt;WORKDAY($A18,'Списки'!$I$5),"Просрочен","Открыт"),IF(AND($H18="На паузе",$N18=""),IF(AND($M18&lt;&gt;"",TODAY()&gt;=$M18),"Проверить возобновление","На паузе"),"Закрыт")))</f>
        <v/>
      </c>
      <c r="R18" s="8" t="n"/>
    </row>
    <row r="19">
      <c r="A19" s="4" t="n"/>
      <c r="B19" s="5" t="n"/>
      <c r="C19" s="6" t="n"/>
      <c r="D19" s="7" t="n"/>
      <c r="E19" s="6" t="n"/>
      <c r="F19" s="8" t="n"/>
      <c r="G19" s="6" t="n"/>
      <c r="H19" s="6" t="n"/>
      <c r="I19" s="4" t="n"/>
      <c r="J19" s="9">
        <f>IF(OR($A19="",$I19=""),"",IF($I19&lt;=WORKDAY($A19,'Списки'!$I$5),"Да","Нет"))</f>
        <v/>
      </c>
      <c r="K19" s="7" t="n"/>
      <c r="L19" s="7" t="n"/>
      <c r="M19" s="4" t="n"/>
      <c r="N19" s="10" t="n"/>
      <c r="O19" s="11">
        <f>IF(OR($A19="",$H19=""),"",IF($H19="Отменена",0,IF($H19="Тариф понижен",IF($L19="","",$L19),IF($N19="Да",$D19,IF($N19="Нет",0,"")))))</f>
        <v/>
      </c>
      <c r="P19" s="11">
        <f>IF(OR($A19="",$H19=""),"",IF($H19="Отменена",$D19,IF($H19="Тариф понижен",IF($L19="","",$D19-$L19),IF($N19="Да",0,IF($N19="Нет",$D19,"")))))</f>
        <v/>
      </c>
      <c r="Q19" s="12">
        <f>IF($A19="","",IF($H19="",IF(TODAY()&gt;WORKDAY($A19,'Списки'!$I$5),"Просрочен","Открыт"),IF(AND($H19="На паузе",$N19=""),IF(AND($M19&lt;&gt;"",TODAY()&gt;=$M19),"Проверить возобновление","На паузе"),"Закрыт")))</f>
        <v/>
      </c>
      <c r="R19" s="8" t="n"/>
    </row>
    <row r="20">
      <c r="A20" s="4" t="n"/>
      <c r="B20" s="5" t="n"/>
      <c r="C20" s="6" t="n"/>
      <c r="D20" s="7" t="n"/>
      <c r="E20" s="6" t="n"/>
      <c r="F20" s="8" t="n"/>
      <c r="G20" s="6" t="n"/>
      <c r="H20" s="6" t="n"/>
      <c r="I20" s="4" t="n"/>
      <c r="J20" s="9">
        <f>IF(OR($A20="",$I20=""),"",IF($I20&lt;=WORKDAY($A20,'Списки'!$I$5),"Да","Нет"))</f>
        <v/>
      </c>
      <c r="K20" s="7" t="n"/>
      <c r="L20" s="7" t="n"/>
      <c r="M20" s="4" t="n"/>
      <c r="N20" s="10" t="n"/>
      <c r="O20" s="11">
        <f>IF(OR($A20="",$H20=""),"",IF($H20="Отменена",0,IF($H20="Тариф понижен",IF($L20="","",$L20),IF($N20="Да",$D20,IF($N20="Нет",0,"")))))</f>
        <v/>
      </c>
      <c r="P20" s="11">
        <f>IF(OR($A20="",$H20=""),"",IF($H20="Отменена",$D20,IF($H20="Тариф понижен",IF($L20="","",$D20-$L20),IF($N20="Да",0,IF($N20="Нет",$D20,"")))))</f>
        <v/>
      </c>
      <c r="Q20" s="12">
        <f>IF($A20="","",IF($H20="",IF(TODAY()&gt;WORKDAY($A20,'Списки'!$I$5),"Просрочен","Открыт"),IF(AND($H20="На паузе",$N20=""),IF(AND($M20&lt;&gt;"",TODAY()&gt;=$M20),"Проверить возобновление","На паузе"),"Закрыт")))</f>
        <v/>
      </c>
      <c r="R20" s="8" t="n"/>
    </row>
    <row r="21">
      <c r="A21" s="4" t="n"/>
      <c r="B21" s="5" t="n"/>
      <c r="C21" s="6" t="n"/>
      <c r="D21" s="7" t="n"/>
      <c r="E21" s="6" t="n"/>
      <c r="F21" s="8" t="n"/>
      <c r="G21" s="6" t="n"/>
      <c r="H21" s="6" t="n"/>
      <c r="I21" s="4" t="n"/>
      <c r="J21" s="9">
        <f>IF(OR($A21="",$I21=""),"",IF($I21&lt;=WORKDAY($A21,'Списки'!$I$5),"Да","Нет"))</f>
        <v/>
      </c>
      <c r="K21" s="7" t="n"/>
      <c r="L21" s="7" t="n"/>
      <c r="M21" s="4" t="n"/>
      <c r="N21" s="10" t="n"/>
      <c r="O21" s="11">
        <f>IF(OR($A21="",$H21=""),"",IF($H21="Отменена",0,IF($H21="Тариф понижен",IF($L21="","",$L21),IF($N21="Да",$D21,IF($N21="Нет",0,"")))))</f>
        <v/>
      </c>
      <c r="P21" s="11">
        <f>IF(OR($A21="",$H21=""),"",IF($H21="Отменена",$D21,IF($H21="Тариф понижен",IF($L21="","",$D21-$L21),IF($N21="Да",0,IF($N21="Нет",$D21,"")))))</f>
        <v/>
      </c>
      <c r="Q21" s="12">
        <f>IF($A21="","",IF($H21="",IF(TODAY()&gt;WORKDAY($A21,'Списки'!$I$5),"Просрочен","Открыт"),IF(AND($H21="На паузе",$N21=""),IF(AND($M21&lt;&gt;"",TODAY()&gt;=$M21),"Проверить возобновление","На паузе"),"Закрыт")))</f>
        <v/>
      </c>
      <c r="R21" s="8" t="n"/>
    </row>
    <row r="22">
      <c r="A22" s="4" t="n"/>
      <c r="B22" s="5" t="n"/>
      <c r="C22" s="6" t="n"/>
      <c r="D22" s="7" t="n"/>
      <c r="E22" s="6" t="n"/>
      <c r="F22" s="8" t="n"/>
      <c r="G22" s="6" t="n"/>
      <c r="H22" s="6" t="n"/>
      <c r="I22" s="4" t="n"/>
      <c r="J22" s="9">
        <f>IF(OR($A22="",$I22=""),"",IF($I22&lt;=WORKDAY($A22,'Списки'!$I$5),"Да","Нет"))</f>
        <v/>
      </c>
      <c r="K22" s="7" t="n"/>
      <c r="L22" s="7" t="n"/>
      <c r="M22" s="4" t="n"/>
      <c r="N22" s="10" t="n"/>
      <c r="O22" s="11">
        <f>IF(OR($A22="",$H22=""),"",IF($H22="Отменена",0,IF($H22="Тариф понижен",IF($L22="","",$L22),IF($N22="Да",$D22,IF($N22="Нет",0,"")))))</f>
        <v/>
      </c>
      <c r="P22" s="11">
        <f>IF(OR($A22="",$H22=""),"",IF($H22="Отменена",$D22,IF($H22="Тариф понижен",IF($L22="","",$D22-$L22),IF($N22="Да",0,IF($N22="Нет",$D22,"")))))</f>
        <v/>
      </c>
      <c r="Q22" s="12">
        <f>IF($A22="","",IF($H22="",IF(TODAY()&gt;WORKDAY($A22,'Списки'!$I$5),"Просрочен","Открыт"),IF(AND($H22="На паузе",$N22=""),IF(AND($M22&lt;&gt;"",TODAY()&gt;=$M22),"Проверить возобновление","На паузе"),"Закрыт")))</f>
        <v/>
      </c>
      <c r="R22" s="8" t="n"/>
    </row>
    <row r="23">
      <c r="A23" s="4" t="n"/>
      <c r="B23" s="5" t="n"/>
      <c r="C23" s="6" t="n"/>
      <c r="D23" s="7" t="n"/>
      <c r="E23" s="6" t="n"/>
      <c r="F23" s="8" t="n"/>
      <c r="G23" s="6" t="n"/>
      <c r="H23" s="6" t="n"/>
      <c r="I23" s="4" t="n"/>
      <c r="J23" s="9">
        <f>IF(OR($A23="",$I23=""),"",IF($I23&lt;=WORKDAY($A23,'Списки'!$I$5),"Да","Нет"))</f>
        <v/>
      </c>
      <c r="K23" s="7" t="n"/>
      <c r="L23" s="7" t="n"/>
      <c r="M23" s="4" t="n"/>
      <c r="N23" s="10" t="n"/>
      <c r="O23" s="11">
        <f>IF(OR($A23="",$H23=""),"",IF($H23="Отменена",0,IF($H23="Тариф понижен",IF($L23="","",$L23),IF($N23="Да",$D23,IF($N23="Нет",0,"")))))</f>
        <v/>
      </c>
      <c r="P23" s="11">
        <f>IF(OR($A23="",$H23=""),"",IF($H23="Отменена",$D23,IF($H23="Тариф понижен",IF($L23="","",$D23-$L23),IF($N23="Да",0,IF($N23="Нет",$D23,"")))))</f>
        <v/>
      </c>
      <c r="Q23" s="12">
        <f>IF($A23="","",IF($H23="",IF(TODAY()&gt;WORKDAY($A23,'Списки'!$I$5),"Просрочен","Открыт"),IF(AND($H23="На паузе",$N23=""),IF(AND($M23&lt;&gt;"",TODAY()&gt;=$M23),"Проверить возобновление","На паузе"),"Закрыт")))</f>
        <v/>
      </c>
      <c r="R23" s="8" t="n"/>
    </row>
    <row r="24">
      <c r="A24" s="4" t="n"/>
      <c r="B24" s="5" t="n"/>
      <c r="C24" s="6" t="n"/>
      <c r="D24" s="7" t="n"/>
      <c r="E24" s="6" t="n"/>
      <c r="F24" s="8" t="n"/>
      <c r="G24" s="6" t="n"/>
      <c r="H24" s="6" t="n"/>
      <c r="I24" s="4" t="n"/>
      <c r="J24" s="9">
        <f>IF(OR($A24="",$I24=""),"",IF($I24&lt;=WORKDAY($A24,'Списки'!$I$5),"Да","Нет"))</f>
        <v/>
      </c>
      <c r="K24" s="7" t="n"/>
      <c r="L24" s="7" t="n"/>
      <c r="M24" s="4" t="n"/>
      <c r="N24" s="10" t="n"/>
      <c r="O24" s="11">
        <f>IF(OR($A24="",$H24=""),"",IF($H24="Отменена",0,IF($H24="Тариф понижен",IF($L24="","",$L24),IF($N24="Да",$D24,IF($N24="Нет",0,"")))))</f>
        <v/>
      </c>
      <c r="P24" s="11">
        <f>IF(OR($A24="",$H24=""),"",IF($H24="Отменена",$D24,IF($H24="Тариф понижен",IF($L24="","",$D24-$L24),IF($N24="Да",0,IF($N24="Нет",$D24,"")))))</f>
        <v/>
      </c>
      <c r="Q24" s="12">
        <f>IF($A24="","",IF($H24="",IF(TODAY()&gt;WORKDAY($A24,'Списки'!$I$5),"Просрочен","Открыт"),IF(AND($H24="На паузе",$N24=""),IF(AND($M24&lt;&gt;"",TODAY()&gt;=$M24),"Проверить возобновление","На паузе"),"Закрыт")))</f>
        <v/>
      </c>
      <c r="R24" s="8" t="n"/>
    </row>
    <row r="25">
      <c r="A25" s="4" t="n"/>
      <c r="B25" s="5" t="n"/>
      <c r="C25" s="6" t="n"/>
      <c r="D25" s="7" t="n"/>
      <c r="E25" s="6" t="n"/>
      <c r="F25" s="8" t="n"/>
      <c r="G25" s="6" t="n"/>
      <c r="H25" s="6" t="n"/>
      <c r="I25" s="4" t="n"/>
      <c r="J25" s="9">
        <f>IF(OR($A25="",$I25=""),"",IF($I25&lt;=WORKDAY($A25,'Списки'!$I$5),"Да","Нет"))</f>
        <v/>
      </c>
      <c r="K25" s="7" t="n"/>
      <c r="L25" s="7" t="n"/>
      <c r="M25" s="4" t="n"/>
      <c r="N25" s="10" t="n"/>
      <c r="O25" s="11">
        <f>IF(OR($A25="",$H25=""),"",IF($H25="Отменена",0,IF($H25="Тариф понижен",IF($L25="","",$L25),IF($N25="Да",$D25,IF($N25="Нет",0,"")))))</f>
        <v/>
      </c>
      <c r="P25" s="11">
        <f>IF(OR($A25="",$H25=""),"",IF($H25="Отменена",$D25,IF($H25="Тариф понижен",IF($L25="","",$D25-$L25),IF($N25="Да",0,IF($N25="Нет",$D25,"")))))</f>
        <v/>
      </c>
      <c r="Q25" s="12">
        <f>IF($A25="","",IF($H25="",IF(TODAY()&gt;WORKDAY($A25,'Списки'!$I$5),"Просрочен","Открыт"),IF(AND($H25="На паузе",$N25=""),IF(AND($M25&lt;&gt;"",TODAY()&gt;=$M25),"Проверить возобновление","На паузе"),"Закрыт")))</f>
        <v/>
      </c>
      <c r="R25" s="8" t="n"/>
    </row>
    <row r="26">
      <c r="A26" s="4" t="n"/>
      <c r="B26" s="5" t="n"/>
      <c r="C26" s="6" t="n"/>
      <c r="D26" s="7" t="n"/>
      <c r="E26" s="6" t="n"/>
      <c r="F26" s="8" t="n"/>
      <c r="G26" s="6" t="n"/>
      <c r="H26" s="6" t="n"/>
      <c r="I26" s="4" t="n"/>
      <c r="J26" s="9">
        <f>IF(OR($A26="",$I26=""),"",IF($I26&lt;=WORKDAY($A26,'Списки'!$I$5),"Да","Нет"))</f>
        <v/>
      </c>
      <c r="K26" s="7" t="n"/>
      <c r="L26" s="7" t="n"/>
      <c r="M26" s="4" t="n"/>
      <c r="N26" s="10" t="n"/>
      <c r="O26" s="11">
        <f>IF(OR($A26="",$H26=""),"",IF($H26="Отменена",0,IF($H26="Тариф понижен",IF($L26="","",$L26),IF($N26="Да",$D26,IF($N26="Нет",0,"")))))</f>
        <v/>
      </c>
      <c r="P26" s="11">
        <f>IF(OR($A26="",$H26=""),"",IF($H26="Отменена",$D26,IF($H26="Тариф понижен",IF($L26="","",$D26-$L26),IF($N26="Да",0,IF($N26="Нет",$D26,"")))))</f>
        <v/>
      </c>
      <c r="Q26" s="12">
        <f>IF($A26="","",IF($H26="",IF(TODAY()&gt;WORKDAY($A26,'Списки'!$I$5),"Просрочен","Открыт"),IF(AND($H26="На паузе",$N26=""),IF(AND($M26&lt;&gt;"",TODAY()&gt;=$M26),"Проверить возобновление","На паузе"),"Закрыт")))</f>
        <v/>
      </c>
      <c r="R26" s="8" t="n"/>
    </row>
    <row r="27">
      <c r="A27" s="4" t="n"/>
      <c r="B27" s="5" t="n"/>
      <c r="C27" s="6" t="n"/>
      <c r="D27" s="7" t="n"/>
      <c r="E27" s="6" t="n"/>
      <c r="F27" s="8" t="n"/>
      <c r="G27" s="6" t="n"/>
      <c r="H27" s="6" t="n"/>
      <c r="I27" s="4" t="n"/>
      <c r="J27" s="9">
        <f>IF(OR($A27="",$I27=""),"",IF($I27&lt;=WORKDAY($A27,'Списки'!$I$5),"Да","Нет"))</f>
        <v/>
      </c>
      <c r="K27" s="7" t="n"/>
      <c r="L27" s="7" t="n"/>
      <c r="M27" s="4" t="n"/>
      <c r="N27" s="10" t="n"/>
      <c r="O27" s="11">
        <f>IF(OR($A27="",$H27=""),"",IF($H27="Отменена",0,IF($H27="Тариф понижен",IF($L27="","",$L27),IF($N27="Да",$D27,IF($N27="Нет",0,"")))))</f>
        <v/>
      </c>
      <c r="P27" s="11">
        <f>IF(OR($A27="",$H27=""),"",IF($H27="Отменена",$D27,IF($H27="Тариф понижен",IF($L27="","",$D27-$L27),IF($N27="Да",0,IF($N27="Нет",$D27,"")))))</f>
        <v/>
      </c>
      <c r="Q27" s="12">
        <f>IF($A27="","",IF($H27="",IF(TODAY()&gt;WORKDAY($A27,'Списки'!$I$5),"Просрочен","Открыт"),IF(AND($H27="На паузе",$N27=""),IF(AND($M27&lt;&gt;"",TODAY()&gt;=$M27),"Проверить возобновление","На паузе"),"Закрыт")))</f>
        <v/>
      </c>
      <c r="R27" s="8" t="n"/>
    </row>
    <row r="28">
      <c r="A28" s="4" t="n"/>
      <c r="B28" s="5" t="n"/>
      <c r="C28" s="6" t="n"/>
      <c r="D28" s="7" t="n"/>
      <c r="E28" s="6" t="n"/>
      <c r="F28" s="8" t="n"/>
      <c r="G28" s="6" t="n"/>
      <c r="H28" s="6" t="n"/>
      <c r="I28" s="4" t="n"/>
      <c r="J28" s="9">
        <f>IF(OR($A28="",$I28=""),"",IF($I28&lt;=WORKDAY($A28,'Списки'!$I$5),"Да","Нет"))</f>
        <v/>
      </c>
      <c r="K28" s="7" t="n"/>
      <c r="L28" s="7" t="n"/>
      <c r="M28" s="4" t="n"/>
      <c r="N28" s="10" t="n"/>
      <c r="O28" s="11">
        <f>IF(OR($A28="",$H28=""),"",IF($H28="Отменена",0,IF($H28="Тариф понижен",IF($L28="","",$L28),IF($N28="Да",$D28,IF($N28="Нет",0,"")))))</f>
        <v/>
      </c>
      <c r="P28" s="11">
        <f>IF(OR($A28="",$H28=""),"",IF($H28="Отменена",$D28,IF($H28="Тариф понижен",IF($L28="","",$D28-$L28),IF($N28="Да",0,IF($N28="Нет",$D28,"")))))</f>
        <v/>
      </c>
      <c r="Q28" s="12">
        <f>IF($A28="","",IF($H28="",IF(TODAY()&gt;WORKDAY($A28,'Списки'!$I$5),"Просрочен","Открыт"),IF(AND($H28="На паузе",$N28=""),IF(AND($M28&lt;&gt;"",TODAY()&gt;=$M28),"Проверить возобновление","На паузе"),"Закрыт")))</f>
        <v/>
      </c>
      <c r="R28" s="8" t="n"/>
    </row>
    <row r="29">
      <c r="A29" s="4" t="n"/>
      <c r="B29" s="5" t="n"/>
      <c r="C29" s="6" t="n"/>
      <c r="D29" s="7" t="n"/>
      <c r="E29" s="6" t="n"/>
      <c r="F29" s="8" t="n"/>
      <c r="G29" s="6" t="n"/>
      <c r="H29" s="6" t="n"/>
      <c r="I29" s="4" t="n"/>
      <c r="J29" s="9">
        <f>IF(OR($A29="",$I29=""),"",IF($I29&lt;=WORKDAY($A29,'Списки'!$I$5),"Да","Нет"))</f>
        <v/>
      </c>
      <c r="K29" s="7" t="n"/>
      <c r="L29" s="7" t="n"/>
      <c r="M29" s="4" t="n"/>
      <c r="N29" s="10" t="n"/>
      <c r="O29" s="11">
        <f>IF(OR($A29="",$H29=""),"",IF($H29="Отменена",0,IF($H29="Тариф понижен",IF($L29="","",$L29),IF($N29="Да",$D29,IF($N29="Нет",0,"")))))</f>
        <v/>
      </c>
      <c r="P29" s="11">
        <f>IF(OR($A29="",$H29=""),"",IF($H29="Отменена",$D29,IF($H29="Тариф понижен",IF($L29="","",$D29-$L29),IF($N29="Да",0,IF($N29="Нет",$D29,"")))))</f>
        <v/>
      </c>
      <c r="Q29" s="12">
        <f>IF($A29="","",IF($H29="",IF(TODAY()&gt;WORKDAY($A29,'Списки'!$I$5),"Просрочен","Открыт"),IF(AND($H29="На паузе",$N29=""),IF(AND($M29&lt;&gt;"",TODAY()&gt;=$M29),"Проверить возобновление","На паузе"),"Закрыт")))</f>
        <v/>
      </c>
      <c r="R29" s="8" t="n"/>
    </row>
    <row r="30">
      <c r="A30" s="4" t="n"/>
      <c r="B30" s="5" t="n"/>
      <c r="C30" s="6" t="n"/>
      <c r="D30" s="7" t="n"/>
      <c r="E30" s="6" t="n"/>
      <c r="F30" s="8" t="n"/>
      <c r="G30" s="6" t="n"/>
      <c r="H30" s="6" t="n"/>
      <c r="I30" s="4" t="n"/>
      <c r="J30" s="9">
        <f>IF(OR($A30="",$I30=""),"",IF($I30&lt;=WORKDAY($A30,'Списки'!$I$5),"Да","Нет"))</f>
        <v/>
      </c>
      <c r="K30" s="7" t="n"/>
      <c r="L30" s="7" t="n"/>
      <c r="M30" s="4" t="n"/>
      <c r="N30" s="10" t="n"/>
      <c r="O30" s="11">
        <f>IF(OR($A30="",$H30=""),"",IF($H30="Отменена",0,IF($H30="Тариф понижен",IF($L30="","",$L30),IF($N30="Да",$D30,IF($N30="Нет",0,"")))))</f>
        <v/>
      </c>
      <c r="P30" s="11">
        <f>IF(OR($A30="",$H30=""),"",IF($H30="Отменена",$D30,IF($H30="Тариф понижен",IF($L30="","",$D30-$L30),IF($N30="Да",0,IF($N30="Нет",$D30,"")))))</f>
        <v/>
      </c>
      <c r="Q30" s="12">
        <f>IF($A30="","",IF($H30="",IF(TODAY()&gt;WORKDAY($A30,'Списки'!$I$5),"Просрочен","Открыт"),IF(AND($H30="На паузе",$N30=""),IF(AND($M30&lt;&gt;"",TODAY()&gt;=$M30),"Проверить возобновление","На паузе"),"Закрыт")))</f>
        <v/>
      </c>
      <c r="R30" s="8" t="n"/>
    </row>
    <row r="31">
      <c r="A31" s="4" t="n"/>
      <c r="B31" s="5" t="n"/>
      <c r="C31" s="6" t="n"/>
      <c r="D31" s="7" t="n"/>
      <c r="E31" s="6" t="n"/>
      <c r="F31" s="8" t="n"/>
      <c r="G31" s="6" t="n"/>
      <c r="H31" s="6" t="n"/>
      <c r="I31" s="4" t="n"/>
      <c r="J31" s="9">
        <f>IF(OR($A31="",$I31=""),"",IF($I31&lt;=WORKDAY($A31,'Списки'!$I$5),"Да","Нет"))</f>
        <v/>
      </c>
      <c r="K31" s="7" t="n"/>
      <c r="L31" s="7" t="n"/>
      <c r="M31" s="4" t="n"/>
      <c r="N31" s="10" t="n"/>
      <c r="O31" s="11">
        <f>IF(OR($A31="",$H31=""),"",IF($H31="Отменена",0,IF($H31="Тариф понижен",IF($L31="","",$L31),IF($N31="Да",$D31,IF($N31="Нет",0,"")))))</f>
        <v/>
      </c>
      <c r="P31" s="11">
        <f>IF(OR($A31="",$H31=""),"",IF($H31="Отменена",$D31,IF($H31="Тариф понижен",IF($L31="","",$D31-$L31),IF($N31="Да",0,IF($N31="Нет",$D31,"")))))</f>
        <v/>
      </c>
      <c r="Q31" s="12">
        <f>IF($A31="","",IF($H31="",IF(TODAY()&gt;WORKDAY($A31,'Списки'!$I$5),"Просрочен","Открыт"),IF(AND($H31="На паузе",$N31=""),IF(AND($M31&lt;&gt;"",TODAY()&gt;=$M31),"Проверить возобновление","На паузе"),"Закрыт")))</f>
        <v/>
      </c>
      <c r="R31" s="8" t="n"/>
    </row>
    <row r="32">
      <c r="A32" s="4" t="n"/>
      <c r="B32" s="5" t="n"/>
      <c r="C32" s="6" t="n"/>
      <c r="D32" s="7" t="n"/>
      <c r="E32" s="6" t="n"/>
      <c r="F32" s="8" t="n"/>
      <c r="G32" s="6" t="n"/>
      <c r="H32" s="6" t="n"/>
      <c r="I32" s="4" t="n"/>
      <c r="J32" s="9">
        <f>IF(OR($A32="",$I32=""),"",IF($I32&lt;=WORKDAY($A32,'Списки'!$I$5),"Да","Нет"))</f>
        <v/>
      </c>
      <c r="K32" s="7" t="n"/>
      <c r="L32" s="7" t="n"/>
      <c r="M32" s="4" t="n"/>
      <c r="N32" s="10" t="n"/>
      <c r="O32" s="11">
        <f>IF(OR($A32="",$H32=""),"",IF($H32="Отменена",0,IF($H32="Тариф понижен",IF($L32="","",$L32),IF($N32="Да",$D32,IF($N32="Нет",0,"")))))</f>
        <v/>
      </c>
      <c r="P32" s="11">
        <f>IF(OR($A32="",$H32=""),"",IF($H32="Отменена",$D32,IF($H32="Тариф понижен",IF($L32="","",$D32-$L32),IF($N32="Да",0,IF($N32="Нет",$D32,"")))))</f>
        <v/>
      </c>
      <c r="Q32" s="12">
        <f>IF($A32="","",IF($H32="",IF(TODAY()&gt;WORKDAY($A32,'Списки'!$I$5),"Просрочен","Открыт"),IF(AND($H32="На паузе",$N32=""),IF(AND($M32&lt;&gt;"",TODAY()&gt;=$M32),"Проверить возобновление","На паузе"),"Закрыт")))</f>
        <v/>
      </c>
      <c r="R32" s="8" t="n"/>
    </row>
    <row r="33">
      <c r="A33" s="4" t="n"/>
      <c r="B33" s="5" t="n"/>
      <c r="C33" s="6" t="n"/>
      <c r="D33" s="7" t="n"/>
      <c r="E33" s="6" t="n"/>
      <c r="F33" s="8" t="n"/>
      <c r="G33" s="6" t="n"/>
      <c r="H33" s="6" t="n"/>
      <c r="I33" s="4" t="n"/>
      <c r="J33" s="9">
        <f>IF(OR($A33="",$I33=""),"",IF($I33&lt;=WORKDAY($A33,'Списки'!$I$5),"Да","Нет"))</f>
        <v/>
      </c>
      <c r="K33" s="7" t="n"/>
      <c r="L33" s="7" t="n"/>
      <c r="M33" s="4" t="n"/>
      <c r="N33" s="10" t="n"/>
      <c r="O33" s="11">
        <f>IF(OR($A33="",$H33=""),"",IF($H33="Отменена",0,IF($H33="Тариф понижен",IF($L33="","",$L33),IF($N33="Да",$D33,IF($N33="Нет",0,"")))))</f>
        <v/>
      </c>
      <c r="P33" s="11">
        <f>IF(OR($A33="",$H33=""),"",IF($H33="Отменена",$D33,IF($H33="Тариф понижен",IF($L33="","",$D33-$L33),IF($N33="Да",0,IF($N33="Нет",$D33,"")))))</f>
        <v/>
      </c>
      <c r="Q33" s="12">
        <f>IF($A33="","",IF($H33="",IF(TODAY()&gt;WORKDAY($A33,'Списки'!$I$5),"Просрочен","Открыт"),IF(AND($H33="На паузе",$N33=""),IF(AND($M33&lt;&gt;"",TODAY()&gt;=$M33),"Проверить возобновление","На паузе"),"Закрыт")))</f>
        <v/>
      </c>
      <c r="R33" s="8" t="n"/>
    </row>
    <row r="34">
      <c r="A34" s="4" t="n"/>
      <c r="B34" s="5" t="n"/>
      <c r="C34" s="6" t="n"/>
      <c r="D34" s="7" t="n"/>
      <c r="E34" s="6" t="n"/>
      <c r="F34" s="8" t="n"/>
      <c r="G34" s="6" t="n"/>
      <c r="H34" s="6" t="n"/>
      <c r="I34" s="4" t="n"/>
      <c r="J34" s="9">
        <f>IF(OR($A34="",$I34=""),"",IF($I34&lt;=WORKDAY($A34,'Списки'!$I$5),"Да","Нет"))</f>
        <v/>
      </c>
      <c r="K34" s="7" t="n"/>
      <c r="L34" s="7" t="n"/>
      <c r="M34" s="4" t="n"/>
      <c r="N34" s="10" t="n"/>
      <c r="O34" s="11">
        <f>IF(OR($A34="",$H34=""),"",IF($H34="Отменена",0,IF($H34="Тариф понижен",IF($L34="","",$L34),IF($N34="Да",$D34,IF($N34="Нет",0,"")))))</f>
        <v/>
      </c>
      <c r="P34" s="11">
        <f>IF(OR($A34="",$H34=""),"",IF($H34="Отменена",$D34,IF($H34="Тариф понижен",IF($L34="","",$D34-$L34),IF($N34="Да",0,IF($N34="Нет",$D34,"")))))</f>
        <v/>
      </c>
      <c r="Q34" s="12">
        <f>IF($A34="","",IF($H34="",IF(TODAY()&gt;WORKDAY($A34,'Списки'!$I$5),"Просрочен","Открыт"),IF(AND($H34="На паузе",$N34=""),IF(AND($M34&lt;&gt;"",TODAY()&gt;=$M34),"Проверить возобновление","На паузе"),"Закрыт")))</f>
        <v/>
      </c>
      <c r="R34" s="8" t="n"/>
    </row>
    <row r="35">
      <c r="A35" s="4" t="n"/>
      <c r="B35" s="5" t="n"/>
      <c r="C35" s="6" t="n"/>
      <c r="D35" s="7" t="n"/>
      <c r="E35" s="6" t="n"/>
      <c r="F35" s="8" t="n"/>
      <c r="G35" s="6" t="n"/>
      <c r="H35" s="6" t="n"/>
      <c r="I35" s="4" t="n"/>
      <c r="J35" s="9">
        <f>IF(OR($A35="",$I35=""),"",IF($I35&lt;=WORKDAY($A35,'Списки'!$I$5),"Да","Нет"))</f>
        <v/>
      </c>
      <c r="K35" s="7" t="n"/>
      <c r="L35" s="7" t="n"/>
      <c r="M35" s="4" t="n"/>
      <c r="N35" s="10" t="n"/>
      <c r="O35" s="11">
        <f>IF(OR($A35="",$H35=""),"",IF($H35="Отменена",0,IF($H35="Тариф понижен",IF($L35="","",$L35),IF($N35="Да",$D35,IF($N35="Нет",0,"")))))</f>
        <v/>
      </c>
      <c r="P35" s="11">
        <f>IF(OR($A35="",$H35=""),"",IF($H35="Отменена",$D35,IF($H35="Тариф понижен",IF($L35="","",$D35-$L35),IF($N35="Да",0,IF($N35="Нет",$D35,"")))))</f>
        <v/>
      </c>
      <c r="Q35" s="12">
        <f>IF($A35="","",IF($H35="",IF(TODAY()&gt;WORKDAY($A35,'Списки'!$I$5),"Просрочен","Открыт"),IF(AND($H35="На паузе",$N35=""),IF(AND($M35&lt;&gt;"",TODAY()&gt;=$M35),"Проверить возобновление","На паузе"),"Закрыт")))</f>
        <v/>
      </c>
      <c r="R35" s="8" t="n"/>
    </row>
    <row r="36">
      <c r="A36" s="4" t="n"/>
      <c r="B36" s="5" t="n"/>
      <c r="C36" s="6" t="n"/>
      <c r="D36" s="7" t="n"/>
      <c r="E36" s="6" t="n"/>
      <c r="F36" s="8" t="n"/>
      <c r="G36" s="6" t="n"/>
      <c r="H36" s="6" t="n"/>
      <c r="I36" s="4" t="n"/>
      <c r="J36" s="9">
        <f>IF(OR($A36="",$I36=""),"",IF($I36&lt;=WORKDAY($A36,'Списки'!$I$5),"Да","Нет"))</f>
        <v/>
      </c>
      <c r="K36" s="7" t="n"/>
      <c r="L36" s="7" t="n"/>
      <c r="M36" s="4" t="n"/>
      <c r="N36" s="10" t="n"/>
      <c r="O36" s="11">
        <f>IF(OR($A36="",$H36=""),"",IF($H36="Отменена",0,IF($H36="Тариф понижен",IF($L36="","",$L36),IF($N36="Да",$D36,IF($N36="Нет",0,"")))))</f>
        <v/>
      </c>
      <c r="P36" s="11">
        <f>IF(OR($A36="",$H36=""),"",IF($H36="Отменена",$D36,IF($H36="Тариф понижен",IF($L36="","",$D36-$L36),IF($N36="Да",0,IF($N36="Нет",$D36,"")))))</f>
        <v/>
      </c>
      <c r="Q36" s="12">
        <f>IF($A36="","",IF($H36="",IF(TODAY()&gt;WORKDAY($A36,'Списки'!$I$5),"Просрочен","Открыт"),IF(AND($H36="На паузе",$N36=""),IF(AND($M36&lt;&gt;"",TODAY()&gt;=$M36),"Проверить возобновление","На паузе"),"Закрыт")))</f>
        <v/>
      </c>
      <c r="R36" s="8" t="n"/>
    </row>
    <row r="37">
      <c r="A37" s="4" t="n"/>
      <c r="B37" s="5" t="n"/>
      <c r="C37" s="6" t="n"/>
      <c r="D37" s="7" t="n"/>
      <c r="E37" s="6" t="n"/>
      <c r="F37" s="8" t="n"/>
      <c r="G37" s="6" t="n"/>
      <c r="H37" s="6" t="n"/>
      <c r="I37" s="4" t="n"/>
      <c r="J37" s="9">
        <f>IF(OR($A37="",$I37=""),"",IF($I37&lt;=WORKDAY($A37,'Списки'!$I$5),"Да","Нет"))</f>
        <v/>
      </c>
      <c r="K37" s="7" t="n"/>
      <c r="L37" s="7" t="n"/>
      <c r="M37" s="4" t="n"/>
      <c r="N37" s="10" t="n"/>
      <c r="O37" s="11">
        <f>IF(OR($A37="",$H37=""),"",IF($H37="Отменена",0,IF($H37="Тариф понижен",IF($L37="","",$L37),IF($N37="Да",$D37,IF($N37="Нет",0,"")))))</f>
        <v/>
      </c>
      <c r="P37" s="11">
        <f>IF(OR($A37="",$H37=""),"",IF($H37="Отменена",$D37,IF($H37="Тариф понижен",IF($L37="","",$D37-$L37),IF($N37="Да",0,IF($N37="Нет",$D37,"")))))</f>
        <v/>
      </c>
      <c r="Q37" s="12">
        <f>IF($A37="","",IF($H37="",IF(TODAY()&gt;WORKDAY($A37,'Списки'!$I$5),"Просрочен","Открыт"),IF(AND($H37="На паузе",$N37=""),IF(AND($M37&lt;&gt;"",TODAY()&gt;=$M37),"Проверить возобновление","На паузе"),"Закрыт")))</f>
        <v/>
      </c>
      <c r="R37" s="8" t="n"/>
    </row>
    <row r="38">
      <c r="A38" s="4" t="n"/>
      <c r="B38" s="5" t="n"/>
      <c r="C38" s="6" t="n"/>
      <c r="D38" s="7" t="n"/>
      <c r="E38" s="6" t="n"/>
      <c r="F38" s="8" t="n"/>
      <c r="G38" s="6" t="n"/>
      <c r="H38" s="6" t="n"/>
      <c r="I38" s="4" t="n"/>
      <c r="J38" s="9">
        <f>IF(OR($A38="",$I38=""),"",IF($I38&lt;=WORKDAY($A38,'Списки'!$I$5),"Да","Нет"))</f>
        <v/>
      </c>
      <c r="K38" s="7" t="n"/>
      <c r="L38" s="7" t="n"/>
      <c r="M38" s="4" t="n"/>
      <c r="N38" s="10" t="n"/>
      <c r="O38" s="11">
        <f>IF(OR($A38="",$H38=""),"",IF($H38="Отменена",0,IF($H38="Тариф понижен",IF($L38="","",$L38),IF($N38="Да",$D38,IF($N38="Нет",0,"")))))</f>
        <v/>
      </c>
      <c r="P38" s="11">
        <f>IF(OR($A38="",$H38=""),"",IF($H38="Отменена",$D38,IF($H38="Тариф понижен",IF($L38="","",$D38-$L38),IF($N38="Да",0,IF($N38="Нет",$D38,"")))))</f>
        <v/>
      </c>
      <c r="Q38" s="12">
        <f>IF($A38="","",IF($H38="",IF(TODAY()&gt;WORKDAY($A38,'Списки'!$I$5),"Просрочен","Открыт"),IF(AND($H38="На паузе",$N38=""),IF(AND($M38&lt;&gt;"",TODAY()&gt;=$M38),"Проверить возобновление","На паузе"),"Закрыт")))</f>
        <v/>
      </c>
      <c r="R38" s="8" t="n"/>
    </row>
    <row r="39">
      <c r="A39" s="4" t="n"/>
      <c r="B39" s="5" t="n"/>
      <c r="C39" s="6" t="n"/>
      <c r="D39" s="7" t="n"/>
      <c r="E39" s="6" t="n"/>
      <c r="F39" s="8" t="n"/>
      <c r="G39" s="6" t="n"/>
      <c r="H39" s="6" t="n"/>
      <c r="I39" s="4" t="n"/>
      <c r="J39" s="9">
        <f>IF(OR($A39="",$I39=""),"",IF($I39&lt;=WORKDAY($A39,'Списки'!$I$5),"Да","Нет"))</f>
        <v/>
      </c>
      <c r="K39" s="7" t="n"/>
      <c r="L39" s="7" t="n"/>
      <c r="M39" s="4" t="n"/>
      <c r="N39" s="10" t="n"/>
      <c r="O39" s="11">
        <f>IF(OR($A39="",$H39=""),"",IF($H39="Отменена",0,IF($H39="Тариф понижен",IF($L39="","",$L39),IF($N39="Да",$D39,IF($N39="Нет",0,"")))))</f>
        <v/>
      </c>
      <c r="P39" s="11">
        <f>IF(OR($A39="",$H39=""),"",IF($H39="Отменена",$D39,IF($H39="Тариф понижен",IF($L39="","",$D39-$L39),IF($N39="Да",0,IF($N39="Нет",$D39,"")))))</f>
        <v/>
      </c>
      <c r="Q39" s="12">
        <f>IF($A39="","",IF($H39="",IF(TODAY()&gt;WORKDAY($A39,'Списки'!$I$5),"Просрочен","Открыт"),IF(AND($H39="На паузе",$N39=""),IF(AND($M39&lt;&gt;"",TODAY()&gt;=$M39),"Проверить возобновление","На паузе"),"Закрыт")))</f>
        <v/>
      </c>
      <c r="R39" s="8" t="n"/>
    </row>
    <row r="40">
      <c r="A40" s="4" t="n"/>
      <c r="B40" s="5" t="n"/>
      <c r="C40" s="6" t="n"/>
      <c r="D40" s="7" t="n"/>
      <c r="E40" s="6" t="n"/>
      <c r="F40" s="8" t="n"/>
      <c r="G40" s="6" t="n"/>
      <c r="H40" s="6" t="n"/>
      <c r="I40" s="4" t="n"/>
      <c r="J40" s="9">
        <f>IF(OR($A40="",$I40=""),"",IF($I40&lt;=WORKDAY($A40,'Списки'!$I$5),"Да","Нет"))</f>
        <v/>
      </c>
      <c r="K40" s="7" t="n"/>
      <c r="L40" s="7" t="n"/>
      <c r="M40" s="4" t="n"/>
      <c r="N40" s="10" t="n"/>
      <c r="O40" s="11">
        <f>IF(OR($A40="",$H40=""),"",IF($H40="Отменена",0,IF($H40="Тариф понижен",IF($L40="","",$L40),IF($N40="Да",$D40,IF($N40="Нет",0,"")))))</f>
        <v/>
      </c>
      <c r="P40" s="11">
        <f>IF(OR($A40="",$H40=""),"",IF($H40="Отменена",$D40,IF($H40="Тариф понижен",IF($L40="","",$D40-$L40),IF($N40="Да",0,IF($N40="Нет",$D40,"")))))</f>
        <v/>
      </c>
      <c r="Q40" s="12">
        <f>IF($A40="","",IF($H40="",IF(TODAY()&gt;WORKDAY($A40,'Списки'!$I$5),"Просрочен","Открыт"),IF(AND($H40="На паузе",$N40=""),IF(AND($M40&lt;&gt;"",TODAY()&gt;=$M40),"Проверить возобновление","На паузе"),"Закрыт")))</f>
        <v/>
      </c>
      <c r="R40" s="8" t="n"/>
    </row>
    <row r="41">
      <c r="A41" s="4" t="n"/>
      <c r="B41" s="5" t="n"/>
      <c r="C41" s="6" t="n"/>
      <c r="D41" s="7" t="n"/>
      <c r="E41" s="6" t="n"/>
      <c r="F41" s="8" t="n"/>
      <c r="G41" s="6" t="n"/>
      <c r="H41" s="6" t="n"/>
      <c r="I41" s="4" t="n"/>
      <c r="J41" s="9">
        <f>IF(OR($A41="",$I41=""),"",IF($I41&lt;=WORKDAY($A41,'Списки'!$I$5),"Да","Нет"))</f>
        <v/>
      </c>
      <c r="K41" s="7" t="n"/>
      <c r="L41" s="7" t="n"/>
      <c r="M41" s="4" t="n"/>
      <c r="N41" s="10" t="n"/>
      <c r="O41" s="11">
        <f>IF(OR($A41="",$H41=""),"",IF($H41="Отменена",0,IF($H41="Тариф понижен",IF($L41="","",$L41),IF($N41="Да",$D41,IF($N41="Нет",0,"")))))</f>
        <v/>
      </c>
      <c r="P41" s="11">
        <f>IF(OR($A41="",$H41=""),"",IF($H41="Отменена",$D41,IF($H41="Тариф понижен",IF($L41="","",$D41-$L41),IF($N41="Да",0,IF($N41="Нет",$D41,"")))))</f>
        <v/>
      </c>
      <c r="Q41" s="12">
        <f>IF($A41="","",IF($H41="",IF(TODAY()&gt;WORKDAY($A41,'Списки'!$I$5),"Просрочен","Открыт"),IF(AND($H41="На паузе",$N41=""),IF(AND($M41&lt;&gt;"",TODAY()&gt;=$M41),"Проверить возобновление","На паузе"),"Закрыт")))</f>
        <v/>
      </c>
      <c r="R41" s="8" t="n"/>
    </row>
    <row r="42">
      <c r="A42" s="4" t="n"/>
      <c r="B42" s="5" t="n"/>
      <c r="C42" s="6" t="n"/>
      <c r="D42" s="7" t="n"/>
      <c r="E42" s="6" t="n"/>
      <c r="F42" s="8" t="n"/>
      <c r="G42" s="6" t="n"/>
      <c r="H42" s="6" t="n"/>
      <c r="I42" s="4" t="n"/>
      <c r="J42" s="9">
        <f>IF(OR($A42="",$I42=""),"",IF($I42&lt;=WORKDAY($A42,'Списки'!$I$5),"Да","Нет"))</f>
        <v/>
      </c>
      <c r="K42" s="7" t="n"/>
      <c r="L42" s="7" t="n"/>
      <c r="M42" s="4" t="n"/>
      <c r="N42" s="10" t="n"/>
      <c r="O42" s="11">
        <f>IF(OR($A42="",$H42=""),"",IF($H42="Отменена",0,IF($H42="Тариф понижен",IF($L42="","",$L42),IF($N42="Да",$D42,IF($N42="Нет",0,"")))))</f>
        <v/>
      </c>
      <c r="P42" s="11">
        <f>IF(OR($A42="",$H42=""),"",IF($H42="Отменена",$D42,IF($H42="Тариф понижен",IF($L42="","",$D42-$L42),IF($N42="Да",0,IF($N42="Нет",$D42,"")))))</f>
        <v/>
      </c>
      <c r="Q42" s="12">
        <f>IF($A42="","",IF($H42="",IF(TODAY()&gt;WORKDAY($A42,'Списки'!$I$5),"Просрочен","Открыт"),IF(AND($H42="На паузе",$N42=""),IF(AND($M42&lt;&gt;"",TODAY()&gt;=$M42),"Проверить возобновление","На паузе"),"Закрыт")))</f>
        <v/>
      </c>
      <c r="R42" s="8" t="n"/>
    </row>
    <row r="43">
      <c r="A43" s="4" t="n"/>
      <c r="B43" s="5" t="n"/>
      <c r="C43" s="6" t="n"/>
      <c r="D43" s="7" t="n"/>
      <c r="E43" s="6" t="n"/>
      <c r="F43" s="8" t="n"/>
      <c r="G43" s="6" t="n"/>
      <c r="H43" s="6" t="n"/>
      <c r="I43" s="4" t="n"/>
      <c r="J43" s="9">
        <f>IF(OR($A43="",$I43=""),"",IF($I43&lt;=WORKDAY($A43,'Списки'!$I$5),"Да","Нет"))</f>
        <v/>
      </c>
      <c r="K43" s="7" t="n"/>
      <c r="L43" s="7" t="n"/>
      <c r="M43" s="4" t="n"/>
      <c r="N43" s="10" t="n"/>
      <c r="O43" s="11">
        <f>IF(OR($A43="",$H43=""),"",IF($H43="Отменена",0,IF($H43="Тариф понижен",IF($L43="","",$L43),IF($N43="Да",$D43,IF($N43="Нет",0,"")))))</f>
        <v/>
      </c>
      <c r="P43" s="11">
        <f>IF(OR($A43="",$H43=""),"",IF($H43="Отменена",$D43,IF($H43="Тариф понижен",IF($L43="","",$D43-$L43),IF($N43="Да",0,IF($N43="Нет",$D43,"")))))</f>
        <v/>
      </c>
      <c r="Q43" s="12">
        <f>IF($A43="","",IF($H43="",IF(TODAY()&gt;WORKDAY($A43,'Списки'!$I$5),"Просрочен","Открыт"),IF(AND($H43="На паузе",$N43=""),IF(AND($M43&lt;&gt;"",TODAY()&gt;=$M43),"Проверить возобновление","На паузе"),"Закрыт")))</f>
        <v/>
      </c>
      <c r="R43" s="8" t="n"/>
    </row>
    <row r="44">
      <c r="A44" s="4" t="n"/>
      <c r="B44" s="5" t="n"/>
      <c r="C44" s="6" t="n"/>
      <c r="D44" s="7" t="n"/>
      <c r="E44" s="6" t="n"/>
      <c r="F44" s="8" t="n"/>
      <c r="G44" s="6" t="n"/>
      <c r="H44" s="6" t="n"/>
      <c r="I44" s="4" t="n"/>
      <c r="J44" s="9">
        <f>IF(OR($A44="",$I44=""),"",IF($I44&lt;=WORKDAY($A44,'Списки'!$I$5),"Да","Нет"))</f>
        <v/>
      </c>
      <c r="K44" s="7" t="n"/>
      <c r="L44" s="7" t="n"/>
      <c r="M44" s="4" t="n"/>
      <c r="N44" s="10" t="n"/>
      <c r="O44" s="11">
        <f>IF(OR($A44="",$H44=""),"",IF($H44="Отменена",0,IF($H44="Тариф понижен",IF($L44="","",$L44),IF($N44="Да",$D44,IF($N44="Нет",0,"")))))</f>
        <v/>
      </c>
      <c r="P44" s="11">
        <f>IF(OR($A44="",$H44=""),"",IF($H44="Отменена",$D44,IF($H44="Тариф понижен",IF($L44="","",$D44-$L44),IF($N44="Да",0,IF($N44="Нет",$D44,"")))))</f>
        <v/>
      </c>
      <c r="Q44" s="12">
        <f>IF($A44="","",IF($H44="",IF(TODAY()&gt;WORKDAY($A44,'Списки'!$I$5),"Просрочен","Открыт"),IF(AND($H44="На паузе",$N44=""),IF(AND($M44&lt;&gt;"",TODAY()&gt;=$M44),"Проверить возобновление","На паузе"),"Закрыт")))</f>
        <v/>
      </c>
      <c r="R44" s="8" t="n"/>
    </row>
    <row r="45">
      <c r="A45" s="4" t="n"/>
      <c r="B45" s="5" t="n"/>
      <c r="C45" s="6" t="n"/>
      <c r="D45" s="7" t="n"/>
      <c r="E45" s="6" t="n"/>
      <c r="F45" s="8" t="n"/>
      <c r="G45" s="6" t="n"/>
      <c r="H45" s="6" t="n"/>
      <c r="I45" s="4" t="n"/>
      <c r="J45" s="9">
        <f>IF(OR($A45="",$I45=""),"",IF($I45&lt;=WORKDAY($A45,'Списки'!$I$5),"Да","Нет"))</f>
        <v/>
      </c>
      <c r="K45" s="7" t="n"/>
      <c r="L45" s="7" t="n"/>
      <c r="M45" s="4" t="n"/>
      <c r="N45" s="10" t="n"/>
      <c r="O45" s="11">
        <f>IF(OR($A45="",$H45=""),"",IF($H45="Отменена",0,IF($H45="Тариф понижен",IF($L45="","",$L45),IF($N45="Да",$D45,IF($N45="Нет",0,"")))))</f>
        <v/>
      </c>
      <c r="P45" s="11">
        <f>IF(OR($A45="",$H45=""),"",IF($H45="Отменена",$D45,IF($H45="Тариф понижен",IF($L45="","",$D45-$L45),IF($N45="Да",0,IF($N45="Нет",$D45,"")))))</f>
        <v/>
      </c>
      <c r="Q45" s="12">
        <f>IF($A45="","",IF($H45="",IF(TODAY()&gt;WORKDAY($A45,'Списки'!$I$5),"Просрочен","Открыт"),IF(AND($H45="На паузе",$N45=""),IF(AND($M45&lt;&gt;"",TODAY()&gt;=$M45),"Проверить возобновление","На паузе"),"Закрыт")))</f>
        <v/>
      </c>
      <c r="R45" s="8" t="n"/>
    </row>
    <row r="46">
      <c r="A46" s="4" t="n"/>
      <c r="B46" s="5" t="n"/>
      <c r="C46" s="6" t="n"/>
      <c r="D46" s="7" t="n"/>
      <c r="E46" s="6" t="n"/>
      <c r="F46" s="8" t="n"/>
      <c r="G46" s="6" t="n"/>
      <c r="H46" s="6" t="n"/>
      <c r="I46" s="4" t="n"/>
      <c r="J46" s="9">
        <f>IF(OR($A46="",$I46=""),"",IF($I46&lt;=WORKDAY($A46,'Списки'!$I$5),"Да","Нет"))</f>
        <v/>
      </c>
      <c r="K46" s="7" t="n"/>
      <c r="L46" s="7" t="n"/>
      <c r="M46" s="4" t="n"/>
      <c r="N46" s="10" t="n"/>
      <c r="O46" s="11">
        <f>IF(OR($A46="",$H46=""),"",IF($H46="Отменена",0,IF($H46="Тариф понижен",IF($L46="","",$L46),IF($N46="Да",$D46,IF($N46="Нет",0,"")))))</f>
        <v/>
      </c>
      <c r="P46" s="11">
        <f>IF(OR($A46="",$H46=""),"",IF($H46="Отменена",$D46,IF($H46="Тариф понижен",IF($L46="","",$D46-$L46),IF($N46="Да",0,IF($N46="Нет",$D46,"")))))</f>
        <v/>
      </c>
      <c r="Q46" s="12">
        <f>IF($A46="","",IF($H46="",IF(TODAY()&gt;WORKDAY($A46,'Списки'!$I$5),"Просрочен","Открыт"),IF(AND($H46="На паузе",$N46=""),IF(AND($M46&lt;&gt;"",TODAY()&gt;=$M46),"Проверить возобновление","На паузе"),"Закрыт")))</f>
        <v/>
      </c>
      <c r="R46" s="8" t="n"/>
    </row>
    <row r="47">
      <c r="A47" s="4" t="n"/>
      <c r="B47" s="5" t="n"/>
      <c r="C47" s="6" t="n"/>
      <c r="D47" s="7" t="n"/>
      <c r="E47" s="6" t="n"/>
      <c r="F47" s="8" t="n"/>
      <c r="G47" s="6" t="n"/>
      <c r="H47" s="6" t="n"/>
      <c r="I47" s="4" t="n"/>
      <c r="J47" s="9">
        <f>IF(OR($A47="",$I47=""),"",IF($I47&lt;=WORKDAY($A47,'Списки'!$I$5),"Да","Нет"))</f>
        <v/>
      </c>
      <c r="K47" s="7" t="n"/>
      <c r="L47" s="7" t="n"/>
      <c r="M47" s="4" t="n"/>
      <c r="N47" s="10" t="n"/>
      <c r="O47" s="11">
        <f>IF(OR($A47="",$H47=""),"",IF($H47="Отменена",0,IF($H47="Тариф понижен",IF($L47="","",$L47),IF($N47="Да",$D47,IF($N47="Нет",0,"")))))</f>
        <v/>
      </c>
      <c r="P47" s="11">
        <f>IF(OR($A47="",$H47=""),"",IF($H47="Отменена",$D47,IF($H47="Тариф понижен",IF($L47="","",$D47-$L47),IF($N47="Да",0,IF($N47="Нет",$D47,"")))))</f>
        <v/>
      </c>
      <c r="Q47" s="12">
        <f>IF($A47="","",IF($H47="",IF(TODAY()&gt;WORKDAY($A47,'Списки'!$I$5),"Просрочен","Открыт"),IF(AND($H47="На паузе",$N47=""),IF(AND($M47&lt;&gt;"",TODAY()&gt;=$M47),"Проверить возобновление","На паузе"),"Закрыт")))</f>
        <v/>
      </c>
      <c r="R47" s="8" t="n"/>
    </row>
    <row r="48">
      <c r="A48" s="4" t="n"/>
      <c r="B48" s="5" t="n"/>
      <c r="C48" s="6" t="n"/>
      <c r="D48" s="7" t="n"/>
      <c r="E48" s="6" t="n"/>
      <c r="F48" s="8" t="n"/>
      <c r="G48" s="6" t="n"/>
      <c r="H48" s="6" t="n"/>
      <c r="I48" s="4" t="n"/>
      <c r="J48" s="9">
        <f>IF(OR($A48="",$I48=""),"",IF($I48&lt;=WORKDAY($A48,'Списки'!$I$5),"Да","Нет"))</f>
        <v/>
      </c>
      <c r="K48" s="7" t="n"/>
      <c r="L48" s="7" t="n"/>
      <c r="M48" s="4" t="n"/>
      <c r="N48" s="10" t="n"/>
      <c r="O48" s="11">
        <f>IF(OR($A48="",$H48=""),"",IF($H48="Отменена",0,IF($H48="Тариф понижен",IF($L48="","",$L48),IF($N48="Да",$D48,IF($N48="Нет",0,"")))))</f>
        <v/>
      </c>
      <c r="P48" s="11">
        <f>IF(OR($A48="",$H48=""),"",IF($H48="Отменена",$D48,IF($H48="Тариф понижен",IF($L48="","",$D48-$L48),IF($N48="Да",0,IF($N48="Нет",$D48,"")))))</f>
        <v/>
      </c>
      <c r="Q48" s="12">
        <f>IF($A48="","",IF($H48="",IF(TODAY()&gt;WORKDAY($A48,'Списки'!$I$5),"Просрочен","Открыт"),IF(AND($H48="На паузе",$N48=""),IF(AND($M48&lt;&gt;"",TODAY()&gt;=$M48),"Проверить возобновление","На паузе"),"Закрыт")))</f>
        <v/>
      </c>
      <c r="R48" s="8" t="n"/>
    </row>
    <row r="49">
      <c r="A49" s="4" t="n"/>
      <c r="B49" s="5" t="n"/>
      <c r="C49" s="6" t="n"/>
      <c r="D49" s="7" t="n"/>
      <c r="E49" s="6" t="n"/>
      <c r="F49" s="8" t="n"/>
      <c r="G49" s="6" t="n"/>
      <c r="H49" s="6" t="n"/>
      <c r="I49" s="4" t="n"/>
      <c r="J49" s="9">
        <f>IF(OR($A49="",$I49=""),"",IF($I49&lt;=WORKDAY($A49,'Списки'!$I$5),"Да","Нет"))</f>
        <v/>
      </c>
      <c r="K49" s="7" t="n"/>
      <c r="L49" s="7" t="n"/>
      <c r="M49" s="4" t="n"/>
      <c r="N49" s="10" t="n"/>
      <c r="O49" s="11">
        <f>IF(OR($A49="",$H49=""),"",IF($H49="Отменена",0,IF($H49="Тариф понижен",IF($L49="","",$L49),IF($N49="Да",$D49,IF($N49="Нет",0,"")))))</f>
        <v/>
      </c>
      <c r="P49" s="11">
        <f>IF(OR($A49="",$H49=""),"",IF($H49="Отменена",$D49,IF($H49="Тариф понижен",IF($L49="","",$D49-$L49),IF($N49="Да",0,IF($N49="Нет",$D49,"")))))</f>
        <v/>
      </c>
      <c r="Q49" s="12">
        <f>IF($A49="","",IF($H49="",IF(TODAY()&gt;WORKDAY($A49,'Списки'!$I$5),"Просрочен","Открыт"),IF(AND($H49="На паузе",$N49=""),IF(AND($M49&lt;&gt;"",TODAY()&gt;=$M49),"Проверить возобновление","На паузе"),"Закрыт")))</f>
        <v/>
      </c>
      <c r="R49" s="8" t="n"/>
    </row>
    <row r="50">
      <c r="A50" s="4" t="n"/>
      <c r="B50" s="5" t="n"/>
      <c r="C50" s="6" t="n"/>
      <c r="D50" s="7" t="n"/>
      <c r="E50" s="6" t="n"/>
      <c r="F50" s="8" t="n"/>
      <c r="G50" s="6" t="n"/>
      <c r="H50" s="6" t="n"/>
      <c r="I50" s="4" t="n"/>
      <c r="J50" s="9">
        <f>IF(OR($A50="",$I50=""),"",IF($I50&lt;=WORKDAY($A50,'Списки'!$I$5),"Да","Нет"))</f>
        <v/>
      </c>
      <c r="K50" s="7" t="n"/>
      <c r="L50" s="7" t="n"/>
      <c r="M50" s="4" t="n"/>
      <c r="N50" s="10" t="n"/>
      <c r="O50" s="11">
        <f>IF(OR($A50="",$H50=""),"",IF($H50="Отменена",0,IF($H50="Тариф понижен",IF($L50="","",$L50),IF($N50="Да",$D50,IF($N50="Нет",0,"")))))</f>
        <v/>
      </c>
      <c r="P50" s="11">
        <f>IF(OR($A50="",$H50=""),"",IF($H50="Отменена",$D50,IF($H50="Тариф понижен",IF($L50="","",$D50-$L50),IF($N50="Да",0,IF($N50="Нет",$D50,"")))))</f>
        <v/>
      </c>
      <c r="Q50" s="12">
        <f>IF($A50="","",IF($H50="",IF(TODAY()&gt;WORKDAY($A50,'Списки'!$I$5),"Просрочен","Открыт"),IF(AND($H50="На паузе",$N50=""),IF(AND($M50&lt;&gt;"",TODAY()&gt;=$M50),"Проверить возобновление","На паузе"),"Закрыт")))</f>
        <v/>
      </c>
      <c r="R50" s="8" t="n"/>
    </row>
    <row r="51">
      <c r="A51" s="4" t="n"/>
      <c r="B51" s="5" t="n"/>
      <c r="C51" s="6" t="n"/>
      <c r="D51" s="7" t="n"/>
      <c r="E51" s="6" t="n"/>
      <c r="F51" s="8" t="n"/>
      <c r="G51" s="6" t="n"/>
      <c r="H51" s="6" t="n"/>
      <c r="I51" s="4" t="n"/>
      <c r="J51" s="9">
        <f>IF(OR($A51="",$I51=""),"",IF($I51&lt;=WORKDAY($A51,'Списки'!$I$5),"Да","Нет"))</f>
        <v/>
      </c>
      <c r="K51" s="7" t="n"/>
      <c r="L51" s="7" t="n"/>
      <c r="M51" s="4" t="n"/>
      <c r="N51" s="10" t="n"/>
      <c r="O51" s="11">
        <f>IF(OR($A51="",$H51=""),"",IF($H51="Отменена",0,IF($H51="Тариф понижен",IF($L51="","",$L51),IF($N51="Да",$D51,IF($N51="Нет",0,"")))))</f>
        <v/>
      </c>
      <c r="P51" s="11">
        <f>IF(OR($A51="",$H51=""),"",IF($H51="Отменена",$D51,IF($H51="Тариф понижен",IF($L51="","",$D51-$L51),IF($N51="Да",0,IF($N51="Нет",$D51,"")))))</f>
        <v/>
      </c>
      <c r="Q51" s="12">
        <f>IF($A51="","",IF($H51="",IF(TODAY()&gt;WORKDAY($A51,'Списки'!$I$5),"Просрочен","Открыт"),IF(AND($H51="На паузе",$N51=""),IF(AND($M51&lt;&gt;"",TODAY()&gt;=$M51),"Проверить возобновление","На паузе"),"Закрыт")))</f>
        <v/>
      </c>
      <c r="R51" s="8" t="n"/>
    </row>
    <row r="52">
      <c r="A52" s="4" t="n"/>
      <c r="B52" s="5" t="n"/>
      <c r="C52" s="6" t="n"/>
      <c r="D52" s="7" t="n"/>
      <c r="E52" s="6" t="n"/>
      <c r="F52" s="8" t="n"/>
      <c r="G52" s="6" t="n"/>
      <c r="H52" s="6" t="n"/>
      <c r="I52" s="4" t="n"/>
      <c r="J52" s="9">
        <f>IF(OR($A52="",$I52=""),"",IF($I52&lt;=WORKDAY($A52,'Списки'!$I$5),"Да","Нет"))</f>
        <v/>
      </c>
      <c r="K52" s="7" t="n"/>
      <c r="L52" s="7" t="n"/>
      <c r="M52" s="4" t="n"/>
      <c r="N52" s="10" t="n"/>
      <c r="O52" s="11">
        <f>IF(OR($A52="",$H52=""),"",IF($H52="Отменена",0,IF($H52="Тариф понижен",IF($L52="","",$L52),IF($N52="Да",$D52,IF($N52="Нет",0,"")))))</f>
        <v/>
      </c>
      <c r="P52" s="11">
        <f>IF(OR($A52="",$H52=""),"",IF($H52="Отменена",$D52,IF($H52="Тариф понижен",IF($L52="","",$D52-$L52),IF($N52="Да",0,IF($N52="Нет",$D52,"")))))</f>
        <v/>
      </c>
      <c r="Q52" s="12">
        <f>IF($A52="","",IF($H52="",IF(TODAY()&gt;WORKDAY($A52,'Списки'!$I$5),"Просрочен","Открыт"),IF(AND($H52="На паузе",$N52=""),IF(AND($M52&lt;&gt;"",TODAY()&gt;=$M52),"Проверить возобновление","На паузе"),"Закрыт")))</f>
        <v/>
      </c>
      <c r="R52" s="8" t="n"/>
    </row>
    <row r="53">
      <c r="A53" s="4" t="n"/>
      <c r="B53" s="5" t="n"/>
      <c r="C53" s="6" t="n"/>
      <c r="D53" s="7" t="n"/>
      <c r="E53" s="6" t="n"/>
      <c r="F53" s="8" t="n"/>
      <c r="G53" s="6" t="n"/>
      <c r="H53" s="6" t="n"/>
      <c r="I53" s="4" t="n"/>
      <c r="J53" s="9">
        <f>IF(OR($A53="",$I53=""),"",IF($I53&lt;=WORKDAY($A53,'Списки'!$I$5),"Да","Нет"))</f>
        <v/>
      </c>
      <c r="K53" s="7" t="n"/>
      <c r="L53" s="7" t="n"/>
      <c r="M53" s="4" t="n"/>
      <c r="N53" s="10" t="n"/>
      <c r="O53" s="11">
        <f>IF(OR($A53="",$H53=""),"",IF($H53="Отменена",0,IF($H53="Тариф понижен",IF($L53="","",$L53),IF($N53="Да",$D53,IF($N53="Нет",0,"")))))</f>
        <v/>
      </c>
      <c r="P53" s="11">
        <f>IF(OR($A53="",$H53=""),"",IF($H53="Отменена",$D53,IF($H53="Тариф понижен",IF($L53="","",$D53-$L53),IF($N53="Да",0,IF($N53="Нет",$D53,"")))))</f>
        <v/>
      </c>
      <c r="Q53" s="12">
        <f>IF($A53="","",IF($H53="",IF(TODAY()&gt;WORKDAY($A53,'Списки'!$I$5),"Просрочен","Открыт"),IF(AND($H53="На паузе",$N53=""),IF(AND($M53&lt;&gt;"",TODAY()&gt;=$M53),"Проверить возобновление","На паузе"),"Закрыт")))</f>
        <v/>
      </c>
      <c r="R53" s="8" t="n"/>
    </row>
    <row r="54">
      <c r="A54" s="4" t="n"/>
      <c r="B54" s="5" t="n"/>
      <c r="C54" s="6" t="n"/>
      <c r="D54" s="7" t="n"/>
      <c r="E54" s="6" t="n"/>
      <c r="F54" s="8" t="n"/>
      <c r="G54" s="6" t="n"/>
      <c r="H54" s="6" t="n"/>
      <c r="I54" s="4" t="n"/>
      <c r="J54" s="9">
        <f>IF(OR($A54="",$I54=""),"",IF($I54&lt;=WORKDAY($A54,'Списки'!$I$5),"Да","Нет"))</f>
        <v/>
      </c>
      <c r="K54" s="7" t="n"/>
      <c r="L54" s="7" t="n"/>
      <c r="M54" s="4" t="n"/>
      <c r="N54" s="10" t="n"/>
      <c r="O54" s="11">
        <f>IF(OR($A54="",$H54=""),"",IF($H54="Отменена",0,IF($H54="Тариф понижен",IF($L54="","",$L54),IF($N54="Да",$D54,IF($N54="Нет",0,"")))))</f>
        <v/>
      </c>
      <c r="P54" s="11">
        <f>IF(OR($A54="",$H54=""),"",IF($H54="Отменена",$D54,IF($H54="Тариф понижен",IF($L54="","",$D54-$L54),IF($N54="Да",0,IF($N54="Нет",$D54,"")))))</f>
        <v/>
      </c>
      <c r="Q54" s="12">
        <f>IF($A54="","",IF($H54="",IF(TODAY()&gt;WORKDAY($A54,'Списки'!$I$5),"Просрочен","Открыт"),IF(AND($H54="На паузе",$N54=""),IF(AND($M54&lt;&gt;"",TODAY()&gt;=$M54),"Проверить возобновление","На паузе"),"Закрыт")))</f>
        <v/>
      </c>
      <c r="R54" s="8" t="n"/>
    </row>
    <row r="55">
      <c r="A55" s="4" t="n"/>
      <c r="B55" s="5" t="n"/>
      <c r="C55" s="6" t="n"/>
      <c r="D55" s="7" t="n"/>
      <c r="E55" s="6" t="n"/>
      <c r="F55" s="8" t="n"/>
      <c r="G55" s="6" t="n"/>
      <c r="H55" s="6" t="n"/>
      <c r="I55" s="4" t="n"/>
      <c r="J55" s="9">
        <f>IF(OR($A55="",$I55=""),"",IF($I55&lt;=WORKDAY($A55,'Списки'!$I$5),"Да","Нет"))</f>
        <v/>
      </c>
      <c r="K55" s="7" t="n"/>
      <c r="L55" s="7" t="n"/>
      <c r="M55" s="4" t="n"/>
      <c r="N55" s="10" t="n"/>
      <c r="O55" s="11">
        <f>IF(OR($A55="",$H55=""),"",IF($H55="Отменена",0,IF($H55="Тариф понижен",IF($L55="","",$L55),IF($N55="Да",$D55,IF($N55="Нет",0,"")))))</f>
        <v/>
      </c>
      <c r="P55" s="11">
        <f>IF(OR($A55="",$H55=""),"",IF($H55="Отменена",$D55,IF($H55="Тариф понижен",IF($L55="","",$D55-$L55),IF($N55="Да",0,IF($N55="Нет",$D55,"")))))</f>
        <v/>
      </c>
      <c r="Q55" s="12">
        <f>IF($A55="","",IF($H55="",IF(TODAY()&gt;WORKDAY($A55,'Списки'!$I$5),"Просрочен","Открыт"),IF(AND($H55="На паузе",$N55=""),IF(AND($M55&lt;&gt;"",TODAY()&gt;=$M55),"Проверить возобновление","На паузе"),"Закрыт")))</f>
        <v/>
      </c>
      <c r="R55" s="8" t="n"/>
    </row>
    <row r="56">
      <c r="A56" s="4" t="n"/>
      <c r="B56" s="5" t="n"/>
      <c r="C56" s="6" t="n"/>
      <c r="D56" s="7" t="n"/>
      <c r="E56" s="6" t="n"/>
      <c r="F56" s="8" t="n"/>
      <c r="G56" s="6" t="n"/>
      <c r="H56" s="6" t="n"/>
      <c r="I56" s="4" t="n"/>
      <c r="J56" s="9">
        <f>IF(OR($A56="",$I56=""),"",IF($I56&lt;=WORKDAY($A56,'Списки'!$I$5),"Да","Нет"))</f>
        <v/>
      </c>
      <c r="K56" s="7" t="n"/>
      <c r="L56" s="7" t="n"/>
      <c r="M56" s="4" t="n"/>
      <c r="N56" s="10" t="n"/>
      <c r="O56" s="11">
        <f>IF(OR($A56="",$H56=""),"",IF($H56="Отменена",0,IF($H56="Тариф понижен",IF($L56="","",$L56),IF($N56="Да",$D56,IF($N56="Нет",0,"")))))</f>
        <v/>
      </c>
      <c r="P56" s="11">
        <f>IF(OR($A56="",$H56=""),"",IF($H56="Отменена",$D56,IF($H56="Тариф понижен",IF($L56="","",$D56-$L56),IF($N56="Да",0,IF($N56="Нет",$D56,"")))))</f>
        <v/>
      </c>
      <c r="Q56" s="12">
        <f>IF($A56="","",IF($H56="",IF(TODAY()&gt;WORKDAY($A56,'Списки'!$I$5),"Просрочен","Открыт"),IF(AND($H56="На паузе",$N56=""),IF(AND($M56&lt;&gt;"",TODAY()&gt;=$M56),"Проверить возобновление","На паузе"),"Закрыт")))</f>
        <v/>
      </c>
      <c r="R56" s="8" t="n"/>
    </row>
    <row r="57">
      <c r="A57" s="4" t="n"/>
      <c r="B57" s="5" t="n"/>
      <c r="C57" s="6" t="n"/>
      <c r="D57" s="7" t="n"/>
      <c r="E57" s="6" t="n"/>
      <c r="F57" s="8" t="n"/>
      <c r="G57" s="6" t="n"/>
      <c r="H57" s="6" t="n"/>
      <c r="I57" s="4" t="n"/>
      <c r="J57" s="9">
        <f>IF(OR($A57="",$I57=""),"",IF($I57&lt;=WORKDAY($A57,'Списки'!$I$5),"Да","Нет"))</f>
        <v/>
      </c>
      <c r="K57" s="7" t="n"/>
      <c r="L57" s="7" t="n"/>
      <c r="M57" s="4" t="n"/>
      <c r="N57" s="10" t="n"/>
      <c r="O57" s="11">
        <f>IF(OR($A57="",$H57=""),"",IF($H57="Отменена",0,IF($H57="Тариф понижен",IF($L57="","",$L57),IF($N57="Да",$D57,IF($N57="Нет",0,"")))))</f>
        <v/>
      </c>
      <c r="P57" s="11">
        <f>IF(OR($A57="",$H57=""),"",IF($H57="Отменена",$D57,IF($H57="Тариф понижен",IF($L57="","",$D57-$L57),IF($N57="Да",0,IF($N57="Нет",$D57,"")))))</f>
        <v/>
      </c>
      <c r="Q57" s="12">
        <f>IF($A57="","",IF($H57="",IF(TODAY()&gt;WORKDAY($A57,'Списки'!$I$5),"Просрочен","Открыт"),IF(AND($H57="На паузе",$N57=""),IF(AND($M57&lt;&gt;"",TODAY()&gt;=$M57),"Проверить возобновление","На паузе"),"Закрыт")))</f>
        <v/>
      </c>
      <c r="R57" s="8" t="n"/>
    </row>
    <row r="58">
      <c r="A58" s="4" t="n"/>
      <c r="B58" s="5" t="n"/>
      <c r="C58" s="6" t="n"/>
      <c r="D58" s="7" t="n"/>
      <c r="E58" s="6" t="n"/>
      <c r="F58" s="8" t="n"/>
      <c r="G58" s="6" t="n"/>
      <c r="H58" s="6" t="n"/>
      <c r="I58" s="4" t="n"/>
      <c r="J58" s="9">
        <f>IF(OR($A58="",$I58=""),"",IF($I58&lt;=WORKDAY($A58,'Списки'!$I$5),"Да","Нет"))</f>
        <v/>
      </c>
      <c r="K58" s="7" t="n"/>
      <c r="L58" s="7" t="n"/>
      <c r="M58" s="4" t="n"/>
      <c r="N58" s="10" t="n"/>
      <c r="O58" s="11">
        <f>IF(OR($A58="",$H58=""),"",IF($H58="Отменена",0,IF($H58="Тариф понижен",IF($L58="","",$L58),IF($N58="Да",$D58,IF($N58="Нет",0,"")))))</f>
        <v/>
      </c>
      <c r="P58" s="11">
        <f>IF(OR($A58="",$H58=""),"",IF($H58="Отменена",$D58,IF($H58="Тариф понижен",IF($L58="","",$D58-$L58),IF($N58="Да",0,IF($N58="Нет",$D58,"")))))</f>
        <v/>
      </c>
      <c r="Q58" s="12">
        <f>IF($A58="","",IF($H58="",IF(TODAY()&gt;WORKDAY($A58,'Списки'!$I$5),"Просрочен","Открыт"),IF(AND($H58="На паузе",$N58=""),IF(AND($M58&lt;&gt;"",TODAY()&gt;=$M58),"Проверить возобновление","На паузе"),"Закрыт")))</f>
        <v/>
      </c>
      <c r="R58" s="8" t="n"/>
    </row>
    <row r="59">
      <c r="A59" s="4" t="n"/>
      <c r="B59" s="5" t="n"/>
      <c r="C59" s="6" t="n"/>
      <c r="D59" s="7" t="n"/>
      <c r="E59" s="6" t="n"/>
      <c r="F59" s="8" t="n"/>
      <c r="G59" s="6" t="n"/>
      <c r="H59" s="6" t="n"/>
      <c r="I59" s="4" t="n"/>
      <c r="J59" s="9">
        <f>IF(OR($A59="",$I59=""),"",IF($I59&lt;=WORKDAY($A59,'Списки'!$I$5),"Да","Нет"))</f>
        <v/>
      </c>
      <c r="K59" s="7" t="n"/>
      <c r="L59" s="7" t="n"/>
      <c r="M59" s="4" t="n"/>
      <c r="N59" s="10" t="n"/>
      <c r="O59" s="11">
        <f>IF(OR($A59="",$H59=""),"",IF($H59="Отменена",0,IF($H59="Тариф понижен",IF($L59="","",$L59),IF($N59="Да",$D59,IF($N59="Нет",0,"")))))</f>
        <v/>
      </c>
      <c r="P59" s="11">
        <f>IF(OR($A59="",$H59=""),"",IF($H59="Отменена",$D59,IF($H59="Тариф понижен",IF($L59="","",$D59-$L59),IF($N59="Да",0,IF($N59="Нет",$D59,"")))))</f>
        <v/>
      </c>
      <c r="Q59" s="12">
        <f>IF($A59="","",IF($H59="",IF(TODAY()&gt;WORKDAY($A59,'Списки'!$I$5),"Просрочен","Открыт"),IF(AND($H59="На паузе",$N59=""),IF(AND($M59&lt;&gt;"",TODAY()&gt;=$M59),"Проверить возобновление","На паузе"),"Закрыт")))</f>
        <v/>
      </c>
      <c r="R59" s="8" t="n"/>
    </row>
    <row r="60">
      <c r="A60" s="4" t="n"/>
      <c r="B60" s="5" t="n"/>
      <c r="C60" s="6" t="n"/>
      <c r="D60" s="7" t="n"/>
      <c r="E60" s="6" t="n"/>
      <c r="F60" s="8" t="n"/>
      <c r="G60" s="6" t="n"/>
      <c r="H60" s="6" t="n"/>
      <c r="I60" s="4" t="n"/>
      <c r="J60" s="9">
        <f>IF(OR($A60="",$I60=""),"",IF($I60&lt;=WORKDAY($A60,'Списки'!$I$5),"Да","Нет"))</f>
        <v/>
      </c>
      <c r="K60" s="7" t="n"/>
      <c r="L60" s="7" t="n"/>
      <c r="M60" s="4" t="n"/>
      <c r="N60" s="10" t="n"/>
      <c r="O60" s="11">
        <f>IF(OR($A60="",$H60=""),"",IF($H60="Отменена",0,IF($H60="Тариф понижен",IF($L60="","",$L60),IF($N60="Да",$D60,IF($N60="Нет",0,"")))))</f>
        <v/>
      </c>
      <c r="P60" s="11">
        <f>IF(OR($A60="",$H60=""),"",IF($H60="Отменена",$D60,IF($H60="Тариф понижен",IF($L60="","",$D60-$L60),IF($N60="Да",0,IF($N60="Нет",$D60,"")))))</f>
        <v/>
      </c>
      <c r="Q60" s="12">
        <f>IF($A60="","",IF($H60="",IF(TODAY()&gt;WORKDAY($A60,'Списки'!$I$5),"Просрочен","Открыт"),IF(AND($H60="На паузе",$N60=""),IF(AND($M60&lt;&gt;"",TODAY()&gt;=$M60),"Проверить возобновление","На паузе"),"Закрыт")))</f>
        <v/>
      </c>
      <c r="R60" s="8" t="n"/>
    </row>
    <row r="61">
      <c r="A61" s="4" t="n"/>
      <c r="B61" s="5" t="n"/>
      <c r="C61" s="6" t="n"/>
      <c r="D61" s="7" t="n"/>
      <c r="E61" s="6" t="n"/>
      <c r="F61" s="8" t="n"/>
      <c r="G61" s="6" t="n"/>
      <c r="H61" s="6" t="n"/>
      <c r="I61" s="4" t="n"/>
      <c r="J61" s="9">
        <f>IF(OR($A61="",$I61=""),"",IF($I61&lt;=WORKDAY($A61,'Списки'!$I$5),"Да","Нет"))</f>
        <v/>
      </c>
      <c r="K61" s="7" t="n"/>
      <c r="L61" s="7" t="n"/>
      <c r="M61" s="4" t="n"/>
      <c r="N61" s="10" t="n"/>
      <c r="O61" s="11">
        <f>IF(OR($A61="",$H61=""),"",IF($H61="Отменена",0,IF($H61="Тариф понижен",IF($L61="","",$L61),IF($N61="Да",$D61,IF($N61="Нет",0,"")))))</f>
        <v/>
      </c>
      <c r="P61" s="11">
        <f>IF(OR($A61="",$H61=""),"",IF($H61="Отменена",$D61,IF($H61="Тариф понижен",IF($L61="","",$D61-$L61),IF($N61="Да",0,IF($N61="Нет",$D61,"")))))</f>
        <v/>
      </c>
      <c r="Q61" s="12">
        <f>IF($A61="","",IF($H61="",IF(TODAY()&gt;WORKDAY($A61,'Списки'!$I$5),"Просрочен","Открыт"),IF(AND($H61="На паузе",$N61=""),IF(AND($M61&lt;&gt;"",TODAY()&gt;=$M61),"Проверить возобновление","На паузе"),"Закрыт")))</f>
        <v/>
      </c>
      <c r="R61" s="8" t="n"/>
    </row>
    <row r="62">
      <c r="A62" s="4" t="n"/>
      <c r="B62" s="5" t="n"/>
      <c r="C62" s="6" t="n"/>
      <c r="D62" s="7" t="n"/>
      <c r="E62" s="6" t="n"/>
      <c r="F62" s="8" t="n"/>
      <c r="G62" s="6" t="n"/>
      <c r="H62" s="6" t="n"/>
      <c r="I62" s="4" t="n"/>
      <c r="J62" s="9">
        <f>IF(OR($A62="",$I62=""),"",IF($I62&lt;=WORKDAY($A62,'Списки'!$I$5),"Да","Нет"))</f>
        <v/>
      </c>
      <c r="K62" s="7" t="n"/>
      <c r="L62" s="7" t="n"/>
      <c r="M62" s="4" t="n"/>
      <c r="N62" s="10" t="n"/>
      <c r="O62" s="11">
        <f>IF(OR($A62="",$H62=""),"",IF($H62="Отменена",0,IF($H62="Тариф понижен",IF($L62="","",$L62),IF($N62="Да",$D62,IF($N62="Нет",0,"")))))</f>
        <v/>
      </c>
      <c r="P62" s="11">
        <f>IF(OR($A62="",$H62=""),"",IF($H62="Отменена",$D62,IF($H62="Тариф понижен",IF($L62="","",$D62-$L62),IF($N62="Да",0,IF($N62="Нет",$D62,"")))))</f>
        <v/>
      </c>
      <c r="Q62" s="12">
        <f>IF($A62="","",IF($H62="",IF(TODAY()&gt;WORKDAY($A62,'Списки'!$I$5),"Просрочен","Открыт"),IF(AND($H62="На паузе",$N62=""),IF(AND($M62&lt;&gt;"",TODAY()&gt;=$M62),"Проверить возобновление","На паузе"),"Закрыт")))</f>
        <v/>
      </c>
      <c r="R62" s="8" t="n"/>
    </row>
    <row r="63">
      <c r="A63" s="4" t="n"/>
      <c r="B63" s="5" t="n"/>
      <c r="C63" s="6" t="n"/>
      <c r="D63" s="7" t="n"/>
      <c r="E63" s="6" t="n"/>
      <c r="F63" s="8" t="n"/>
      <c r="G63" s="6" t="n"/>
      <c r="H63" s="6" t="n"/>
      <c r="I63" s="4" t="n"/>
      <c r="J63" s="9">
        <f>IF(OR($A63="",$I63=""),"",IF($I63&lt;=WORKDAY($A63,'Списки'!$I$5),"Да","Нет"))</f>
        <v/>
      </c>
      <c r="K63" s="7" t="n"/>
      <c r="L63" s="7" t="n"/>
      <c r="M63" s="4" t="n"/>
      <c r="N63" s="10" t="n"/>
      <c r="O63" s="11">
        <f>IF(OR($A63="",$H63=""),"",IF($H63="Отменена",0,IF($H63="Тариф понижен",IF($L63="","",$L63),IF($N63="Да",$D63,IF($N63="Нет",0,"")))))</f>
        <v/>
      </c>
      <c r="P63" s="11">
        <f>IF(OR($A63="",$H63=""),"",IF($H63="Отменена",$D63,IF($H63="Тариф понижен",IF($L63="","",$D63-$L63),IF($N63="Да",0,IF($N63="Нет",$D63,"")))))</f>
        <v/>
      </c>
      <c r="Q63" s="12">
        <f>IF($A63="","",IF($H63="",IF(TODAY()&gt;WORKDAY($A63,'Списки'!$I$5),"Просрочен","Открыт"),IF(AND($H63="На паузе",$N63=""),IF(AND($M63&lt;&gt;"",TODAY()&gt;=$M63),"Проверить возобновление","На паузе"),"Закрыт")))</f>
        <v/>
      </c>
      <c r="R63" s="8" t="n"/>
    </row>
    <row r="64">
      <c r="A64" s="4" t="n"/>
      <c r="B64" s="5" t="n"/>
      <c r="C64" s="6" t="n"/>
      <c r="D64" s="7" t="n"/>
      <c r="E64" s="6" t="n"/>
      <c r="F64" s="8" t="n"/>
      <c r="G64" s="6" t="n"/>
      <c r="H64" s="6" t="n"/>
      <c r="I64" s="4" t="n"/>
      <c r="J64" s="9">
        <f>IF(OR($A64="",$I64=""),"",IF($I64&lt;=WORKDAY($A64,'Списки'!$I$5),"Да","Нет"))</f>
        <v/>
      </c>
      <c r="K64" s="7" t="n"/>
      <c r="L64" s="7" t="n"/>
      <c r="M64" s="4" t="n"/>
      <c r="N64" s="10" t="n"/>
      <c r="O64" s="11">
        <f>IF(OR($A64="",$H64=""),"",IF($H64="Отменена",0,IF($H64="Тариф понижен",IF($L64="","",$L64),IF($N64="Да",$D64,IF($N64="Нет",0,"")))))</f>
        <v/>
      </c>
      <c r="P64" s="11">
        <f>IF(OR($A64="",$H64=""),"",IF($H64="Отменена",$D64,IF($H64="Тариф понижен",IF($L64="","",$D64-$L64),IF($N64="Да",0,IF($N64="Нет",$D64,"")))))</f>
        <v/>
      </c>
      <c r="Q64" s="12">
        <f>IF($A64="","",IF($H64="",IF(TODAY()&gt;WORKDAY($A64,'Списки'!$I$5),"Просрочен","Открыт"),IF(AND($H64="На паузе",$N64=""),IF(AND($M64&lt;&gt;"",TODAY()&gt;=$M64),"Проверить возобновление","На паузе"),"Закрыт")))</f>
        <v/>
      </c>
      <c r="R64" s="8" t="n"/>
    </row>
    <row r="65">
      <c r="A65" s="4" t="n"/>
      <c r="B65" s="5" t="n"/>
      <c r="C65" s="6" t="n"/>
      <c r="D65" s="7" t="n"/>
      <c r="E65" s="6" t="n"/>
      <c r="F65" s="8" t="n"/>
      <c r="G65" s="6" t="n"/>
      <c r="H65" s="6" t="n"/>
      <c r="I65" s="4" t="n"/>
      <c r="J65" s="9">
        <f>IF(OR($A65="",$I65=""),"",IF($I65&lt;=WORKDAY($A65,'Списки'!$I$5),"Да","Нет"))</f>
        <v/>
      </c>
      <c r="K65" s="7" t="n"/>
      <c r="L65" s="7" t="n"/>
      <c r="M65" s="4" t="n"/>
      <c r="N65" s="10" t="n"/>
      <c r="O65" s="11">
        <f>IF(OR($A65="",$H65=""),"",IF($H65="Отменена",0,IF($H65="Тариф понижен",IF($L65="","",$L65),IF($N65="Да",$D65,IF($N65="Нет",0,"")))))</f>
        <v/>
      </c>
      <c r="P65" s="11">
        <f>IF(OR($A65="",$H65=""),"",IF($H65="Отменена",$D65,IF($H65="Тариф понижен",IF($L65="","",$D65-$L65),IF($N65="Да",0,IF($N65="Нет",$D65,"")))))</f>
        <v/>
      </c>
      <c r="Q65" s="12">
        <f>IF($A65="","",IF($H65="",IF(TODAY()&gt;WORKDAY($A65,'Списки'!$I$5),"Просрочен","Открыт"),IF(AND($H65="На паузе",$N65=""),IF(AND($M65&lt;&gt;"",TODAY()&gt;=$M65),"Проверить возобновление","На паузе"),"Закрыт")))</f>
        <v/>
      </c>
      <c r="R65" s="8" t="n"/>
    </row>
    <row r="66">
      <c r="A66" s="4" t="n"/>
      <c r="B66" s="5" t="n"/>
      <c r="C66" s="6" t="n"/>
      <c r="D66" s="7" t="n"/>
      <c r="E66" s="6" t="n"/>
      <c r="F66" s="8" t="n"/>
      <c r="G66" s="6" t="n"/>
      <c r="H66" s="6" t="n"/>
      <c r="I66" s="4" t="n"/>
      <c r="J66" s="9">
        <f>IF(OR($A66="",$I66=""),"",IF($I66&lt;=WORKDAY($A66,'Списки'!$I$5),"Да","Нет"))</f>
        <v/>
      </c>
      <c r="K66" s="7" t="n"/>
      <c r="L66" s="7" t="n"/>
      <c r="M66" s="4" t="n"/>
      <c r="N66" s="10" t="n"/>
      <c r="O66" s="11">
        <f>IF(OR($A66="",$H66=""),"",IF($H66="Отменена",0,IF($H66="Тариф понижен",IF($L66="","",$L66),IF($N66="Да",$D66,IF($N66="Нет",0,"")))))</f>
        <v/>
      </c>
      <c r="P66" s="11">
        <f>IF(OR($A66="",$H66=""),"",IF($H66="Отменена",$D66,IF($H66="Тариф понижен",IF($L66="","",$D66-$L66),IF($N66="Да",0,IF($N66="Нет",$D66,"")))))</f>
        <v/>
      </c>
      <c r="Q66" s="12">
        <f>IF($A66="","",IF($H66="",IF(TODAY()&gt;WORKDAY($A66,'Списки'!$I$5),"Просрочен","Открыт"),IF(AND($H66="На паузе",$N66=""),IF(AND($M66&lt;&gt;"",TODAY()&gt;=$M66),"Проверить возобновление","На паузе"),"Закрыт")))</f>
        <v/>
      </c>
      <c r="R66" s="8" t="n"/>
    </row>
    <row r="67">
      <c r="A67" s="4" t="n"/>
      <c r="B67" s="5" t="n"/>
      <c r="C67" s="6" t="n"/>
      <c r="D67" s="7" t="n"/>
      <c r="E67" s="6" t="n"/>
      <c r="F67" s="8" t="n"/>
      <c r="G67" s="6" t="n"/>
      <c r="H67" s="6" t="n"/>
      <c r="I67" s="4" t="n"/>
      <c r="J67" s="9">
        <f>IF(OR($A67="",$I67=""),"",IF($I67&lt;=WORKDAY($A67,'Списки'!$I$5),"Да","Нет"))</f>
        <v/>
      </c>
      <c r="K67" s="7" t="n"/>
      <c r="L67" s="7" t="n"/>
      <c r="M67" s="4" t="n"/>
      <c r="N67" s="10" t="n"/>
      <c r="O67" s="11">
        <f>IF(OR($A67="",$H67=""),"",IF($H67="Отменена",0,IF($H67="Тариф понижен",IF($L67="","",$L67),IF($N67="Да",$D67,IF($N67="Нет",0,"")))))</f>
        <v/>
      </c>
      <c r="P67" s="11">
        <f>IF(OR($A67="",$H67=""),"",IF($H67="Отменена",$D67,IF($H67="Тариф понижен",IF($L67="","",$D67-$L67),IF($N67="Да",0,IF($N67="Нет",$D67,"")))))</f>
        <v/>
      </c>
      <c r="Q67" s="12">
        <f>IF($A67="","",IF($H67="",IF(TODAY()&gt;WORKDAY($A67,'Списки'!$I$5),"Просрочен","Открыт"),IF(AND($H67="На паузе",$N67=""),IF(AND($M67&lt;&gt;"",TODAY()&gt;=$M67),"Проверить возобновление","На паузе"),"Закрыт")))</f>
        <v/>
      </c>
      <c r="R67" s="8" t="n"/>
    </row>
    <row r="68">
      <c r="A68" s="4" t="n"/>
      <c r="B68" s="5" t="n"/>
      <c r="C68" s="6" t="n"/>
      <c r="D68" s="7" t="n"/>
      <c r="E68" s="6" t="n"/>
      <c r="F68" s="8" t="n"/>
      <c r="G68" s="6" t="n"/>
      <c r="H68" s="6" t="n"/>
      <c r="I68" s="4" t="n"/>
      <c r="J68" s="9">
        <f>IF(OR($A68="",$I68=""),"",IF($I68&lt;=WORKDAY($A68,'Списки'!$I$5),"Да","Нет"))</f>
        <v/>
      </c>
      <c r="K68" s="7" t="n"/>
      <c r="L68" s="7" t="n"/>
      <c r="M68" s="4" t="n"/>
      <c r="N68" s="10" t="n"/>
      <c r="O68" s="11">
        <f>IF(OR($A68="",$H68=""),"",IF($H68="Отменена",0,IF($H68="Тариф понижен",IF($L68="","",$L68),IF($N68="Да",$D68,IF($N68="Нет",0,"")))))</f>
        <v/>
      </c>
      <c r="P68" s="11">
        <f>IF(OR($A68="",$H68=""),"",IF($H68="Отменена",$D68,IF($H68="Тариф понижен",IF($L68="","",$D68-$L68),IF($N68="Да",0,IF($N68="Нет",$D68,"")))))</f>
        <v/>
      </c>
      <c r="Q68" s="12">
        <f>IF($A68="","",IF($H68="",IF(TODAY()&gt;WORKDAY($A68,'Списки'!$I$5),"Просрочен","Открыт"),IF(AND($H68="На паузе",$N68=""),IF(AND($M68&lt;&gt;"",TODAY()&gt;=$M68),"Проверить возобновление","На паузе"),"Закрыт")))</f>
        <v/>
      </c>
      <c r="R68" s="8" t="n"/>
    </row>
    <row r="69">
      <c r="A69" s="4" t="n"/>
      <c r="B69" s="5" t="n"/>
      <c r="C69" s="6" t="n"/>
      <c r="D69" s="7" t="n"/>
      <c r="E69" s="6" t="n"/>
      <c r="F69" s="8" t="n"/>
      <c r="G69" s="6" t="n"/>
      <c r="H69" s="6" t="n"/>
      <c r="I69" s="4" t="n"/>
      <c r="J69" s="9">
        <f>IF(OR($A69="",$I69=""),"",IF($I69&lt;=WORKDAY($A69,'Списки'!$I$5),"Да","Нет"))</f>
        <v/>
      </c>
      <c r="K69" s="7" t="n"/>
      <c r="L69" s="7" t="n"/>
      <c r="M69" s="4" t="n"/>
      <c r="N69" s="10" t="n"/>
      <c r="O69" s="11">
        <f>IF(OR($A69="",$H69=""),"",IF($H69="Отменена",0,IF($H69="Тариф понижен",IF($L69="","",$L69),IF($N69="Да",$D69,IF($N69="Нет",0,"")))))</f>
        <v/>
      </c>
      <c r="P69" s="11">
        <f>IF(OR($A69="",$H69=""),"",IF($H69="Отменена",$D69,IF($H69="Тариф понижен",IF($L69="","",$D69-$L69),IF($N69="Да",0,IF($N69="Нет",$D69,"")))))</f>
        <v/>
      </c>
      <c r="Q69" s="12">
        <f>IF($A69="","",IF($H69="",IF(TODAY()&gt;WORKDAY($A69,'Списки'!$I$5),"Просрочен","Открыт"),IF(AND($H69="На паузе",$N69=""),IF(AND($M69&lt;&gt;"",TODAY()&gt;=$M69),"Проверить возобновление","На паузе"),"Закрыт")))</f>
        <v/>
      </c>
      <c r="R69" s="8" t="n"/>
    </row>
    <row r="70">
      <c r="A70" s="4" t="n"/>
      <c r="B70" s="5" t="n"/>
      <c r="C70" s="6" t="n"/>
      <c r="D70" s="7" t="n"/>
      <c r="E70" s="6" t="n"/>
      <c r="F70" s="8" t="n"/>
      <c r="G70" s="6" t="n"/>
      <c r="H70" s="6" t="n"/>
      <c r="I70" s="4" t="n"/>
      <c r="J70" s="9">
        <f>IF(OR($A70="",$I70=""),"",IF($I70&lt;=WORKDAY($A70,'Списки'!$I$5),"Да","Нет"))</f>
        <v/>
      </c>
      <c r="K70" s="7" t="n"/>
      <c r="L70" s="7" t="n"/>
      <c r="M70" s="4" t="n"/>
      <c r="N70" s="10" t="n"/>
      <c r="O70" s="11">
        <f>IF(OR($A70="",$H70=""),"",IF($H70="Отменена",0,IF($H70="Тариф понижен",IF($L70="","",$L70),IF($N70="Да",$D70,IF($N70="Нет",0,"")))))</f>
        <v/>
      </c>
      <c r="P70" s="11">
        <f>IF(OR($A70="",$H70=""),"",IF($H70="Отменена",$D70,IF($H70="Тариф понижен",IF($L70="","",$D70-$L70),IF($N70="Да",0,IF($N70="Нет",$D70,"")))))</f>
        <v/>
      </c>
      <c r="Q70" s="12">
        <f>IF($A70="","",IF($H70="",IF(TODAY()&gt;WORKDAY($A70,'Списки'!$I$5),"Просрочен","Открыт"),IF(AND($H70="На паузе",$N70=""),IF(AND($M70&lt;&gt;"",TODAY()&gt;=$M70),"Проверить возобновление","На паузе"),"Закрыт")))</f>
        <v/>
      </c>
      <c r="R70" s="8" t="n"/>
    </row>
    <row r="71">
      <c r="A71" s="4" t="n"/>
      <c r="B71" s="5" t="n"/>
      <c r="C71" s="6" t="n"/>
      <c r="D71" s="7" t="n"/>
      <c r="E71" s="6" t="n"/>
      <c r="F71" s="8" t="n"/>
      <c r="G71" s="6" t="n"/>
      <c r="H71" s="6" t="n"/>
      <c r="I71" s="4" t="n"/>
      <c r="J71" s="9">
        <f>IF(OR($A71="",$I71=""),"",IF($I71&lt;=WORKDAY($A71,'Списки'!$I$5),"Да","Нет"))</f>
        <v/>
      </c>
      <c r="K71" s="7" t="n"/>
      <c r="L71" s="7" t="n"/>
      <c r="M71" s="4" t="n"/>
      <c r="N71" s="10" t="n"/>
      <c r="O71" s="11">
        <f>IF(OR($A71="",$H71=""),"",IF($H71="Отменена",0,IF($H71="Тариф понижен",IF($L71="","",$L71),IF($N71="Да",$D71,IF($N71="Нет",0,"")))))</f>
        <v/>
      </c>
      <c r="P71" s="11">
        <f>IF(OR($A71="",$H71=""),"",IF($H71="Отменена",$D71,IF($H71="Тариф понижен",IF($L71="","",$D71-$L71),IF($N71="Да",0,IF($N71="Нет",$D71,"")))))</f>
        <v/>
      </c>
      <c r="Q71" s="12">
        <f>IF($A71="","",IF($H71="",IF(TODAY()&gt;WORKDAY($A71,'Списки'!$I$5),"Просрочен","Открыт"),IF(AND($H71="На паузе",$N71=""),IF(AND($M71&lt;&gt;"",TODAY()&gt;=$M71),"Проверить возобновление","На паузе"),"Закрыт")))</f>
        <v/>
      </c>
      <c r="R71" s="8" t="n"/>
    </row>
    <row r="72">
      <c r="A72" s="4" t="n"/>
      <c r="B72" s="5" t="n"/>
      <c r="C72" s="6" t="n"/>
      <c r="D72" s="7" t="n"/>
      <c r="E72" s="6" t="n"/>
      <c r="F72" s="8" t="n"/>
      <c r="G72" s="6" t="n"/>
      <c r="H72" s="6" t="n"/>
      <c r="I72" s="4" t="n"/>
      <c r="J72" s="9">
        <f>IF(OR($A72="",$I72=""),"",IF($I72&lt;=WORKDAY($A72,'Списки'!$I$5),"Да","Нет"))</f>
        <v/>
      </c>
      <c r="K72" s="7" t="n"/>
      <c r="L72" s="7" t="n"/>
      <c r="M72" s="4" t="n"/>
      <c r="N72" s="10" t="n"/>
      <c r="O72" s="11">
        <f>IF(OR($A72="",$H72=""),"",IF($H72="Отменена",0,IF($H72="Тариф понижен",IF($L72="","",$L72),IF($N72="Да",$D72,IF($N72="Нет",0,"")))))</f>
        <v/>
      </c>
      <c r="P72" s="11">
        <f>IF(OR($A72="",$H72=""),"",IF($H72="Отменена",$D72,IF($H72="Тариф понижен",IF($L72="","",$D72-$L72),IF($N72="Да",0,IF($N72="Нет",$D72,"")))))</f>
        <v/>
      </c>
      <c r="Q72" s="12">
        <f>IF($A72="","",IF($H72="",IF(TODAY()&gt;WORKDAY($A72,'Списки'!$I$5),"Просрочен","Открыт"),IF(AND($H72="На паузе",$N72=""),IF(AND($M72&lt;&gt;"",TODAY()&gt;=$M72),"Проверить возобновление","На паузе"),"Закрыт")))</f>
        <v/>
      </c>
      <c r="R72" s="8" t="n"/>
    </row>
    <row r="73">
      <c r="A73" s="4" t="n"/>
      <c r="B73" s="5" t="n"/>
      <c r="C73" s="6" t="n"/>
      <c r="D73" s="7" t="n"/>
      <c r="E73" s="6" t="n"/>
      <c r="F73" s="8" t="n"/>
      <c r="G73" s="6" t="n"/>
      <c r="H73" s="6" t="n"/>
      <c r="I73" s="4" t="n"/>
      <c r="J73" s="9">
        <f>IF(OR($A73="",$I73=""),"",IF($I73&lt;=WORKDAY($A73,'Списки'!$I$5),"Да","Нет"))</f>
        <v/>
      </c>
      <c r="K73" s="7" t="n"/>
      <c r="L73" s="7" t="n"/>
      <c r="M73" s="4" t="n"/>
      <c r="N73" s="10" t="n"/>
      <c r="O73" s="11">
        <f>IF(OR($A73="",$H73=""),"",IF($H73="Отменена",0,IF($H73="Тариф понижен",IF($L73="","",$L73),IF($N73="Да",$D73,IF($N73="Нет",0,"")))))</f>
        <v/>
      </c>
      <c r="P73" s="11">
        <f>IF(OR($A73="",$H73=""),"",IF($H73="Отменена",$D73,IF($H73="Тариф понижен",IF($L73="","",$D73-$L73),IF($N73="Да",0,IF($N73="Нет",$D73,"")))))</f>
        <v/>
      </c>
      <c r="Q73" s="12">
        <f>IF($A73="","",IF($H73="",IF(TODAY()&gt;WORKDAY($A73,'Списки'!$I$5),"Просрочен","Открыт"),IF(AND($H73="На паузе",$N73=""),IF(AND($M73&lt;&gt;"",TODAY()&gt;=$M73),"Проверить возобновление","На паузе"),"Закрыт")))</f>
        <v/>
      </c>
      <c r="R73" s="8" t="n"/>
    </row>
    <row r="74">
      <c r="A74" s="4" t="n"/>
      <c r="B74" s="5" t="n"/>
      <c r="C74" s="6" t="n"/>
      <c r="D74" s="7" t="n"/>
      <c r="E74" s="6" t="n"/>
      <c r="F74" s="8" t="n"/>
      <c r="G74" s="6" t="n"/>
      <c r="H74" s="6" t="n"/>
      <c r="I74" s="4" t="n"/>
      <c r="J74" s="9">
        <f>IF(OR($A74="",$I74=""),"",IF($I74&lt;=WORKDAY($A74,'Списки'!$I$5),"Да","Нет"))</f>
        <v/>
      </c>
      <c r="K74" s="7" t="n"/>
      <c r="L74" s="7" t="n"/>
      <c r="M74" s="4" t="n"/>
      <c r="N74" s="10" t="n"/>
      <c r="O74" s="11">
        <f>IF(OR($A74="",$H74=""),"",IF($H74="Отменена",0,IF($H74="Тариф понижен",IF($L74="","",$L74),IF($N74="Да",$D74,IF($N74="Нет",0,"")))))</f>
        <v/>
      </c>
      <c r="P74" s="11">
        <f>IF(OR($A74="",$H74=""),"",IF($H74="Отменена",$D74,IF($H74="Тариф понижен",IF($L74="","",$D74-$L74),IF($N74="Да",0,IF($N74="Нет",$D74,"")))))</f>
        <v/>
      </c>
      <c r="Q74" s="12">
        <f>IF($A74="","",IF($H74="",IF(TODAY()&gt;WORKDAY($A74,'Списки'!$I$5),"Просрочен","Открыт"),IF(AND($H74="На паузе",$N74=""),IF(AND($M74&lt;&gt;"",TODAY()&gt;=$M74),"Проверить возобновление","На паузе"),"Закрыт")))</f>
        <v/>
      </c>
      <c r="R74" s="8" t="n"/>
    </row>
    <row r="75">
      <c r="A75" s="4" t="n"/>
      <c r="B75" s="5" t="n"/>
      <c r="C75" s="6" t="n"/>
      <c r="D75" s="7" t="n"/>
      <c r="E75" s="6" t="n"/>
      <c r="F75" s="8" t="n"/>
      <c r="G75" s="6" t="n"/>
      <c r="H75" s="6" t="n"/>
      <c r="I75" s="4" t="n"/>
      <c r="J75" s="9">
        <f>IF(OR($A75="",$I75=""),"",IF($I75&lt;=WORKDAY($A75,'Списки'!$I$5),"Да","Нет"))</f>
        <v/>
      </c>
      <c r="K75" s="7" t="n"/>
      <c r="L75" s="7" t="n"/>
      <c r="M75" s="4" t="n"/>
      <c r="N75" s="10" t="n"/>
      <c r="O75" s="11">
        <f>IF(OR($A75="",$H75=""),"",IF($H75="Отменена",0,IF($H75="Тариф понижен",IF($L75="","",$L75),IF($N75="Да",$D75,IF($N75="Нет",0,"")))))</f>
        <v/>
      </c>
      <c r="P75" s="11">
        <f>IF(OR($A75="",$H75=""),"",IF($H75="Отменена",$D75,IF($H75="Тариф понижен",IF($L75="","",$D75-$L75),IF($N75="Да",0,IF($N75="Нет",$D75,"")))))</f>
        <v/>
      </c>
      <c r="Q75" s="12">
        <f>IF($A75="","",IF($H75="",IF(TODAY()&gt;WORKDAY($A75,'Списки'!$I$5),"Просрочен","Открыт"),IF(AND($H75="На паузе",$N75=""),IF(AND($M75&lt;&gt;"",TODAY()&gt;=$M75),"Проверить возобновление","На паузе"),"Закрыт")))</f>
        <v/>
      </c>
      <c r="R75" s="8" t="n"/>
    </row>
    <row r="76">
      <c r="A76" s="4" t="n"/>
      <c r="B76" s="5" t="n"/>
      <c r="C76" s="6" t="n"/>
      <c r="D76" s="7" t="n"/>
      <c r="E76" s="6" t="n"/>
      <c r="F76" s="8" t="n"/>
      <c r="G76" s="6" t="n"/>
      <c r="H76" s="6" t="n"/>
      <c r="I76" s="4" t="n"/>
      <c r="J76" s="9">
        <f>IF(OR($A76="",$I76=""),"",IF($I76&lt;=WORKDAY($A76,'Списки'!$I$5),"Да","Нет"))</f>
        <v/>
      </c>
      <c r="K76" s="7" t="n"/>
      <c r="L76" s="7" t="n"/>
      <c r="M76" s="4" t="n"/>
      <c r="N76" s="10" t="n"/>
      <c r="O76" s="11">
        <f>IF(OR($A76="",$H76=""),"",IF($H76="Отменена",0,IF($H76="Тариф понижен",IF($L76="","",$L76),IF($N76="Да",$D76,IF($N76="Нет",0,"")))))</f>
        <v/>
      </c>
      <c r="P76" s="11">
        <f>IF(OR($A76="",$H76=""),"",IF($H76="Отменена",$D76,IF($H76="Тариф понижен",IF($L76="","",$D76-$L76),IF($N76="Да",0,IF($N76="Нет",$D76,"")))))</f>
        <v/>
      </c>
      <c r="Q76" s="12">
        <f>IF($A76="","",IF($H76="",IF(TODAY()&gt;WORKDAY($A76,'Списки'!$I$5),"Просрочен","Открыт"),IF(AND($H76="На паузе",$N76=""),IF(AND($M76&lt;&gt;"",TODAY()&gt;=$M76),"Проверить возобновление","На паузе"),"Закрыт")))</f>
        <v/>
      </c>
      <c r="R76" s="8" t="n"/>
    </row>
    <row r="77">
      <c r="A77" s="4" t="n"/>
      <c r="B77" s="5" t="n"/>
      <c r="C77" s="6" t="n"/>
      <c r="D77" s="7" t="n"/>
      <c r="E77" s="6" t="n"/>
      <c r="F77" s="8" t="n"/>
      <c r="G77" s="6" t="n"/>
      <c r="H77" s="6" t="n"/>
      <c r="I77" s="4" t="n"/>
      <c r="J77" s="9">
        <f>IF(OR($A77="",$I77=""),"",IF($I77&lt;=WORKDAY($A77,'Списки'!$I$5),"Да","Нет"))</f>
        <v/>
      </c>
      <c r="K77" s="7" t="n"/>
      <c r="L77" s="7" t="n"/>
      <c r="M77" s="4" t="n"/>
      <c r="N77" s="10" t="n"/>
      <c r="O77" s="11">
        <f>IF(OR($A77="",$H77=""),"",IF($H77="Отменена",0,IF($H77="Тариф понижен",IF($L77="","",$L77),IF($N77="Да",$D77,IF($N77="Нет",0,"")))))</f>
        <v/>
      </c>
      <c r="P77" s="11">
        <f>IF(OR($A77="",$H77=""),"",IF($H77="Отменена",$D77,IF($H77="Тариф понижен",IF($L77="","",$D77-$L77),IF($N77="Да",0,IF($N77="Нет",$D77,"")))))</f>
        <v/>
      </c>
      <c r="Q77" s="12">
        <f>IF($A77="","",IF($H77="",IF(TODAY()&gt;WORKDAY($A77,'Списки'!$I$5),"Просрочен","Открыт"),IF(AND($H77="На паузе",$N77=""),IF(AND($M77&lt;&gt;"",TODAY()&gt;=$M77),"Проверить возобновление","На паузе"),"Закрыт")))</f>
        <v/>
      </c>
      <c r="R77" s="8" t="n"/>
    </row>
    <row r="78">
      <c r="A78" s="4" t="n"/>
      <c r="B78" s="5" t="n"/>
      <c r="C78" s="6" t="n"/>
      <c r="D78" s="7" t="n"/>
      <c r="E78" s="6" t="n"/>
      <c r="F78" s="8" t="n"/>
      <c r="G78" s="6" t="n"/>
      <c r="H78" s="6" t="n"/>
      <c r="I78" s="4" t="n"/>
      <c r="J78" s="9">
        <f>IF(OR($A78="",$I78=""),"",IF($I78&lt;=WORKDAY($A78,'Списки'!$I$5),"Да","Нет"))</f>
        <v/>
      </c>
      <c r="K78" s="7" t="n"/>
      <c r="L78" s="7" t="n"/>
      <c r="M78" s="4" t="n"/>
      <c r="N78" s="10" t="n"/>
      <c r="O78" s="11">
        <f>IF(OR($A78="",$H78=""),"",IF($H78="Отменена",0,IF($H78="Тариф понижен",IF($L78="","",$L78),IF($N78="Да",$D78,IF($N78="Нет",0,"")))))</f>
        <v/>
      </c>
      <c r="P78" s="11">
        <f>IF(OR($A78="",$H78=""),"",IF($H78="Отменена",$D78,IF($H78="Тариф понижен",IF($L78="","",$D78-$L78),IF($N78="Да",0,IF($N78="Нет",$D78,"")))))</f>
        <v/>
      </c>
      <c r="Q78" s="12">
        <f>IF($A78="","",IF($H78="",IF(TODAY()&gt;WORKDAY($A78,'Списки'!$I$5),"Просрочен","Открыт"),IF(AND($H78="На паузе",$N78=""),IF(AND($M78&lt;&gt;"",TODAY()&gt;=$M78),"Проверить возобновление","На паузе"),"Закрыт")))</f>
        <v/>
      </c>
      <c r="R78" s="8" t="n"/>
    </row>
    <row r="79">
      <c r="A79" s="4" t="n"/>
      <c r="B79" s="5" t="n"/>
      <c r="C79" s="6" t="n"/>
      <c r="D79" s="7" t="n"/>
      <c r="E79" s="6" t="n"/>
      <c r="F79" s="8" t="n"/>
      <c r="G79" s="6" t="n"/>
      <c r="H79" s="6" t="n"/>
      <c r="I79" s="4" t="n"/>
      <c r="J79" s="9">
        <f>IF(OR($A79="",$I79=""),"",IF($I79&lt;=WORKDAY($A79,'Списки'!$I$5),"Да","Нет"))</f>
        <v/>
      </c>
      <c r="K79" s="7" t="n"/>
      <c r="L79" s="7" t="n"/>
      <c r="M79" s="4" t="n"/>
      <c r="N79" s="10" t="n"/>
      <c r="O79" s="11">
        <f>IF(OR($A79="",$H79=""),"",IF($H79="Отменена",0,IF($H79="Тариф понижен",IF($L79="","",$L79),IF($N79="Да",$D79,IF($N79="Нет",0,"")))))</f>
        <v/>
      </c>
      <c r="P79" s="11">
        <f>IF(OR($A79="",$H79=""),"",IF($H79="Отменена",$D79,IF($H79="Тариф понижен",IF($L79="","",$D79-$L79),IF($N79="Да",0,IF($N79="Нет",$D79,"")))))</f>
        <v/>
      </c>
      <c r="Q79" s="12">
        <f>IF($A79="","",IF($H79="",IF(TODAY()&gt;WORKDAY($A79,'Списки'!$I$5),"Просрочен","Открыт"),IF(AND($H79="На паузе",$N79=""),IF(AND($M79&lt;&gt;"",TODAY()&gt;=$M79),"Проверить возобновление","На паузе"),"Закрыт")))</f>
        <v/>
      </c>
      <c r="R79" s="8" t="n"/>
    </row>
    <row r="80">
      <c r="A80" s="4" t="n"/>
      <c r="B80" s="5" t="n"/>
      <c r="C80" s="6" t="n"/>
      <c r="D80" s="7" t="n"/>
      <c r="E80" s="6" t="n"/>
      <c r="F80" s="8" t="n"/>
      <c r="G80" s="6" t="n"/>
      <c r="H80" s="6" t="n"/>
      <c r="I80" s="4" t="n"/>
      <c r="J80" s="9">
        <f>IF(OR($A80="",$I80=""),"",IF($I80&lt;=WORKDAY($A80,'Списки'!$I$5),"Да","Нет"))</f>
        <v/>
      </c>
      <c r="K80" s="7" t="n"/>
      <c r="L80" s="7" t="n"/>
      <c r="M80" s="4" t="n"/>
      <c r="N80" s="10" t="n"/>
      <c r="O80" s="11">
        <f>IF(OR($A80="",$H80=""),"",IF($H80="Отменена",0,IF($H80="Тариф понижен",IF($L80="","",$L80),IF($N80="Да",$D80,IF($N80="Нет",0,"")))))</f>
        <v/>
      </c>
      <c r="P80" s="11">
        <f>IF(OR($A80="",$H80=""),"",IF($H80="Отменена",$D80,IF($H80="Тариф понижен",IF($L80="","",$D80-$L80),IF($N80="Да",0,IF($N80="Нет",$D80,"")))))</f>
        <v/>
      </c>
      <c r="Q80" s="12">
        <f>IF($A80="","",IF($H80="",IF(TODAY()&gt;WORKDAY($A80,'Списки'!$I$5),"Просрочен","Открыт"),IF(AND($H80="На паузе",$N80=""),IF(AND($M80&lt;&gt;"",TODAY()&gt;=$M80),"Проверить возобновление","На паузе"),"Закрыт")))</f>
        <v/>
      </c>
      <c r="R80" s="8" t="n"/>
    </row>
    <row r="81">
      <c r="A81" s="4" t="n"/>
      <c r="B81" s="5" t="n"/>
      <c r="C81" s="6" t="n"/>
      <c r="D81" s="7" t="n"/>
      <c r="E81" s="6" t="n"/>
      <c r="F81" s="8" t="n"/>
      <c r="G81" s="6" t="n"/>
      <c r="H81" s="6" t="n"/>
      <c r="I81" s="4" t="n"/>
      <c r="J81" s="9">
        <f>IF(OR($A81="",$I81=""),"",IF($I81&lt;=WORKDAY($A81,'Списки'!$I$5),"Да","Нет"))</f>
        <v/>
      </c>
      <c r="K81" s="7" t="n"/>
      <c r="L81" s="7" t="n"/>
      <c r="M81" s="4" t="n"/>
      <c r="N81" s="10" t="n"/>
      <c r="O81" s="11">
        <f>IF(OR($A81="",$H81=""),"",IF($H81="Отменена",0,IF($H81="Тариф понижен",IF($L81="","",$L81),IF($N81="Да",$D81,IF($N81="Нет",0,"")))))</f>
        <v/>
      </c>
      <c r="P81" s="11">
        <f>IF(OR($A81="",$H81=""),"",IF($H81="Отменена",$D81,IF($H81="Тариф понижен",IF($L81="","",$D81-$L81),IF($N81="Да",0,IF($N81="Нет",$D81,"")))))</f>
        <v/>
      </c>
      <c r="Q81" s="12">
        <f>IF($A81="","",IF($H81="",IF(TODAY()&gt;WORKDAY($A81,'Списки'!$I$5),"Просрочен","Открыт"),IF(AND($H81="На паузе",$N81=""),IF(AND($M81&lt;&gt;"",TODAY()&gt;=$M81),"Проверить возобновление","На паузе"),"Закрыт")))</f>
        <v/>
      </c>
      <c r="R81" s="8" t="n"/>
    </row>
    <row r="82">
      <c r="A82" s="4" t="n"/>
      <c r="B82" s="5" t="n"/>
      <c r="C82" s="6" t="n"/>
      <c r="D82" s="7" t="n"/>
      <c r="E82" s="6" t="n"/>
      <c r="F82" s="8" t="n"/>
      <c r="G82" s="6" t="n"/>
      <c r="H82" s="6" t="n"/>
      <c r="I82" s="4" t="n"/>
      <c r="J82" s="9">
        <f>IF(OR($A82="",$I82=""),"",IF($I82&lt;=WORKDAY($A82,'Списки'!$I$5),"Да","Нет"))</f>
        <v/>
      </c>
      <c r="K82" s="7" t="n"/>
      <c r="L82" s="7" t="n"/>
      <c r="M82" s="4" t="n"/>
      <c r="N82" s="10" t="n"/>
      <c r="O82" s="11">
        <f>IF(OR($A82="",$H82=""),"",IF($H82="Отменена",0,IF($H82="Тариф понижен",IF($L82="","",$L82),IF($N82="Да",$D82,IF($N82="Нет",0,"")))))</f>
        <v/>
      </c>
      <c r="P82" s="11">
        <f>IF(OR($A82="",$H82=""),"",IF($H82="Отменена",$D82,IF($H82="Тариф понижен",IF($L82="","",$D82-$L82),IF($N82="Да",0,IF($N82="Нет",$D82,"")))))</f>
        <v/>
      </c>
      <c r="Q82" s="12">
        <f>IF($A82="","",IF($H82="",IF(TODAY()&gt;WORKDAY($A82,'Списки'!$I$5),"Просрочен","Открыт"),IF(AND($H82="На паузе",$N82=""),IF(AND($M82&lt;&gt;"",TODAY()&gt;=$M82),"Проверить возобновление","На паузе"),"Закрыт")))</f>
        <v/>
      </c>
      <c r="R82" s="8" t="n"/>
    </row>
    <row r="83">
      <c r="A83" s="4" t="n"/>
      <c r="B83" s="5" t="n"/>
      <c r="C83" s="6" t="n"/>
      <c r="D83" s="7" t="n"/>
      <c r="E83" s="6" t="n"/>
      <c r="F83" s="8" t="n"/>
      <c r="G83" s="6" t="n"/>
      <c r="H83" s="6" t="n"/>
      <c r="I83" s="4" t="n"/>
      <c r="J83" s="9">
        <f>IF(OR($A83="",$I83=""),"",IF($I83&lt;=WORKDAY($A83,'Списки'!$I$5),"Да","Нет"))</f>
        <v/>
      </c>
      <c r="K83" s="7" t="n"/>
      <c r="L83" s="7" t="n"/>
      <c r="M83" s="4" t="n"/>
      <c r="N83" s="10" t="n"/>
      <c r="O83" s="11">
        <f>IF(OR($A83="",$H83=""),"",IF($H83="Отменена",0,IF($H83="Тариф понижен",IF($L83="","",$L83),IF($N83="Да",$D83,IF($N83="Нет",0,"")))))</f>
        <v/>
      </c>
      <c r="P83" s="11">
        <f>IF(OR($A83="",$H83=""),"",IF($H83="Отменена",$D83,IF($H83="Тариф понижен",IF($L83="","",$D83-$L83),IF($N83="Да",0,IF($N83="Нет",$D83,"")))))</f>
        <v/>
      </c>
      <c r="Q83" s="12">
        <f>IF($A83="","",IF($H83="",IF(TODAY()&gt;WORKDAY($A83,'Списки'!$I$5),"Просрочен","Открыт"),IF(AND($H83="На паузе",$N83=""),IF(AND($M83&lt;&gt;"",TODAY()&gt;=$M83),"Проверить возобновление","На паузе"),"Закрыт")))</f>
        <v/>
      </c>
      <c r="R83" s="8" t="n"/>
    </row>
    <row r="84">
      <c r="A84" s="4" t="n"/>
      <c r="B84" s="5" t="n"/>
      <c r="C84" s="6" t="n"/>
      <c r="D84" s="7" t="n"/>
      <c r="E84" s="6" t="n"/>
      <c r="F84" s="8" t="n"/>
      <c r="G84" s="6" t="n"/>
      <c r="H84" s="6" t="n"/>
      <c r="I84" s="4" t="n"/>
      <c r="J84" s="9">
        <f>IF(OR($A84="",$I84=""),"",IF($I84&lt;=WORKDAY($A84,'Списки'!$I$5),"Да","Нет"))</f>
        <v/>
      </c>
      <c r="K84" s="7" t="n"/>
      <c r="L84" s="7" t="n"/>
      <c r="M84" s="4" t="n"/>
      <c r="N84" s="10" t="n"/>
      <c r="O84" s="11">
        <f>IF(OR($A84="",$H84=""),"",IF($H84="Отменена",0,IF($H84="Тариф понижен",IF($L84="","",$L84),IF($N84="Да",$D84,IF($N84="Нет",0,"")))))</f>
        <v/>
      </c>
      <c r="P84" s="11">
        <f>IF(OR($A84="",$H84=""),"",IF($H84="Отменена",$D84,IF($H84="Тариф понижен",IF($L84="","",$D84-$L84),IF($N84="Да",0,IF($N84="Нет",$D84,"")))))</f>
        <v/>
      </c>
      <c r="Q84" s="12">
        <f>IF($A84="","",IF($H84="",IF(TODAY()&gt;WORKDAY($A84,'Списки'!$I$5),"Просрочен","Открыт"),IF(AND($H84="На паузе",$N84=""),IF(AND($M84&lt;&gt;"",TODAY()&gt;=$M84),"Проверить возобновление","На паузе"),"Закрыт")))</f>
        <v/>
      </c>
      <c r="R84" s="8" t="n"/>
    </row>
    <row r="85">
      <c r="A85" s="4" t="n"/>
      <c r="B85" s="5" t="n"/>
      <c r="C85" s="6" t="n"/>
      <c r="D85" s="7" t="n"/>
      <c r="E85" s="6" t="n"/>
      <c r="F85" s="8" t="n"/>
      <c r="G85" s="6" t="n"/>
      <c r="H85" s="6" t="n"/>
      <c r="I85" s="4" t="n"/>
      <c r="J85" s="9">
        <f>IF(OR($A85="",$I85=""),"",IF($I85&lt;=WORKDAY($A85,'Списки'!$I$5),"Да","Нет"))</f>
        <v/>
      </c>
      <c r="K85" s="7" t="n"/>
      <c r="L85" s="7" t="n"/>
      <c r="M85" s="4" t="n"/>
      <c r="N85" s="10" t="n"/>
      <c r="O85" s="11">
        <f>IF(OR($A85="",$H85=""),"",IF($H85="Отменена",0,IF($H85="Тариф понижен",IF($L85="","",$L85),IF($N85="Да",$D85,IF($N85="Нет",0,"")))))</f>
        <v/>
      </c>
      <c r="P85" s="11">
        <f>IF(OR($A85="",$H85=""),"",IF($H85="Отменена",$D85,IF($H85="Тариф понижен",IF($L85="","",$D85-$L85),IF($N85="Да",0,IF($N85="Нет",$D85,"")))))</f>
        <v/>
      </c>
      <c r="Q85" s="12">
        <f>IF($A85="","",IF($H85="",IF(TODAY()&gt;WORKDAY($A85,'Списки'!$I$5),"Просрочен","Открыт"),IF(AND($H85="На паузе",$N85=""),IF(AND($M85&lt;&gt;"",TODAY()&gt;=$M85),"Проверить возобновление","На паузе"),"Закрыт")))</f>
        <v/>
      </c>
      <c r="R85" s="8" t="n"/>
    </row>
    <row r="86">
      <c r="A86" s="4" t="n"/>
      <c r="B86" s="5" t="n"/>
      <c r="C86" s="6" t="n"/>
      <c r="D86" s="7" t="n"/>
      <c r="E86" s="6" t="n"/>
      <c r="F86" s="8" t="n"/>
      <c r="G86" s="6" t="n"/>
      <c r="H86" s="6" t="n"/>
      <c r="I86" s="4" t="n"/>
      <c r="J86" s="9">
        <f>IF(OR($A86="",$I86=""),"",IF($I86&lt;=WORKDAY($A86,'Списки'!$I$5),"Да","Нет"))</f>
        <v/>
      </c>
      <c r="K86" s="7" t="n"/>
      <c r="L86" s="7" t="n"/>
      <c r="M86" s="4" t="n"/>
      <c r="N86" s="10" t="n"/>
      <c r="O86" s="11">
        <f>IF(OR($A86="",$H86=""),"",IF($H86="Отменена",0,IF($H86="Тариф понижен",IF($L86="","",$L86),IF($N86="Да",$D86,IF($N86="Нет",0,"")))))</f>
        <v/>
      </c>
      <c r="P86" s="11">
        <f>IF(OR($A86="",$H86=""),"",IF($H86="Отменена",$D86,IF($H86="Тариф понижен",IF($L86="","",$D86-$L86),IF($N86="Да",0,IF($N86="Нет",$D86,"")))))</f>
        <v/>
      </c>
      <c r="Q86" s="12">
        <f>IF($A86="","",IF($H86="",IF(TODAY()&gt;WORKDAY($A86,'Списки'!$I$5),"Просрочен","Открыт"),IF(AND($H86="На паузе",$N86=""),IF(AND($M86&lt;&gt;"",TODAY()&gt;=$M86),"Проверить возобновление","На паузе"),"Закрыт")))</f>
        <v/>
      </c>
      <c r="R86" s="8" t="n"/>
    </row>
    <row r="87">
      <c r="A87" s="4" t="n"/>
      <c r="B87" s="5" t="n"/>
      <c r="C87" s="6" t="n"/>
      <c r="D87" s="7" t="n"/>
      <c r="E87" s="6" t="n"/>
      <c r="F87" s="8" t="n"/>
      <c r="G87" s="6" t="n"/>
      <c r="H87" s="6" t="n"/>
      <c r="I87" s="4" t="n"/>
      <c r="J87" s="9">
        <f>IF(OR($A87="",$I87=""),"",IF($I87&lt;=WORKDAY($A87,'Списки'!$I$5),"Да","Нет"))</f>
        <v/>
      </c>
      <c r="K87" s="7" t="n"/>
      <c r="L87" s="7" t="n"/>
      <c r="M87" s="4" t="n"/>
      <c r="N87" s="10" t="n"/>
      <c r="O87" s="11">
        <f>IF(OR($A87="",$H87=""),"",IF($H87="Отменена",0,IF($H87="Тариф понижен",IF($L87="","",$L87),IF($N87="Да",$D87,IF($N87="Нет",0,"")))))</f>
        <v/>
      </c>
      <c r="P87" s="11">
        <f>IF(OR($A87="",$H87=""),"",IF($H87="Отменена",$D87,IF($H87="Тариф понижен",IF($L87="","",$D87-$L87),IF($N87="Да",0,IF($N87="Нет",$D87,"")))))</f>
        <v/>
      </c>
      <c r="Q87" s="12">
        <f>IF($A87="","",IF($H87="",IF(TODAY()&gt;WORKDAY($A87,'Списки'!$I$5),"Просрочен","Открыт"),IF(AND($H87="На паузе",$N87=""),IF(AND($M87&lt;&gt;"",TODAY()&gt;=$M87),"Проверить возобновление","На паузе"),"Закрыт")))</f>
        <v/>
      </c>
      <c r="R87" s="8" t="n"/>
    </row>
    <row r="88">
      <c r="A88" s="4" t="n"/>
      <c r="B88" s="5" t="n"/>
      <c r="C88" s="6" t="n"/>
      <c r="D88" s="7" t="n"/>
      <c r="E88" s="6" t="n"/>
      <c r="F88" s="8" t="n"/>
      <c r="G88" s="6" t="n"/>
      <c r="H88" s="6" t="n"/>
      <c r="I88" s="4" t="n"/>
      <c r="J88" s="9">
        <f>IF(OR($A88="",$I88=""),"",IF($I88&lt;=WORKDAY($A88,'Списки'!$I$5),"Да","Нет"))</f>
        <v/>
      </c>
      <c r="K88" s="7" t="n"/>
      <c r="L88" s="7" t="n"/>
      <c r="M88" s="4" t="n"/>
      <c r="N88" s="10" t="n"/>
      <c r="O88" s="11">
        <f>IF(OR($A88="",$H88=""),"",IF($H88="Отменена",0,IF($H88="Тариф понижен",IF($L88="","",$L88),IF($N88="Да",$D88,IF($N88="Нет",0,"")))))</f>
        <v/>
      </c>
      <c r="P88" s="11">
        <f>IF(OR($A88="",$H88=""),"",IF($H88="Отменена",$D88,IF($H88="Тариф понижен",IF($L88="","",$D88-$L88),IF($N88="Да",0,IF($N88="Нет",$D88,"")))))</f>
        <v/>
      </c>
      <c r="Q88" s="12">
        <f>IF($A88="","",IF($H88="",IF(TODAY()&gt;WORKDAY($A88,'Списки'!$I$5),"Просрочен","Открыт"),IF(AND($H88="На паузе",$N88=""),IF(AND($M88&lt;&gt;"",TODAY()&gt;=$M88),"Проверить возобновление","На паузе"),"Закрыт")))</f>
        <v/>
      </c>
      <c r="R88" s="8" t="n"/>
    </row>
    <row r="89">
      <c r="A89" s="4" t="n"/>
      <c r="B89" s="5" t="n"/>
      <c r="C89" s="6" t="n"/>
      <c r="D89" s="7" t="n"/>
      <c r="E89" s="6" t="n"/>
      <c r="F89" s="8" t="n"/>
      <c r="G89" s="6" t="n"/>
      <c r="H89" s="6" t="n"/>
      <c r="I89" s="4" t="n"/>
      <c r="J89" s="9">
        <f>IF(OR($A89="",$I89=""),"",IF($I89&lt;=WORKDAY($A89,'Списки'!$I$5),"Да","Нет"))</f>
        <v/>
      </c>
      <c r="K89" s="7" t="n"/>
      <c r="L89" s="7" t="n"/>
      <c r="M89" s="4" t="n"/>
      <c r="N89" s="10" t="n"/>
      <c r="O89" s="11">
        <f>IF(OR($A89="",$H89=""),"",IF($H89="Отменена",0,IF($H89="Тариф понижен",IF($L89="","",$L89),IF($N89="Да",$D89,IF($N89="Нет",0,"")))))</f>
        <v/>
      </c>
      <c r="P89" s="11">
        <f>IF(OR($A89="",$H89=""),"",IF($H89="Отменена",$D89,IF($H89="Тариф понижен",IF($L89="","",$D89-$L89),IF($N89="Да",0,IF($N89="Нет",$D89,"")))))</f>
        <v/>
      </c>
      <c r="Q89" s="12">
        <f>IF($A89="","",IF($H89="",IF(TODAY()&gt;WORKDAY($A89,'Списки'!$I$5),"Просрочен","Открыт"),IF(AND($H89="На паузе",$N89=""),IF(AND($M89&lt;&gt;"",TODAY()&gt;=$M89),"Проверить возобновление","На паузе"),"Закрыт")))</f>
        <v/>
      </c>
      <c r="R89" s="8" t="n"/>
    </row>
    <row r="90">
      <c r="A90" s="4" t="n"/>
      <c r="B90" s="5" t="n"/>
      <c r="C90" s="6" t="n"/>
      <c r="D90" s="7" t="n"/>
      <c r="E90" s="6" t="n"/>
      <c r="F90" s="8" t="n"/>
      <c r="G90" s="6" t="n"/>
      <c r="H90" s="6" t="n"/>
      <c r="I90" s="4" t="n"/>
      <c r="J90" s="9">
        <f>IF(OR($A90="",$I90=""),"",IF($I90&lt;=WORKDAY($A90,'Списки'!$I$5),"Да","Нет"))</f>
        <v/>
      </c>
      <c r="K90" s="7" t="n"/>
      <c r="L90" s="7" t="n"/>
      <c r="M90" s="4" t="n"/>
      <c r="N90" s="10" t="n"/>
      <c r="O90" s="11">
        <f>IF(OR($A90="",$H90=""),"",IF($H90="Отменена",0,IF($H90="Тариф понижен",IF($L90="","",$L90),IF($N90="Да",$D90,IF($N90="Нет",0,"")))))</f>
        <v/>
      </c>
      <c r="P90" s="11">
        <f>IF(OR($A90="",$H90=""),"",IF($H90="Отменена",$D90,IF($H90="Тариф понижен",IF($L90="","",$D90-$L90),IF($N90="Да",0,IF($N90="Нет",$D90,"")))))</f>
        <v/>
      </c>
      <c r="Q90" s="12">
        <f>IF($A90="","",IF($H90="",IF(TODAY()&gt;WORKDAY($A90,'Списки'!$I$5),"Просрочен","Открыт"),IF(AND($H90="На паузе",$N90=""),IF(AND($M90&lt;&gt;"",TODAY()&gt;=$M90),"Проверить возобновление","На паузе"),"Закрыт")))</f>
        <v/>
      </c>
      <c r="R90" s="8" t="n"/>
    </row>
    <row r="91">
      <c r="A91" s="4" t="n"/>
      <c r="B91" s="5" t="n"/>
      <c r="C91" s="6" t="n"/>
      <c r="D91" s="7" t="n"/>
      <c r="E91" s="6" t="n"/>
      <c r="F91" s="8" t="n"/>
      <c r="G91" s="6" t="n"/>
      <c r="H91" s="6" t="n"/>
      <c r="I91" s="4" t="n"/>
      <c r="J91" s="9">
        <f>IF(OR($A91="",$I91=""),"",IF($I91&lt;=WORKDAY($A91,'Списки'!$I$5),"Да","Нет"))</f>
        <v/>
      </c>
      <c r="K91" s="7" t="n"/>
      <c r="L91" s="7" t="n"/>
      <c r="M91" s="4" t="n"/>
      <c r="N91" s="10" t="n"/>
      <c r="O91" s="11">
        <f>IF(OR($A91="",$H91=""),"",IF($H91="Отменена",0,IF($H91="Тариф понижен",IF($L91="","",$L91),IF($N91="Да",$D91,IF($N91="Нет",0,"")))))</f>
        <v/>
      </c>
      <c r="P91" s="11">
        <f>IF(OR($A91="",$H91=""),"",IF($H91="Отменена",$D91,IF($H91="Тариф понижен",IF($L91="","",$D91-$L91),IF($N91="Да",0,IF($N91="Нет",$D91,"")))))</f>
        <v/>
      </c>
      <c r="Q91" s="12">
        <f>IF($A91="","",IF($H91="",IF(TODAY()&gt;WORKDAY($A91,'Списки'!$I$5),"Просрочен","Открыт"),IF(AND($H91="На паузе",$N91=""),IF(AND($M91&lt;&gt;"",TODAY()&gt;=$M91),"Проверить возобновление","На паузе"),"Закрыт")))</f>
        <v/>
      </c>
      <c r="R91" s="8" t="n"/>
    </row>
    <row r="92">
      <c r="A92" s="4" t="n"/>
      <c r="B92" s="5" t="n"/>
      <c r="C92" s="6" t="n"/>
      <c r="D92" s="7" t="n"/>
      <c r="E92" s="6" t="n"/>
      <c r="F92" s="8" t="n"/>
      <c r="G92" s="6" t="n"/>
      <c r="H92" s="6" t="n"/>
      <c r="I92" s="4" t="n"/>
      <c r="J92" s="9">
        <f>IF(OR($A92="",$I92=""),"",IF($I92&lt;=WORKDAY($A92,'Списки'!$I$5),"Да","Нет"))</f>
        <v/>
      </c>
      <c r="K92" s="7" t="n"/>
      <c r="L92" s="7" t="n"/>
      <c r="M92" s="4" t="n"/>
      <c r="N92" s="10" t="n"/>
      <c r="O92" s="11">
        <f>IF(OR($A92="",$H92=""),"",IF($H92="Отменена",0,IF($H92="Тариф понижен",IF($L92="","",$L92),IF($N92="Да",$D92,IF($N92="Нет",0,"")))))</f>
        <v/>
      </c>
      <c r="P92" s="11">
        <f>IF(OR($A92="",$H92=""),"",IF($H92="Отменена",$D92,IF($H92="Тариф понижен",IF($L92="","",$D92-$L92),IF($N92="Да",0,IF($N92="Нет",$D92,"")))))</f>
        <v/>
      </c>
      <c r="Q92" s="12">
        <f>IF($A92="","",IF($H92="",IF(TODAY()&gt;WORKDAY($A92,'Списки'!$I$5),"Просрочен","Открыт"),IF(AND($H92="На паузе",$N92=""),IF(AND($M92&lt;&gt;"",TODAY()&gt;=$M92),"Проверить возобновление","На паузе"),"Закрыт")))</f>
        <v/>
      </c>
      <c r="R92" s="8" t="n"/>
    </row>
    <row r="93">
      <c r="A93" s="4" t="n"/>
      <c r="B93" s="5" t="n"/>
      <c r="C93" s="6" t="n"/>
      <c r="D93" s="7" t="n"/>
      <c r="E93" s="6" t="n"/>
      <c r="F93" s="8" t="n"/>
      <c r="G93" s="6" t="n"/>
      <c r="H93" s="6" t="n"/>
      <c r="I93" s="4" t="n"/>
      <c r="J93" s="9">
        <f>IF(OR($A93="",$I93=""),"",IF($I93&lt;=WORKDAY($A93,'Списки'!$I$5),"Да","Нет"))</f>
        <v/>
      </c>
      <c r="K93" s="7" t="n"/>
      <c r="L93" s="7" t="n"/>
      <c r="M93" s="4" t="n"/>
      <c r="N93" s="10" t="n"/>
      <c r="O93" s="11">
        <f>IF(OR($A93="",$H93=""),"",IF($H93="Отменена",0,IF($H93="Тариф понижен",IF($L93="","",$L93),IF($N93="Да",$D93,IF($N93="Нет",0,"")))))</f>
        <v/>
      </c>
      <c r="P93" s="11">
        <f>IF(OR($A93="",$H93=""),"",IF($H93="Отменена",$D93,IF($H93="Тариф понижен",IF($L93="","",$D93-$L93),IF($N93="Да",0,IF($N93="Нет",$D93,"")))))</f>
        <v/>
      </c>
      <c r="Q93" s="12">
        <f>IF($A93="","",IF($H93="",IF(TODAY()&gt;WORKDAY($A93,'Списки'!$I$5),"Просрочен","Открыт"),IF(AND($H93="На паузе",$N93=""),IF(AND($M93&lt;&gt;"",TODAY()&gt;=$M93),"Проверить возобновление","На паузе"),"Закрыт")))</f>
        <v/>
      </c>
      <c r="R93" s="8" t="n"/>
    </row>
    <row r="94">
      <c r="A94" s="4" t="n"/>
      <c r="B94" s="5" t="n"/>
      <c r="C94" s="6" t="n"/>
      <c r="D94" s="7" t="n"/>
      <c r="E94" s="6" t="n"/>
      <c r="F94" s="8" t="n"/>
      <c r="G94" s="6" t="n"/>
      <c r="H94" s="6" t="n"/>
      <c r="I94" s="4" t="n"/>
      <c r="J94" s="9">
        <f>IF(OR($A94="",$I94=""),"",IF($I94&lt;=WORKDAY($A94,'Списки'!$I$5),"Да","Нет"))</f>
        <v/>
      </c>
      <c r="K94" s="7" t="n"/>
      <c r="L94" s="7" t="n"/>
      <c r="M94" s="4" t="n"/>
      <c r="N94" s="10" t="n"/>
      <c r="O94" s="11">
        <f>IF(OR($A94="",$H94=""),"",IF($H94="Отменена",0,IF($H94="Тариф понижен",IF($L94="","",$L94),IF($N94="Да",$D94,IF($N94="Нет",0,"")))))</f>
        <v/>
      </c>
      <c r="P94" s="11">
        <f>IF(OR($A94="",$H94=""),"",IF($H94="Отменена",$D94,IF($H94="Тариф понижен",IF($L94="","",$D94-$L94),IF($N94="Да",0,IF($N94="Нет",$D94,"")))))</f>
        <v/>
      </c>
      <c r="Q94" s="12">
        <f>IF($A94="","",IF($H94="",IF(TODAY()&gt;WORKDAY($A94,'Списки'!$I$5),"Просрочен","Открыт"),IF(AND($H94="На паузе",$N94=""),IF(AND($M94&lt;&gt;"",TODAY()&gt;=$M94),"Проверить возобновление","На паузе"),"Закрыт")))</f>
        <v/>
      </c>
      <c r="R94" s="8" t="n"/>
    </row>
    <row r="95">
      <c r="A95" s="4" t="n"/>
      <c r="B95" s="5" t="n"/>
      <c r="C95" s="6" t="n"/>
      <c r="D95" s="7" t="n"/>
      <c r="E95" s="6" t="n"/>
      <c r="F95" s="8" t="n"/>
      <c r="G95" s="6" t="n"/>
      <c r="H95" s="6" t="n"/>
      <c r="I95" s="4" t="n"/>
      <c r="J95" s="9">
        <f>IF(OR($A95="",$I95=""),"",IF($I95&lt;=WORKDAY($A95,'Списки'!$I$5),"Да","Нет"))</f>
        <v/>
      </c>
      <c r="K95" s="7" t="n"/>
      <c r="L95" s="7" t="n"/>
      <c r="M95" s="4" t="n"/>
      <c r="N95" s="10" t="n"/>
      <c r="O95" s="11">
        <f>IF(OR($A95="",$H95=""),"",IF($H95="Отменена",0,IF($H95="Тариф понижен",IF($L95="","",$L95),IF($N95="Да",$D95,IF($N95="Нет",0,"")))))</f>
        <v/>
      </c>
      <c r="P95" s="11">
        <f>IF(OR($A95="",$H95=""),"",IF($H95="Отменена",$D95,IF($H95="Тариф понижен",IF($L95="","",$D95-$L95),IF($N95="Да",0,IF($N95="Нет",$D95,"")))))</f>
        <v/>
      </c>
      <c r="Q95" s="12">
        <f>IF($A95="","",IF($H95="",IF(TODAY()&gt;WORKDAY($A95,'Списки'!$I$5),"Просрочен","Открыт"),IF(AND($H95="На паузе",$N95=""),IF(AND($M95&lt;&gt;"",TODAY()&gt;=$M95),"Проверить возобновление","На паузе"),"Закрыт")))</f>
        <v/>
      </c>
      <c r="R95" s="8" t="n"/>
    </row>
    <row r="96">
      <c r="A96" s="4" t="n"/>
      <c r="B96" s="5" t="n"/>
      <c r="C96" s="6" t="n"/>
      <c r="D96" s="7" t="n"/>
      <c r="E96" s="6" t="n"/>
      <c r="F96" s="8" t="n"/>
      <c r="G96" s="6" t="n"/>
      <c r="H96" s="6" t="n"/>
      <c r="I96" s="4" t="n"/>
      <c r="J96" s="9">
        <f>IF(OR($A96="",$I96=""),"",IF($I96&lt;=WORKDAY($A96,'Списки'!$I$5),"Да","Нет"))</f>
        <v/>
      </c>
      <c r="K96" s="7" t="n"/>
      <c r="L96" s="7" t="n"/>
      <c r="M96" s="4" t="n"/>
      <c r="N96" s="10" t="n"/>
      <c r="O96" s="11">
        <f>IF(OR($A96="",$H96=""),"",IF($H96="Отменена",0,IF($H96="Тариф понижен",IF($L96="","",$L96),IF($N96="Да",$D96,IF($N96="Нет",0,"")))))</f>
        <v/>
      </c>
      <c r="P96" s="11">
        <f>IF(OR($A96="",$H96=""),"",IF($H96="Отменена",$D96,IF($H96="Тариф понижен",IF($L96="","",$D96-$L96),IF($N96="Да",0,IF($N96="Нет",$D96,"")))))</f>
        <v/>
      </c>
      <c r="Q96" s="12">
        <f>IF($A96="","",IF($H96="",IF(TODAY()&gt;WORKDAY($A96,'Списки'!$I$5),"Просрочен","Открыт"),IF(AND($H96="На паузе",$N96=""),IF(AND($M96&lt;&gt;"",TODAY()&gt;=$M96),"Проверить возобновление","На паузе"),"Закрыт")))</f>
        <v/>
      </c>
      <c r="R96" s="8" t="n"/>
    </row>
    <row r="97">
      <c r="A97" s="4" t="n"/>
      <c r="B97" s="5" t="n"/>
      <c r="C97" s="6" t="n"/>
      <c r="D97" s="7" t="n"/>
      <c r="E97" s="6" t="n"/>
      <c r="F97" s="8" t="n"/>
      <c r="G97" s="6" t="n"/>
      <c r="H97" s="6" t="n"/>
      <c r="I97" s="4" t="n"/>
      <c r="J97" s="9">
        <f>IF(OR($A97="",$I97=""),"",IF($I97&lt;=WORKDAY($A97,'Списки'!$I$5),"Да","Нет"))</f>
        <v/>
      </c>
      <c r="K97" s="7" t="n"/>
      <c r="L97" s="7" t="n"/>
      <c r="M97" s="4" t="n"/>
      <c r="N97" s="10" t="n"/>
      <c r="O97" s="11">
        <f>IF(OR($A97="",$H97=""),"",IF($H97="Отменена",0,IF($H97="Тариф понижен",IF($L97="","",$L97),IF($N97="Да",$D97,IF($N97="Нет",0,"")))))</f>
        <v/>
      </c>
      <c r="P97" s="11">
        <f>IF(OR($A97="",$H97=""),"",IF($H97="Отменена",$D97,IF($H97="Тариф понижен",IF($L97="","",$D97-$L97),IF($N97="Да",0,IF($N97="Нет",$D97,"")))))</f>
        <v/>
      </c>
      <c r="Q97" s="12">
        <f>IF($A97="","",IF($H97="",IF(TODAY()&gt;WORKDAY($A97,'Списки'!$I$5),"Просрочен","Открыт"),IF(AND($H97="На паузе",$N97=""),IF(AND($M97&lt;&gt;"",TODAY()&gt;=$M97),"Проверить возобновление","На паузе"),"Закрыт")))</f>
        <v/>
      </c>
      <c r="R97" s="8" t="n"/>
    </row>
    <row r="98">
      <c r="A98" s="4" t="n"/>
      <c r="B98" s="5" t="n"/>
      <c r="C98" s="6" t="n"/>
      <c r="D98" s="7" t="n"/>
      <c r="E98" s="6" t="n"/>
      <c r="F98" s="8" t="n"/>
      <c r="G98" s="6" t="n"/>
      <c r="H98" s="6" t="n"/>
      <c r="I98" s="4" t="n"/>
      <c r="J98" s="9">
        <f>IF(OR($A98="",$I98=""),"",IF($I98&lt;=WORKDAY($A98,'Списки'!$I$5),"Да","Нет"))</f>
        <v/>
      </c>
      <c r="K98" s="7" t="n"/>
      <c r="L98" s="7" t="n"/>
      <c r="M98" s="4" t="n"/>
      <c r="N98" s="10" t="n"/>
      <c r="O98" s="11">
        <f>IF(OR($A98="",$H98=""),"",IF($H98="Отменена",0,IF($H98="Тариф понижен",IF($L98="","",$L98),IF($N98="Да",$D98,IF($N98="Нет",0,"")))))</f>
        <v/>
      </c>
      <c r="P98" s="11">
        <f>IF(OR($A98="",$H98=""),"",IF($H98="Отменена",$D98,IF($H98="Тариф понижен",IF($L98="","",$D98-$L98),IF($N98="Да",0,IF($N98="Нет",$D98,"")))))</f>
        <v/>
      </c>
      <c r="Q98" s="12">
        <f>IF($A98="","",IF($H98="",IF(TODAY()&gt;WORKDAY($A98,'Списки'!$I$5),"Просрочен","Открыт"),IF(AND($H98="На паузе",$N98=""),IF(AND($M98&lt;&gt;"",TODAY()&gt;=$M98),"Проверить возобновление","На паузе"),"Закрыт")))</f>
        <v/>
      </c>
      <c r="R98" s="8" t="n"/>
    </row>
    <row r="99">
      <c r="A99" s="4" t="n"/>
      <c r="B99" s="5" t="n"/>
      <c r="C99" s="6" t="n"/>
      <c r="D99" s="7" t="n"/>
      <c r="E99" s="6" t="n"/>
      <c r="F99" s="8" t="n"/>
      <c r="G99" s="6" t="n"/>
      <c r="H99" s="6" t="n"/>
      <c r="I99" s="4" t="n"/>
      <c r="J99" s="9">
        <f>IF(OR($A99="",$I99=""),"",IF($I99&lt;=WORKDAY($A99,'Списки'!$I$5),"Да","Нет"))</f>
        <v/>
      </c>
      <c r="K99" s="7" t="n"/>
      <c r="L99" s="7" t="n"/>
      <c r="M99" s="4" t="n"/>
      <c r="N99" s="10" t="n"/>
      <c r="O99" s="11">
        <f>IF(OR($A99="",$H99=""),"",IF($H99="Отменена",0,IF($H99="Тариф понижен",IF($L99="","",$L99),IF($N99="Да",$D99,IF($N99="Нет",0,"")))))</f>
        <v/>
      </c>
      <c r="P99" s="11">
        <f>IF(OR($A99="",$H99=""),"",IF($H99="Отменена",$D99,IF($H99="Тариф понижен",IF($L99="","",$D99-$L99),IF($N99="Да",0,IF($N99="Нет",$D99,"")))))</f>
        <v/>
      </c>
      <c r="Q99" s="12">
        <f>IF($A99="","",IF($H99="",IF(TODAY()&gt;WORKDAY($A99,'Списки'!$I$5),"Просрочен","Открыт"),IF(AND($H99="На паузе",$N99=""),IF(AND($M99&lt;&gt;"",TODAY()&gt;=$M99),"Проверить возобновление","На паузе"),"Закрыт")))</f>
        <v/>
      </c>
      <c r="R99" s="8" t="n"/>
    </row>
    <row r="100">
      <c r="A100" s="4" t="n"/>
      <c r="B100" s="5" t="n"/>
      <c r="C100" s="6" t="n"/>
      <c r="D100" s="7" t="n"/>
      <c r="E100" s="6" t="n"/>
      <c r="F100" s="8" t="n"/>
      <c r="G100" s="6" t="n"/>
      <c r="H100" s="6" t="n"/>
      <c r="I100" s="4" t="n"/>
      <c r="J100" s="9">
        <f>IF(OR($A100="",$I100=""),"",IF($I100&lt;=WORKDAY($A100,'Списки'!$I$5),"Да","Нет"))</f>
        <v/>
      </c>
      <c r="K100" s="7" t="n"/>
      <c r="L100" s="7" t="n"/>
      <c r="M100" s="4" t="n"/>
      <c r="N100" s="10" t="n"/>
      <c r="O100" s="11">
        <f>IF(OR($A100="",$H100=""),"",IF($H100="Отменена",0,IF($H100="Тариф понижен",IF($L100="","",$L100),IF($N100="Да",$D100,IF($N100="Нет",0,"")))))</f>
        <v/>
      </c>
      <c r="P100" s="11">
        <f>IF(OR($A100="",$H100=""),"",IF($H100="Отменена",$D100,IF($H100="Тариф понижен",IF($L100="","",$D100-$L100),IF($N100="Да",0,IF($N100="Нет",$D100,"")))))</f>
        <v/>
      </c>
      <c r="Q100" s="12">
        <f>IF($A100="","",IF($H100="",IF(TODAY()&gt;WORKDAY($A100,'Списки'!$I$5),"Просрочен","Открыт"),IF(AND($H100="На паузе",$N100=""),IF(AND($M100&lt;&gt;"",TODAY()&gt;=$M100),"Проверить возобновление","На паузе"),"Закрыт")))</f>
        <v/>
      </c>
      <c r="R100" s="8" t="n"/>
    </row>
    <row r="101">
      <c r="A101" s="4" t="n"/>
      <c r="B101" s="5" t="n"/>
      <c r="C101" s="6" t="n"/>
      <c r="D101" s="7" t="n"/>
      <c r="E101" s="6" t="n"/>
      <c r="F101" s="8" t="n"/>
      <c r="G101" s="6" t="n"/>
      <c r="H101" s="6" t="n"/>
      <c r="I101" s="4" t="n"/>
      <c r="J101" s="9">
        <f>IF(OR($A101="",$I101=""),"",IF($I101&lt;=WORKDAY($A101,'Списки'!$I$5),"Да","Нет"))</f>
        <v/>
      </c>
      <c r="K101" s="7" t="n"/>
      <c r="L101" s="7" t="n"/>
      <c r="M101" s="4" t="n"/>
      <c r="N101" s="10" t="n"/>
      <c r="O101" s="11">
        <f>IF(OR($A101="",$H101=""),"",IF($H101="Отменена",0,IF($H101="Тариф понижен",IF($L101="","",$L101),IF($N101="Да",$D101,IF($N101="Нет",0,"")))))</f>
        <v/>
      </c>
      <c r="P101" s="11">
        <f>IF(OR($A101="",$H101=""),"",IF($H101="Отменена",$D101,IF($H101="Тариф понижен",IF($L101="","",$D101-$L101),IF($N101="Да",0,IF($N101="Нет",$D101,"")))))</f>
        <v/>
      </c>
      <c r="Q101" s="12">
        <f>IF($A101="","",IF($H101="",IF(TODAY()&gt;WORKDAY($A101,'Списки'!$I$5),"Просрочен","Открыт"),IF(AND($H101="На паузе",$N101=""),IF(AND($M101&lt;&gt;"",TODAY()&gt;=$M101),"Проверить возобновление","На паузе"),"Закрыт")))</f>
        <v/>
      </c>
      <c r="R101" s="8" t="n"/>
    </row>
    <row r="102">
      <c r="A102" s="4" t="n"/>
      <c r="B102" s="5" t="n"/>
      <c r="C102" s="6" t="n"/>
      <c r="D102" s="7" t="n"/>
      <c r="E102" s="6" t="n"/>
      <c r="F102" s="8" t="n"/>
      <c r="G102" s="6" t="n"/>
      <c r="H102" s="6" t="n"/>
      <c r="I102" s="4" t="n"/>
      <c r="J102" s="9">
        <f>IF(OR($A102="",$I102=""),"",IF($I102&lt;=WORKDAY($A102,'Списки'!$I$5),"Да","Нет"))</f>
        <v/>
      </c>
      <c r="K102" s="7" t="n"/>
      <c r="L102" s="7" t="n"/>
      <c r="M102" s="4" t="n"/>
      <c r="N102" s="10" t="n"/>
      <c r="O102" s="11">
        <f>IF(OR($A102="",$H102=""),"",IF($H102="Отменена",0,IF($H102="Тариф понижен",IF($L102="","",$L102),IF($N102="Да",$D102,IF($N102="Нет",0,"")))))</f>
        <v/>
      </c>
      <c r="P102" s="11">
        <f>IF(OR($A102="",$H102=""),"",IF($H102="Отменена",$D102,IF($H102="Тариф понижен",IF($L102="","",$D102-$L102),IF($N102="Да",0,IF($N102="Нет",$D102,"")))))</f>
        <v/>
      </c>
      <c r="Q102" s="12">
        <f>IF($A102="","",IF($H102="",IF(TODAY()&gt;WORKDAY($A102,'Списки'!$I$5),"Просрочен","Открыт"),IF(AND($H102="На паузе",$N102=""),IF(AND($M102&lt;&gt;"",TODAY()&gt;=$M102),"Проверить возобновление","На паузе"),"Закрыт")))</f>
        <v/>
      </c>
      <c r="R102" s="8" t="n"/>
    </row>
    <row r="103">
      <c r="A103" s="4" t="n"/>
      <c r="B103" s="5" t="n"/>
      <c r="C103" s="6" t="n"/>
      <c r="D103" s="7" t="n"/>
      <c r="E103" s="6" t="n"/>
      <c r="F103" s="8" t="n"/>
      <c r="G103" s="6" t="n"/>
      <c r="H103" s="6" t="n"/>
      <c r="I103" s="4" t="n"/>
      <c r="J103" s="9">
        <f>IF(OR($A103="",$I103=""),"",IF($I103&lt;=WORKDAY($A103,'Списки'!$I$5),"Да","Нет"))</f>
        <v/>
      </c>
      <c r="K103" s="7" t="n"/>
      <c r="L103" s="7" t="n"/>
      <c r="M103" s="4" t="n"/>
      <c r="N103" s="10" t="n"/>
      <c r="O103" s="11">
        <f>IF(OR($A103="",$H103=""),"",IF($H103="Отменена",0,IF($H103="Тариф понижен",IF($L103="","",$L103),IF($N103="Да",$D103,IF($N103="Нет",0,"")))))</f>
        <v/>
      </c>
      <c r="P103" s="11">
        <f>IF(OR($A103="",$H103=""),"",IF($H103="Отменена",$D103,IF($H103="Тариф понижен",IF($L103="","",$D103-$L103),IF($N103="Да",0,IF($N103="Нет",$D103,"")))))</f>
        <v/>
      </c>
      <c r="Q103" s="12">
        <f>IF($A103="","",IF($H103="",IF(TODAY()&gt;WORKDAY($A103,'Списки'!$I$5),"Просрочен","Открыт"),IF(AND($H103="На паузе",$N103=""),IF(AND($M103&lt;&gt;"",TODAY()&gt;=$M103),"Проверить возобновление","На паузе"),"Закрыт")))</f>
        <v/>
      </c>
      <c r="R103" s="8" t="n"/>
    </row>
    <row r="104">
      <c r="A104" s="4" t="n"/>
      <c r="B104" s="5" t="n"/>
      <c r="C104" s="6" t="n"/>
      <c r="D104" s="7" t="n"/>
      <c r="E104" s="6" t="n"/>
      <c r="F104" s="8" t="n"/>
      <c r="G104" s="6" t="n"/>
      <c r="H104" s="6" t="n"/>
      <c r="I104" s="4" t="n"/>
      <c r="J104" s="9">
        <f>IF(OR($A104="",$I104=""),"",IF($I104&lt;=WORKDAY($A104,'Списки'!$I$5),"Да","Нет"))</f>
        <v/>
      </c>
      <c r="K104" s="7" t="n"/>
      <c r="L104" s="7" t="n"/>
      <c r="M104" s="4" t="n"/>
      <c r="N104" s="10" t="n"/>
      <c r="O104" s="11">
        <f>IF(OR($A104="",$H104=""),"",IF($H104="Отменена",0,IF($H104="Тариф понижен",IF($L104="","",$L104),IF($N104="Да",$D104,IF($N104="Нет",0,"")))))</f>
        <v/>
      </c>
      <c r="P104" s="11">
        <f>IF(OR($A104="",$H104=""),"",IF($H104="Отменена",$D104,IF($H104="Тариф понижен",IF($L104="","",$D104-$L104),IF($N104="Да",0,IF($N104="Нет",$D104,"")))))</f>
        <v/>
      </c>
      <c r="Q104" s="12">
        <f>IF($A104="","",IF($H104="",IF(TODAY()&gt;WORKDAY($A104,'Списки'!$I$5),"Просрочен","Открыт"),IF(AND($H104="На паузе",$N104=""),IF(AND($M104&lt;&gt;"",TODAY()&gt;=$M104),"Проверить возобновление","На паузе"),"Закрыт")))</f>
        <v/>
      </c>
      <c r="R104" s="8" t="n"/>
    </row>
    <row r="105">
      <c r="A105" s="4" t="n"/>
      <c r="B105" s="5" t="n"/>
      <c r="C105" s="6" t="n"/>
      <c r="D105" s="7" t="n"/>
      <c r="E105" s="6" t="n"/>
      <c r="F105" s="8" t="n"/>
      <c r="G105" s="6" t="n"/>
      <c r="H105" s="6" t="n"/>
      <c r="I105" s="4" t="n"/>
      <c r="J105" s="9">
        <f>IF(OR($A105="",$I105=""),"",IF($I105&lt;=WORKDAY($A105,'Списки'!$I$5),"Да","Нет"))</f>
        <v/>
      </c>
      <c r="K105" s="7" t="n"/>
      <c r="L105" s="7" t="n"/>
      <c r="M105" s="4" t="n"/>
      <c r="N105" s="10" t="n"/>
      <c r="O105" s="11">
        <f>IF(OR($A105="",$H105=""),"",IF($H105="Отменена",0,IF($H105="Тариф понижен",IF($L105="","",$L105),IF($N105="Да",$D105,IF($N105="Нет",0,"")))))</f>
        <v/>
      </c>
      <c r="P105" s="11">
        <f>IF(OR($A105="",$H105=""),"",IF($H105="Отменена",$D105,IF($H105="Тариф понижен",IF($L105="","",$D105-$L105),IF($N105="Да",0,IF($N105="Нет",$D105,"")))))</f>
        <v/>
      </c>
      <c r="Q105" s="12">
        <f>IF($A105="","",IF($H105="",IF(TODAY()&gt;WORKDAY($A105,'Списки'!$I$5),"Просрочен","Открыт"),IF(AND($H105="На паузе",$N105=""),IF(AND($M105&lt;&gt;"",TODAY()&gt;=$M105),"Проверить возобновление","На паузе"),"Закрыт")))</f>
        <v/>
      </c>
      <c r="R105" s="8" t="n"/>
    </row>
    <row r="106">
      <c r="A106" s="4" t="n"/>
      <c r="B106" s="5" t="n"/>
      <c r="C106" s="6" t="n"/>
      <c r="D106" s="7" t="n"/>
      <c r="E106" s="6" t="n"/>
      <c r="F106" s="8" t="n"/>
      <c r="G106" s="6" t="n"/>
      <c r="H106" s="6" t="n"/>
      <c r="I106" s="4" t="n"/>
      <c r="J106" s="9">
        <f>IF(OR($A106="",$I106=""),"",IF($I106&lt;=WORKDAY($A106,'Списки'!$I$5),"Да","Нет"))</f>
        <v/>
      </c>
      <c r="K106" s="7" t="n"/>
      <c r="L106" s="7" t="n"/>
      <c r="M106" s="4" t="n"/>
      <c r="N106" s="10" t="n"/>
      <c r="O106" s="11">
        <f>IF(OR($A106="",$H106=""),"",IF($H106="Отменена",0,IF($H106="Тариф понижен",IF($L106="","",$L106),IF($N106="Да",$D106,IF($N106="Нет",0,"")))))</f>
        <v/>
      </c>
      <c r="P106" s="11">
        <f>IF(OR($A106="",$H106=""),"",IF($H106="Отменена",$D106,IF($H106="Тариф понижен",IF($L106="","",$D106-$L106),IF($N106="Да",0,IF($N106="Нет",$D106,"")))))</f>
        <v/>
      </c>
      <c r="Q106" s="12">
        <f>IF($A106="","",IF($H106="",IF(TODAY()&gt;WORKDAY($A106,'Списки'!$I$5),"Просрочен","Открыт"),IF(AND($H106="На паузе",$N106=""),IF(AND($M106&lt;&gt;"",TODAY()&gt;=$M106),"Проверить возобновление","На паузе"),"Закрыт")))</f>
        <v/>
      </c>
      <c r="R106" s="8" t="n"/>
    </row>
    <row r="107">
      <c r="A107" s="4" t="n"/>
      <c r="B107" s="5" t="n"/>
      <c r="C107" s="6" t="n"/>
      <c r="D107" s="7" t="n"/>
      <c r="E107" s="6" t="n"/>
      <c r="F107" s="8" t="n"/>
      <c r="G107" s="6" t="n"/>
      <c r="H107" s="6" t="n"/>
      <c r="I107" s="4" t="n"/>
      <c r="J107" s="9">
        <f>IF(OR($A107="",$I107=""),"",IF($I107&lt;=WORKDAY($A107,'Списки'!$I$5),"Да","Нет"))</f>
        <v/>
      </c>
      <c r="K107" s="7" t="n"/>
      <c r="L107" s="7" t="n"/>
      <c r="M107" s="4" t="n"/>
      <c r="N107" s="10" t="n"/>
      <c r="O107" s="11">
        <f>IF(OR($A107="",$H107=""),"",IF($H107="Отменена",0,IF($H107="Тариф понижен",IF($L107="","",$L107),IF($N107="Да",$D107,IF($N107="Нет",0,"")))))</f>
        <v/>
      </c>
      <c r="P107" s="11">
        <f>IF(OR($A107="",$H107=""),"",IF($H107="Отменена",$D107,IF($H107="Тариф понижен",IF($L107="","",$D107-$L107),IF($N107="Да",0,IF($N107="Нет",$D107,"")))))</f>
        <v/>
      </c>
      <c r="Q107" s="12">
        <f>IF($A107="","",IF($H107="",IF(TODAY()&gt;WORKDAY($A107,'Списки'!$I$5),"Просрочен","Открыт"),IF(AND($H107="На паузе",$N107=""),IF(AND($M107&lt;&gt;"",TODAY()&gt;=$M107),"Проверить возобновление","На паузе"),"Закрыт")))</f>
        <v/>
      </c>
      <c r="R107" s="8" t="n"/>
    </row>
    <row r="108">
      <c r="A108" s="4" t="n"/>
      <c r="B108" s="5" t="n"/>
      <c r="C108" s="6" t="n"/>
      <c r="D108" s="7" t="n"/>
      <c r="E108" s="6" t="n"/>
      <c r="F108" s="8" t="n"/>
      <c r="G108" s="6" t="n"/>
      <c r="H108" s="6" t="n"/>
      <c r="I108" s="4" t="n"/>
      <c r="J108" s="9">
        <f>IF(OR($A108="",$I108=""),"",IF($I108&lt;=WORKDAY($A108,'Списки'!$I$5),"Да","Нет"))</f>
        <v/>
      </c>
      <c r="K108" s="7" t="n"/>
      <c r="L108" s="7" t="n"/>
      <c r="M108" s="4" t="n"/>
      <c r="N108" s="10" t="n"/>
      <c r="O108" s="11">
        <f>IF(OR($A108="",$H108=""),"",IF($H108="Отменена",0,IF($H108="Тариф понижен",IF($L108="","",$L108),IF($N108="Да",$D108,IF($N108="Нет",0,"")))))</f>
        <v/>
      </c>
      <c r="P108" s="11">
        <f>IF(OR($A108="",$H108=""),"",IF($H108="Отменена",$D108,IF($H108="Тариф понижен",IF($L108="","",$D108-$L108),IF($N108="Да",0,IF($N108="Нет",$D108,"")))))</f>
        <v/>
      </c>
      <c r="Q108" s="12">
        <f>IF($A108="","",IF($H108="",IF(TODAY()&gt;WORKDAY($A108,'Списки'!$I$5),"Просрочен","Открыт"),IF(AND($H108="На паузе",$N108=""),IF(AND($M108&lt;&gt;"",TODAY()&gt;=$M108),"Проверить возобновление","На паузе"),"Закрыт")))</f>
        <v/>
      </c>
      <c r="R108" s="8" t="n"/>
    </row>
    <row r="109">
      <c r="A109" s="4" t="n"/>
      <c r="B109" s="5" t="n"/>
      <c r="C109" s="6" t="n"/>
      <c r="D109" s="7" t="n"/>
      <c r="E109" s="6" t="n"/>
      <c r="F109" s="8" t="n"/>
      <c r="G109" s="6" t="n"/>
      <c r="H109" s="6" t="n"/>
      <c r="I109" s="4" t="n"/>
      <c r="J109" s="9">
        <f>IF(OR($A109="",$I109=""),"",IF($I109&lt;=WORKDAY($A109,'Списки'!$I$5),"Да","Нет"))</f>
        <v/>
      </c>
      <c r="K109" s="7" t="n"/>
      <c r="L109" s="7" t="n"/>
      <c r="M109" s="4" t="n"/>
      <c r="N109" s="10" t="n"/>
      <c r="O109" s="11">
        <f>IF(OR($A109="",$H109=""),"",IF($H109="Отменена",0,IF($H109="Тариф понижен",IF($L109="","",$L109),IF($N109="Да",$D109,IF($N109="Нет",0,"")))))</f>
        <v/>
      </c>
      <c r="P109" s="11">
        <f>IF(OR($A109="",$H109=""),"",IF($H109="Отменена",$D109,IF($H109="Тариф понижен",IF($L109="","",$D109-$L109),IF($N109="Да",0,IF($N109="Нет",$D109,"")))))</f>
        <v/>
      </c>
      <c r="Q109" s="12">
        <f>IF($A109="","",IF($H109="",IF(TODAY()&gt;WORKDAY($A109,'Списки'!$I$5),"Просрочен","Открыт"),IF(AND($H109="На паузе",$N109=""),IF(AND($M109&lt;&gt;"",TODAY()&gt;=$M109),"Проверить возобновление","На паузе"),"Закрыт")))</f>
        <v/>
      </c>
      <c r="R109" s="8" t="n"/>
    </row>
    <row r="110">
      <c r="A110" s="4" t="n"/>
      <c r="B110" s="5" t="n"/>
      <c r="C110" s="6" t="n"/>
      <c r="D110" s="7" t="n"/>
      <c r="E110" s="6" t="n"/>
      <c r="F110" s="8" t="n"/>
      <c r="G110" s="6" t="n"/>
      <c r="H110" s="6" t="n"/>
      <c r="I110" s="4" t="n"/>
      <c r="J110" s="9">
        <f>IF(OR($A110="",$I110=""),"",IF($I110&lt;=WORKDAY($A110,'Списки'!$I$5),"Да","Нет"))</f>
        <v/>
      </c>
      <c r="K110" s="7" t="n"/>
      <c r="L110" s="7" t="n"/>
      <c r="M110" s="4" t="n"/>
      <c r="N110" s="10" t="n"/>
      <c r="O110" s="11">
        <f>IF(OR($A110="",$H110=""),"",IF($H110="Отменена",0,IF($H110="Тариф понижен",IF($L110="","",$L110),IF($N110="Да",$D110,IF($N110="Нет",0,"")))))</f>
        <v/>
      </c>
      <c r="P110" s="11">
        <f>IF(OR($A110="",$H110=""),"",IF($H110="Отменена",$D110,IF($H110="Тариф понижен",IF($L110="","",$D110-$L110),IF($N110="Да",0,IF($N110="Нет",$D110,"")))))</f>
        <v/>
      </c>
      <c r="Q110" s="12">
        <f>IF($A110="","",IF($H110="",IF(TODAY()&gt;WORKDAY($A110,'Списки'!$I$5),"Просрочен","Открыт"),IF(AND($H110="На паузе",$N110=""),IF(AND($M110&lt;&gt;"",TODAY()&gt;=$M110),"Проверить возобновление","На паузе"),"Закрыт")))</f>
        <v/>
      </c>
      <c r="R110" s="8" t="n"/>
    </row>
    <row r="111">
      <c r="A111" s="4" t="n"/>
      <c r="B111" s="5" t="n"/>
      <c r="C111" s="6" t="n"/>
      <c r="D111" s="7" t="n"/>
      <c r="E111" s="6" t="n"/>
      <c r="F111" s="8" t="n"/>
      <c r="G111" s="6" t="n"/>
      <c r="H111" s="6" t="n"/>
      <c r="I111" s="4" t="n"/>
      <c r="J111" s="9">
        <f>IF(OR($A111="",$I111=""),"",IF($I111&lt;=WORKDAY($A111,'Списки'!$I$5),"Да","Нет"))</f>
        <v/>
      </c>
      <c r="K111" s="7" t="n"/>
      <c r="L111" s="7" t="n"/>
      <c r="M111" s="4" t="n"/>
      <c r="N111" s="10" t="n"/>
      <c r="O111" s="11">
        <f>IF(OR($A111="",$H111=""),"",IF($H111="Отменена",0,IF($H111="Тариф понижен",IF($L111="","",$L111),IF($N111="Да",$D111,IF($N111="Нет",0,"")))))</f>
        <v/>
      </c>
      <c r="P111" s="11">
        <f>IF(OR($A111="",$H111=""),"",IF($H111="Отменена",$D111,IF($H111="Тариф понижен",IF($L111="","",$D111-$L111),IF($N111="Да",0,IF($N111="Нет",$D111,"")))))</f>
        <v/>
      </c>
      <c r="Q111" s="12">
        <f>IF($A111="","",IF($H111="",IF(TODAY()&gt;WORKDAY($A111,'Списки'!$I$5),"Просрочен","Открыт"),IF(AND($H111="На паузе",$N111=""),IF(AND($M111&lt;&gt;"",TODAY()&gt;=$M111),"Проверить возобновление","На паузе"),"Закрыт")))</f>
        <v/>
      </c>
      <c r="R111" s="8" t="n"/>
    </row>
    <row r="112">
      <c r="A112" s="4" t="n"/>
      <c r="B112" s="5" t="n"/>
      <c r="C112" s="6" t="n"/>
      <c r="D112" s="7" t="n"/>
      <c r="E112" s="6" t="n"/>
      <c r="F112" s="8" t="n"/>
      <c r="G112" s="6" t="n"/>
      <c r="H112" s="6" t="n"/>
      <c r="I112" s="4" t="n"/>
      <c r="J112" s="9">
        <f>IF(OR($A112="",$I112=""),"",IF($I112&lt;=WORKDAY($A112,'Списки'!$I$5),"Да","Нет"))</f>
        <v/>
      </c>
      <c r="K112" s="7" t="n"/>
      <c r="L112" s="7" t="n"/>
      <c r="M112" s="4" t="n"/>
      <c r="N112" s="10" t="n"/>
      <c r="O112" s="11">
        <f>IF(OR($A112="",$H112=""),"",IF($H112="Отменена",0,IF($H112="Тариф понижен",IF($L112="","",$L112),IF($N112="Да",$D112,IF($N112="Нет",0,"")))))</f>
        <v/>
      </c>
      <c r="P112" s="11">
        <f>IF(OR($A112="",$H112=""),"",IF($H112="Отменена",$D112,IF($H112="Тариф понижен",IF($L112="","",$D112-$L112),IF($N112="Да",0,IF($N112="Нет",$D112,"")))))</f>
        <v/>
      </c>
      <c r="Q112" s="12">
        <f>IF($A112="","",IF($H112="",IF(TODAY()&gt;WORKDAY($A112,'Списки'!$I$5),"Просрочен","Открыт"),IF(AND($H112="На паузе",$N112=""),IF(AND($M112&lt;&gt;"",TODAY()&gt;=$M112),"Проверить возобновление","На паузе"),"Закрыт")))</f>
        <v/>
      </c>
      <c r="R112" s="8" t="n"/>
    </row>
    <row r="113">
      <c r="A113" s="4" t="n"/>
      <c r="B113" s="5" t="n"/>
      <c r="C113" s="6" t="n"/>
      <c r="D113" s="7" t="n"/>
      <c r="E113" s="6" t="n"/>
      <c r="F113" s="8" t="n"/>
      <c r="G113" s="6" t="n"/>
      <c r="H113" s="6" t="n"/>
      <c r="I113" s="4" t="n"/>
      <c r="J113" s="9">
        <f>IF(OR($A113="",$I113=""),"",IF($I113&lt;=WORKDAY($A113,'Списки'!$I$5),"Да","Нет"))</f>
        <v/>
      </c>
      <c r="K113" s="7" t="n"/>
      <c r="L113" s="7" t="n"/>
      <c r="M113" s="4" t="n"/>
      <c r="N113" s="10" t="n"/>
      <c r="O113" s="11">
        <f>IF(OR($A113="",$H113=""),"",IF($H113="Отменена",0,IF($H113="Тариф понижен",IF($L113="","",$L113),IF($N113="Да",$D113,IF($N113="Нет",0,"")))))</f>
        <v/>
      </c>
      <c r="P113" s="11">
        <f>IF(OR($A113="",$H113=""),"",IF($H113="Отменена",$D113,IF($H113="Тариф понижен",IF($L113="","",$D113-$L113),IF($N113="Да",0,IF($N113="Нет",$D113,"")))))</f>
        <v/>
      </c>
      <c r="Q113" s="12">
        <f>IF($A113="","",IF($H113="",IF(TODAY()&gt;WORKDAY($A113,'Списки'!$I$5),"Просрочен","Открыт"),IF(AND($H113="На паузе",$N113=""),IF(AND($M113&lt;&gt;"",TODAY()&gt;=$M113),"Проверить возобновление","На паузе"),"Закрыт")))</f>
        <v/>
      </c>
      <c r="R113" s="8" t="n"/>
    </row>
    <row r="114">
      <c r="A114" s="4" t="n"/>
      <c r="B114" s="5" t="n"/>
      <c r="C114" s="6" t="n"/>
      <c r="D114" s="7" t="n"/>
      <c r="E114" s="6" t="n"/>
      <c r="F114" s="8" t="n"/>
      <c r="G114" s="6" t="n"/>
      <c r="H114" s="6" t="n"/>
      <c r="I114" s="4" t="n"/>
      <c r="J114" s="9">
        <f>IF(OR($A114="",$I114=""),"",IF($I114&lt;=WORKDAY($A114,'Списки'!$I$5),"Да","Нет"))</f>
        <v/>
      </c>
      <c r="K114" s="7" t="n"/>
      <c r="L114" s="7" t="n"/>
      <c r="M114" s="4" t="n"/>
      <c r="N114" s="10" t="n"/>
      <c r="O114" s="11">
        <f>IF(OR($A114="",$H114=""),"",IF($H114="Отменена",0,IF($H114="Тариф понижен",IF($L114="","",$L114),IF($N114="Да",$D114,IF($N114="Нет",0,"")))))</f>
        <v/>
      </c>
      <c r="P114" s="11">
        <f>IF(OR($A114="",$H114=""),"",IF($H114="Отменена",$D114,IF($H114="Тариф понижен",IF($L114="","",$D114-$L114),IF($N114="Да",0,IF($N114="Нет",$D114,"")))))</f>
        <v/>
      </c>
      <c r="Q114" s="12">
        <f>IF($A114="","",IF($H114="",IF(TODAY()&gt;WORKDAY($A114,'Списки'!$I$5),"Просрочен","Открыт"),IF(AND($H114="На паузе",$N114=""),IF(AND($M114&lt;&gt;"",TODAY()&gt;=$M114),"Проверить возобновление","На паузе"),"Закрыт")))</f>
        <v/>
      </c>
      <c r="R114" s="8" t="n"/>
    </row>
    <row r="115">
      <c r="A115" s="4" t="n"/>
      <c r="B115" s="5" t="n"/>
      <c r="C115" s="6" t="n"/>
      <c r="D115" s="7" t="n"/>
      <c r="E115" s="6" t="n"/>
      <c r="F115" s="8" t="n"/>
      <c r="G115" s="6" t="n"/>
      <c r="H115" s="6" t="n"/>
      <c r="I115" s="4" t="n"/>
      <c r="J115" s="9">
        <f>IF(OR($A115="",$I115=""),"",IF($I115&lt;=WORKDAY($A115,'Списки'!$I$5),"Да","Нет"))</f>
        <v/>
      </c>
      <c r="K115" s="7" t="n"/>
      <c r="L115" s="7" t="n"/>
      <c r="M115" s="4" t="n"/>
      <c r="N115" s="10" t="n"/>
      <c r="O115" s="11">
        <f>IF(OR($A115="",$H115=""),"",IF($H115="Отменена",0,IF($H115="Тариф понижен",IF($L115="","",$L115),IF($N115="Да",$D115,IF($N115="Нет",0,"")))))</f>
        <v/>
      </c>
      <c r="P115" s="11">
        <f>IF(OR($A115="",$H115=""),"",IF($H115="Отменена",$D115,IF($H115="Тариф понижен",IF($L115="","",$D115-$L115),IF($N115="Да",0,IF($N115="Нет",$D115,"")))))</f>
        <v/>
      </c>
      <c r="Q115" s="12">
        <f>IF($A115="","",IF($H115="",IF(TODAY()&gt;WORKDAY($A115,'Списки'!$I$5),"Просрочен","Открыт"),IF(AND($H115="На паузе",$N115=""),IF(AND($M115&lt;&gt;"",TODAY()&gt;=$M115),"Проверить возобновление","На паузе"),"Закрыт")))</f>
        <v/>
      </c>
      <c r="R115" s="8" t="n"/>
    </row>
    <row r="116">
      <c r="A116" s="4" t="n"/>
      <c r="B116" s="5" t="n"/>
      <c r="C116" s="6" t="n"/>
      <c r="D116" s="7" t="n"/>
      <c r="E116" s="6" t="n"/>
      <c r="F116" s="8" t="n"/>
      <c r="G116" s="6" t="n"/>
      <c r="H116" s="6" t="n"/>
      <c r="I116" s="4" t="n"/>
      <c r="J116" s="9">
        <f>IF(OR($A116="",$I116=""),"",IF($I116&lt;=WORKDAY($A116,'Списки'!$I$5),"Да","Нет"))</f>
        <v/>
      </c>
      <c r="K116" s="7" t="n"/>
      <c r="L116" s="7" t="n"/>
      <c r="M116" s="4" t="n"/>
      <c r="N116" s="10" t="n"/>
      <c r="O116" s="11">
        <f>IF(OR($A116="",$H116=""),"",IF($H116="Отменена",0,IF($H116="Тариф понижен",IF($L116="","",$L116),IF($N116="Да",$D116,IF($N116="Нет",0,"")))))</f>
        <v/>
      </c>
      <c r="P116" s="11">
        <f>IF(OR($A116="",$H116=""),"",IF($H116="Отменена",$D116,IF($H116="Тариф понижен",IF($L116="","",$D116-$L116),IF($N116="Да",0,IF($N116="Нет",$D116,"")))))</f>
        <v/>
      </c>
      <c r="Q116" s="12">
        <f>IF($A116="","",IF($H116="",IF(TODAY()&gt;WORKDAY($A116,'Списки'!$I$5),"Просрочен","Открыт"),IF(AND($H116="На паузе",$N116=""),IF(AND($M116&lt;&gt;"",TODAY()&gt;=$M116),"Проверить возобновление","На паузе"),"Закрыт")))</f>
        <v/>
      </c>
      <c r="R116" s="8" t="n"/>
    </row>
    <row r="117">
      <c r="A117" s="4" t="n"/>
      <c r="B117" s="5" t="n"/>
      <c r="C117" s="6" t="n"/>
      <c r="D117" s="7" t="n"/>
      <c r="E117" s="6" t="n"/>
      <c r="F117" s="8" t="n"/>
      <c r="G117" s="6" t="n"/>
      <c r="H117" s="6" t="n"/>
      <c r="I117" s="4" t="n"/>
      <c r="J117" s="9">
        <f>IF(OR($A117="",$I117=""),"",IF($I117&lt;=WORKDAY($A117,'Списки'!$I$5),"Да","Нет"))</f>
        <v/>
      </c>
      <c r="K117" s="7" t="n"/>
      <c r="L117" s="7" t="n"/>
      <c r="M117" s="4" t="n"/>
      <c r="N117" s="10" t="n"/>
      <c r="O117" s="11">
        <f>IF(OR($A117="",$H117=""),"",IF($H117="Отменена",0,IF($H117="Тариф понижен",IF($L117="","",$L117),IF($N117="Да",$D117,IF($N117="Нет",0,"")))))</f>
        <v/>
      </c>
      <c r="P117" s="11">
        <f>IF(OR($A117="",$H117=""),"",IF($H117="Отменена",$D117,IF($H117="Тариф понижен",IF($L117="","",$D117-$L117),IF($N117="Да",0,IF($N117="Нет",$D117,"")))))</f>
        <v/>
      </c>
      <c r="Q117" s="12">
        <f>IF($A117="","",IF($H117="",IF(TODAY()&gt;WORKDAY($A117,'Списки'!$I$5),"Просрочен","Открыт"),IF(AND($H117="На паузе",$N117=""),IF(AND($M117&lt;&gt;"",TODAY()&gt;=$M117),"Проверить возобновление","На паузе"),"Закрыт")))</f>
        <v/>
      </c>
      <c r="R117" s="8" t="n"/>
    </row>
    <row r="118">
      <c r="A118" s="4" t="n"/>
      <c r="B118" s="5" t="n"/>
      <c r="C118" s="6" t="n"/>
      <c r="D118" s="7" t="n"/>
      <c r="E118" s="6" t="n"/>
      <c r="F118" s="8" t="n"/>
      <c r="G118" s="6" t="n"/>
      <c r="H118" s="6" t="n"/>
      <c r="I118" s="4" t="n"/>
      <c r="J118" s="9">
        <f>IF(OR($A118="",$I118=""),"",IF($I118&lt;=WORKDAY($A118,'Списки'!$I$5),"Да","Нет"))</f>
        <v/>
      </c>
      <c r="K118" s="7" t="n"/>
      <c r="L118" s="7" t="n"/>
      <c r="M118" s="4" t="n"/>
      <c r="N118" s="10" t="n"/>
      <c r="O118" s="11">
        <f>IF(OR($A118="",$H118=""),"",IF($H118="Отменена",0,IF($H118="Тариф понижен",IF($L118="","",$L118),IF($N118="Да",$D118,IF($N118="Нет",0,"")))))</f>
        <v/>
      </c>
      <c r="P118" s="11">
        <f>IF(OR($A118="",$H118=""),"",IF($H118="Отменена",$D118,IF($H118="Тариф понижен",IF($L118="","",$D118-$L118),IF($N118="Да",0,IF($N118="Нет",$D118,"")))))</f>
        <v/>
      </c>
      <c r="Q118" s="12">
        <f>IF($A118="","",IF($H118="",IF(TODAY()&gt;WORKDAY($A118,'Списки'!$I$5),"Просрочен","Открыт"),IF(AND($H118="На паузе",$N118=""),IF(AND($M118&lt;&gt;"",TODAY()&gt;=$M118),"Проверить возобновление","На паузе"),"Закрыт")))</f>
        <v/>
      </c>
      <c r="R118" s="8" t="n"/>
    </row>
    <row r="119">
      <c r="A119" s="4" t="n"/>
      <c r="B119" s="5" t="n"/>
      <c r="C119" s="6" t="n"/>
      <c r="D119" s="7" t="n"/>
      <c r="E119" s="6" t="n"/>
      <c r="F119" s="8" t="n"/>
      <c r="G119" s="6" t="n"/>
      <c r="H119" s="6" t="n"/>
      <c r="I119" s="4" t="n"/>
      <c r="J119" s="9">
        <f>IF(OR($A119="",$I119=""),"",IF($I119&lt;=WORKDAY($A119,'Списки'!$I$5),"Да","Нет"))</f>
        <v/>
      </c>
      <c r="K119" s="7" t="n"/>
      <c r="L119" s="7" t="n"/>
      <c r="M119" s="4" t="n"/>
      <c r="N119" s="10" t="n"/>
      <c r="O119" s="11">
        <f>IF(OR($A119="",$H119=""),"",IF($H119="Отменена",0,IF($H119="Тариф понижен",IF($L119="","",$L119),IF($N119="Да",$D119,IF($N119="Нет",0,"")))))</f>
        <v/>
      </c>
      <c r="P119" s="11">
        <f>IF(OR($A119="",$H119=""),"",IF($H119="Отменена",$D119,IF($H119="Тариф понижен",IF($L119="","",$D119-$L119),IF($N119="Да",0,IF($N119="Нет",$D119,"")))))</f>
        <v/>
      </c>
      <c r="Q119" s="12">
        <f>IF($A119="","",IF($H119="",IF(TODAY()&gt;WORKDAY($A119,'Списки'!$I$5),"Просрочен","Открыт"),IF(AND($H119="На паузе",$N119=""),IF(AND($M119&lt;&gt;"",TODAY()&gt;=$M119),"Проверить возобновление","На паузе"),"Закрыт")))</f>
        <v/>
      </c>
      <c r="R119" s="8" t="n"/>
    </row>
    <row r="120">
      <c r="A120" s="4" t="n"/>
      <c r="B120" s="5" t="n"/>
      <c r="C120" s="6" t="n"/>
      <c r="D120" s="7" t="n"/>
      <c r="E120" s="6" t="n"/>
      <c r="F120" s="8" t="n"/>
      <c r="G120" s="6" t="n"/>
      <c r="H120" s="6" t="n"/>
      <c r="I120" s="4" t="n"/>
      <c r="J120" s="9">
        <f>IF(OR($A120="",$I120=""),"",IF($I120&lt;=WORKDAY($A120,'Списки'!$I$5),"Да","Нет"))</f>
        <v/>
      </c>
      <c r="K120" s="7" t="n"/>
      <c r="L120" s="7" t="n"/>
      <c r="M120" s="4" t="n"/>
      <c r="N120" s="10" t="n"/>
      <c r="O120" s="11">
        <f>IF(OR($A120="",$H120=""),"",IF($H120="Отменена",0,IF($H120="Тариф понижен",IF($L120="","",$L120),IF($N120="Да",$D120,IF($N120="Нет",0,"")))))</f>
        <v/>
      </c>
      <c r="P120" s="11">
        <f>IF(OR($A120="",$H120=""),"",IF($H120="Отменена",$D120,IF($H120="Тариф понижен",IF($L120="","",$D120-$L120),IF($N120="Да",0,IF($N120="Нет",$D120,"")))))</f>
        <v/>
      </c>
      <c r="Q120" s="12">
        <f>IF($A120="","",IF($H120="",IF(TODAY()&gt;WORKDAY($A120,'Списки'!$I$5),"Просрочен","Открыт"),IF(AND($H120="На паузе",$N120=""),IF(AND($M120&lt;&gt;"",TODAY()&gt;=$M120),"Проверить возобновление","На паузе"),"Закрыт")))</f>
        <v/>
      </c>
      <c r="R120" s="8" t="n"/>
    </row>
    <row r="121">
      <c r="A121" s="4" t="n"/>
      <c r="B121" s="5" t="n"/>
      <c r="C121" s="6" t="n"/>
      <c r="D121" s="7" t="n"/>
      <c r="E121" s="6" t="n"/>
      <c r="F121" s="8" t="n"/>
      <c r="G121" s="6" t="n"/>
      <c r="H121" s="6" t="n"/>
      <c r="I121" s="4" t="n"/>
      <c r="J121" s="9">
        <f>IF(OR($A121="",$I121=""),"",IF($I121&lt;=WORKDAY($A121,'Списки'!$I$5),"Да","Нет"))</f>
        <v/>
      </c>
      <c r="K121" s="7" t="n"/>
      <c r="L121" s="7" t="n"/>
      <c r="M121" s="4" t="n"/>
      <c r="N121" s="10" t="n"/>
      <c r="O121" s="11">
        <f>IF(OR($A121="",$H121=""),"",IF($H121="Отменена",0,IF($H121="Тариф понижен",IF($L121="","",$L121),IF($N121="Да",$D121,IF($N121="Нет",0,"")))))</f>
        <v/>
      </c>
      <c r="P121" s="11">
        <f>IF(OR($A121="",$H121=""),"",IF($H121="Отменена",$D121,IF($H121="Тариф понижен",IF($L121="","",$D121-$L121),IF($N121="Да",0,IF($N121="Нет",$D121,"")))))</f>
        <v/>
      </c>
      <c r="Q121" s="12">
        <f>IF($A121="","",IF($H121="",IF(TODAY()&gt;WORKDAY($A121,'Списки'!$I$5),"Просрочен","Открыт"),IF(AND($H121="На паузе",$N121=""),IF(AND($M121&lt;&gt;"",TODAY()&gt;=$M121),"Проверить возобновление","На паузе"),"Закрыт")))</f>
        <v/>
      </c>
      <c r="R121" s="8" t="n"/>
    </row>
    <row r="122">
      <c r="A122" s="4" t="n"/>
      <c r="B122" s="5" t="n"/>
      <c r="C122" s="6" t="n"/>
      <c r="D122" s="7" t="n"/>
      <c r="E122" s="6" t="n"/>
      <c r="F122" s="8" t="n"/>
      <c r="G122" s="6" t="n"/>
      <c r="H122" s="6" t="n"/>
      <c r="I122" s="4" t="n"/>
      <c r="J122" s="9">
        <f>IF(OR($A122="",$I122=""),"",IF($I122&lt;=WORKDAY($A122,'Списки'!$I$5),"Да","Нет"))</f>
        <v/>
      </c>
      <c r="K122" s="7" t="n"/>
      <c r="L122" s="7" t="n"/>
      <c r="M122" s="4" t="n"/>
      <c r="N122" s="10" t="n"/>
      <c r="O122" s="11">
        <f>IF(OR($A122="",$H122=""),"",IF($H122="Отменена",0,IF($H122="Тариф понижен",IF($L122="","",$L122),IF($N122="Да",$D122,IF($N122="Нет",0,"")))))</f>
        <v/>
      </c>
      <c r="P122" s="11">
        <f>IF(OR($A122="",$H122=""),"",IF($H122="Отменена",$D122,IF($H122="Тариф понижен",IF($L122="","",$D122-$L122),IF($N122="Да",0,IF($N122="Нет",$D122,"")))))</f>
        <v/>
      </c>
      <c r="Q122" s="12">
        <f>IF($A122="","",IF($H122="",IF(TODAY()&gt;WORKDAY($A122,'Списки'!$I$5),"Просрочен","Открыт"),IF(AND($H122="На паузе",$N122=""),IF(AND($M122&lt;&gt;"",TODAY()&gt;=$M122),"Проверить возобновление","На паузе"),"Закрыт")))</f>
        <v/>
      </c>
      <c r="R122" s="8" t="n"/>
    </row>
    <row r="123">
      <c r="A123" s="4" t="n"/>
      <c r="B123" s="5" t="n"/>
      <c r="C123" s="6" t="n"/>
      <c r="D123" s="7" t="n"/>
      <c r="E123" s="6" t="n"/>
      <c r="F123" s="8" t="n"/>
      <c r="G123" s="6" t="n"/>
      <c r="H123" s="6" t="n"/>
      <c r="I123" s="4" t="n"/>
      <c r="J123" s="9">
        <f>IF(OR($A123="",$I123=""),"",IF($I123&lt;=WORKDAY($A123,'Списки'!$I$5),"Да","Нет"))</f>
        <v/>
      </c>
      <c r="K123" s="7" t="n"/>
      <c r="L123" s="7" t="n"/>
      <c r="M123" s="4" t="n"/>
      <c r="N123" s="10" t="n"/>
      <c r="O123" s="11">
        <f>IF(OR($A123="",$H123=""),"",IF($H123="Отменена",0,IF($H123="Тариф понижен",IF($L123="","",$L123),IF($N123="Да",$D123,IF($N123="Нет",0,"")))))</f>
        <v/>
      </c>
      <c r="P123" s="11">
        <f>IF(OR($A123="",$H123=""),"",IF($H123="Отменена",$D123,IF($H123="Тариф понижен",IF($L123="","",$D123-$L123),IF($N123="Да",0,IF($N123="Нет",$D123,"")))))</f>
        <v/>
      </c>
      <c r="Q123" s="12">
        <f>IF($A123="","",IF($H123="",IF(TODAY()&gt;WORKDAY($A123,'Списки'!$I$5),"Просрочен","Открыт"),IF(AND($H123="На паузе",$N123=""),IF(AND($M123&lt;&gt;"",TODAY()&gt;=$M123),"Проверить возобновление","На паузе"),"Закрыт")))</f>
        <v/>
      </c>
      <c r="R123" s="8" t="n"/>
    </row>
    <row r="124">
      <c r="A124" s="4" t="n"/>
      <c r="B124" s="5" t="n"/>
      <c r="C124" s="6" t="n"/>
      <c r="D124" s="7" t="n"/>
      <c r="E124" s="6" t="n"/>
      <c r="F124" s="8" t="n"/>
      <c r="G124" s="6" t="n"/>
      <c r="H124" s="6" t="n"/>
      <c r="I124" s="4" t="n"/>
      <c r="J124" s="9">
        <f>IF(OR($A124="",$I124=""),"",IF($I124&lt;=WORKDAY($A124,'Списки'!$I$5),"Да","Нет"))</f>
        <v/>
      </c>
      <c r="K124" s="7" t="n"/>
      <c r="L124" s="7" t="n"/>
      <c r="M124" s="4" t="n"/>
      <c r="N124" s="10" t="n"/>
      <c r="O124" s="11">
        <f>IF(OR($A124="",$H124=""),"",IF($H124="Отменена",0,IF($H124="Тариф понижен",IF($L124="","",$L124),IF($N124="Да",$D124,IF($N124="Нет",0,"")))))</f>
        <v/>
      </c>
      <c r="P124" s="11">
        <f>IF(OR($A124="",$H124=""),"",IF($H124="Отменена",$D124,IF($H124="Тариф понижен",IF($L124="","",$D124-$L124),IF($N124="Да",0,IF($N124="Нет",$D124,"")))))</f>
        <v/>
      </c>
      <c r="Q124" s="12">
        <f>IF($A124="","",IF($H124="",IF(TODAY()&gt;WORKDAY($A124,'Списки'!$I$5),"Просрочен","Открыт"),IF(AND($H124="На паузе",$N124=""),IF(AND($M124&lt;&gt;"",TODAY()&gt;=$M124),"Проверить возобновление","На паузе"),"Закрыт")))</f>
        <v/>
      </c>
      <c r="R124" s="8" t="n"/>
    </row>
    <row r="125">
      <c r="A125" s="4" t="n"/>
      <c r="B125" s="5" t="n"/>
      <c r="C125" s="6" t="n"/>
      <c r="D125" s="7" t="n"/>
      <c r="E125" s="6" t="n"/>
      <c r="F125" s="8" t="n"/>
      <c r="G125" s="6" t="n"/>
      <c r="H125" s="6" t="n"/>
      <c r="I125" s="4" t="n"/>
      <c r="J125" s="9">
        <f>IF(OR($A125="",$I125=""),"",IF($I125&lt;=WORKDAY($A125,'Списки'!$I$5),"Да","Нет"))</f>
        <v/>
      </c>
      <c r="K125" s="7" t="n"/>
      <c r="L125" s="7" t="n"/>
      <c r="M125" s="4" t="n"/>
      <c r="N125" s="10" t="n"/>
      <c r="O125" s="11">
        <f>IF(OR($A125="",$H125=""),"",IF($H125="Отменена",0,IF($H125="Тариф понижен",IF($L125="","",$L125),IF($N125="Да",$D125,IF($N125="Нет",0,"")))))</f>
        <v/>
      </c>
      <c r="P125" s="11">
        <f>IF(OR($A125="",$H125=""),"",IF($H125="Отменена",$D125,IF($H125="Тариф понижен",IF($L125="","",$D125-$L125),IF($N125="Да",0,IF($N125="Нет",$D125,"")))))</f>
        <v/>
      </c>
      <c r="Q125" s="12">
        <f>IF($A125="","",IF($H125="",IF(TODAY()&gt;WORKDAY($A125,'Списки'!$I$5),"Просрочен","Открыт"),IF(AND($H125="На паузе",$N125=""),IF(AND($M125&lt;&gt;"",TODAY()&gt;=$M125),"Проверить возобновление","На паузе"),"Закрыт")))</f>
        <v/>
      </c>
      <c r="R125" s="8" t="n"/>
    </row>
    <row r="126">
      <c r="A126" s="4" t="n"/>
      <c r="B126" s="5" t="n"/>
      <c r="C126" s="6" t="n"/>
      <c r="D126" s="7" t="n"/>
      <c r="E126" s="6" t="n"/>
      <c r="F126" s="8" t="n"/>
      <c r="G126" s="6" t="n"/>
      <c r="H126" s="6" t="n"/>
      <c r="I126" s="4" t="n"/>
      <c r="J126" s="9">
        <f>IF(OR($A126="",$I126=""),"",IF($I126&lt;=WORKDAY($A126,'Списки'!$I$5),"Да","Нет"))</f>
        <v/>
      </c>
      <c r="K126" s="7" t="n"/>
      <c r="L126" s="7" t="n"/>
      <c r="M126" s="4" t="n"/>
      <c r="N126" s="10" t="n"/>
      <c r="O126" s="11">
        <f>IF(OR($A126="",$H126=""),"",IF($H126="Отменена",0,IF($H126="Тариф понижен",IF($L126="","",$L126),IF($N126="Да",$D126,IF($N126="Нет",0,"")))))</f>
        <v/>
      </c>
      <c r="P126" s="11">
        <f>IF(OR($A126="",$H126=""),"",IF($H126="Отменена",$D126,IF($H126="Тариф понижен",IF($L126="","",$D126-$L126),IF($N126="Да",0,IF($N126="Нет",$D126,"")))))</f>
        <v/>
      </c>
      <c r="Q126" s="12">
        <f>IF($A126="","",IF($H126="",IF(TODAY()&gt;WORKDAY($A126,'Списки'!$I$5),"Просрочен","Открыт"),IF(AND($H126="На паузе",$N126=""),IF(AND($M126&lt;&gt;"",TODAY()&gt;=$M126),"Проверить возобновление","На паузе"),"Закрыт")))</f>
        <v/>
      </c>
      <c r="R126" s="8" t="n"/>
    </row>
    <row r="127">
      <c r="A127" s="4" t="n"/>
      <c r="B127" s="5" t="n"/>
      <c r="C127" s="6" t="n"/>
      <c r="D127" s="7" t="n"/>
      <c r="E127" s="6" t="n"/>
      <c r="F127" s="8" t="n"/>
      <c r="G127" s="6" t="n"/>
      <c r="H127" s="6" t="n"/>
      <c r="I127" s="4" t="n"/>
      <c r="J127" s="9">
        <f>IF(OR($A127="",$I127=""),"",IF($I127&lt;=WORKDAY($A127,'Списки'!$I$5),"Да","Нет"))</f>
        <v/>
      </c>
      <c r="K127" s="7" t="n"/>
      <c r="L127" s="7" t="n"/>
      <c r="M127" s="4" t="n"/>
      <c r="N127" s="10" t="n"/>
      <c r="O127" s="11">
        <f>IF(OR($A127="",$H127=""),"",IF($H127="Отменена",0,IF($H127="Тариф понижен",IF($L127="","",$L127),IF($N127="Да",$D127,IF($N127="Нет",0,"")))))</f>
        <v/>
      </c>
      <c r="P127" s="11">
        <f>IF(OR($A127="",$H127=""),"",IF($H127="Отменена",$D127,IF($H127="Тариф понижен",IF($L127="","",$D127-$L127),IF($N127="Да",0,IF($N127="Нет",$D127,"")))))</f>
        <v/>
      </c>
      <c r="Q127" s="12">
        <f>IF($A127="","",IF($H127="",IF(TODAY()&gt;WORKDAY($A127,'Списки'!$I$5),"Просрочен","Открыт"),IF(AND($H127="На паузе",$N127=""),IF(AND($M127&lt;&gt;"",TODAY()&gt;=$M127),"Проверить возобновление","На паузе"),"Закрыт")))</f>
        <v/>
      </c>
      <c r="R127" s="8" t="n"/>
    </row>
    <row r="128">
      <c r="A128" s="4" t="n"/>
      <c r="B128" s="5" t="n"/>
      <c r="C128" s="6" t="n"/>
      <c r="D128" s="7" t="n"/>
      <c r="E128" s="6" t="n"/>
      <c r="F128" s="8" t="n"/>
      <c r="G128" s="6" t="n"/>
      <c r="H128" s="6" t="n"/>
      <c r="I128" s="4" t="n"/>
      <c r="J128" s="9">
        <f>IF(OR($A128="",$I128=""),"",IF($I128&lt;=WORKDAY($A128,'Списки'!$I$5),"Да","Нет"))</f>
        <v/>
      </c>
      <c r="K128" s="7" t="n"/>
      <c r="L128" s="7" t="n"/>
      <c r="M128" s="4" t="n"/>
      <c r="N128" s="10" t="n"/>
      <c r="O128" s="11">
        <f>IF(OR($A128="",$H128=""),"",IF($H128="Отменена",0,IF($H128="Тариф понижен",IF($L128="","",$L128),IF($N128="Да",$D128,IF($N128="Нет",0,"")))))</f>
        <v/>
      </c>
      <c r="P128" s="11">
        <f>IF(OR($A128="",$H128=""),"",IF($H128="Отменена",$D128,IF($H128="Тариф понижен",IF($L128="","",$D128-$L128),IF($N128="Да",0,IF($N128="Нет",$D128,"")))))</f>
        <v/>
      </c>
      <c r="Q128" s="12">
        <f>IF($A128="","",IF($H128="",IF(TODAY()&gt;WORKDAY($A128,'Списки'!$I$5),"Просрочен","Открыт"),IF(AND($H128="На паузе",$N128=""),IF(AND($M128&lt;&gt;"",TODAY()&gt;=$M128),"Проверить возобновление","На паузе"),"Закрыт")))</f>
        <v/>
      </c>
      <c r="R128" s="8" t="n"/>
    </row>
    <row r="129">
      <c r="A129" s="4" t="n"/>
      <c r="B129" s="5" t="n"/>
      <c r="C129" s="6" t="n"/>
      <c r="D129" s="7" t="n"/>
      <c r="E129" s="6" t="n"/>
      <c r="F129" s="8" t="n"/>
      <c r="G129" s="6" t="n"/>
      <c r="H129" s="6" t="n"/>
      <c r="I129" s="4" t="n"/>
      <c r="J129" s="9">
        <f>IF(OR($A129="",$I129=""),"",IF($I129&lt;=WORKDAY($A129,'Списки'!$I$5),"Да","Нет"))</f>
        <v/>
      </c>
      <c r="K129" s="7" t="n"/>
      <c r="L129" s="7" t="n"/>
      <c r="M129" s="4" t="n"/>
      <c r="N129" s="10" t="n"/>
      <c r="O129" s="11">
        <f>IF(OR($A129="",$H129=""),"",IF($H129="Отменена",0,IF($H129="Тариф понижен",IF($L129="","",$L129),IF($N129="Да",$D129,IF($N129="Нет",0,"")))))</f>
        <v/>
      </c>
      <c r="P129" s="11">
        <f>IF(OR($A129="",$H129=""),"",IF($H129="Отменена",$D129,IF($H129="Тариф понижен",IF($L129="","",$D129-$L129),IF($N129="Да",0,IF($N129="Нет",$D129,"")))))</f>
        <v/>
      </c>
      <c r="Q129" s="12">
        <f>IF($A129="","",IF($H129="",IF(TODAY()&gt;WORKDAY($A129,'Списки'!$I$5),"Просрочен","Открыт"),IF(AND($H129="На паузе",$N129=""),IF(AND($M129&lt;&gt;"",TODAY()&gt;=$M129),"Проверить возобновление","На паузе"),"Закрыт")))</f>
        <v/>
      </c>
      <c r="R129" s="8" t="n"/>
    </row>
    <row r="130">
      <c r="A130" s="4" t="n"/>
      <c r="B130" s="5" t="n"/>
      <c r="C130" s="6" t="n"/>
      <c r="D130" s="7" t="n"/>
      <c r="E130" s="6" t="n"/>
      <c r="F130" s="8" t="n"/>
      <c r="G130" s="6" t="n"/>
      <c r="H130" s="6" t="n"/>
      <c r="I130" s="4" t="n"/>
      <c r="J130" s="9">
        <f>IF(OR($A130="",$I130=""),"",IF($I130&lt;=WORKDAY($A130,'Списки'!$I$5),"Да","Нет"))</f>
        <v/>
      </c>
      <c r="K130" s="7" t="n"/>
      <c r="L130" s="7" t="n"/>
      <c r="M130" s="4" t="n"/>
      <c r="N130" s="10" t="n"/>
      <c r="O130" s="11">
        <f>IF(OR($A130="",$H130=""),"",IF($H130="Отменена",0,IF($H130="Тариф понижен",IF($L130="","",$L130),IF($N130="Да",$D130,IF($N130="Нет",0,"")))))</f>
        <v/>
      </c>
      <c r="P130" s="11">
        <f>IF(OR($A130="",$H130=""),"",IF($H130="Отменена",$D130,IF($H130="Тариф понижен",IF($L130="","",$D130-$L130),IF($N130="Да",0,IF($N130="Нет",$D130,"")))))</f>
        <v/>
      </c>
      <c r="Q130" s="12">
        <f>IF($A130="","",IF($H130="",IF(TODAY()&gt;WORKDAY($A130,'Списки'!$I$5),"Просрочен","Открыт"),IF(AND($H130="На паузе",$N130=""),IF(AND($M130&lt;&gt;"",TODAY()&gt;=$M130),"Проверить возобновление","На паузе"),"Закрыт")))</f>
        <v/>
      </c>
      <c r="R130" s="8" t="n"/>
    </row>
    <row r="131">
      <c r="A131" s="4" t="n"/>
      <c r="B131" s="5" t="n"/>
      <c r="C131" s="6" t="n"/>
      <c r="D131" s="7" t="n"/>
      <c r="E131" s="6" t="n"/>
      <c r="F131" s="8" t="n"/>
      <c r="G131" s="6" t="n"/>
      <c r="H131" s="6" t="n"/>
      <c r="I131" s="4" t="n"/>
      <c r="J131" s="9">
        <f>IF(OR($A131="",$I131=""),"",IF($I131&lt;=WORKDAY($A131,'Списки'!$I$5),"Да","Нет"))</f>
        <v/>
      </c>
      <c r="K131" s="7" t="n"/>
      <c r="L131" s="7" t="n"/>
      <c r="M131" s="4" t="n"/>
      <c r="N131" s="10" t="n"/>
      <c r="O131" s="11">
        <f>IF(OR($A131="",$H131=""),"",IF($H131="Отменена",0,IF($H131="Тариф понижен",IF($L131="","",$L131),IF($N131="Да",$D131,IF($N131="Нет",0,"")))))</f>
        <v/>
      </c>
      <c r="P131" s="11">
        <f>IF(OR($A131="",$H131=""),"",IF($H131="Отменена",$D131,IF($H131="Тариф понижен",IF($L131="","",$D131-$L131),IF($N131="Да",0,IF($N131="Нет",$D131,"")))))</f>
        <v/>
      </c>
      <c r="Q131" s="12">
        <f>IF($A131="","",IF($H131="",IF(TODAY()&gt;WORKDAY($A131,'Списки'!$I$5),"Просрочен","Открыт"),IF(AND($H131="На паузе",$N131=""),IF(AND($M131&lt;&gt;"",TODAY()&gt;=$M131),"Проверить возобновление","На паузе"),"Закрыт")))</f>
        <v/>
      </c>
      <c r="R131" s="8" t="n"/>
    </row>
    <row r="132">
      <c r="A132" s="4" t="n"/>
      <c r="B132" s="5" t="n"/>
      <c r="C132" s="6" t="n"/>
      <c r="D132" s="7" t="n"/>
      <c r="E132" s="6" t="n"/>
      <c r="F132" s="8" t="n"/>
      <c r="G132" s="6" t="n"/>
      <c r="H132" s="6" t="n"/>
      <c r="I132" s="4" t="n"/>
      <c r="J132" s="9">
        <f>IF(OR($A132="",$I132=""),"",IF($I132&lt;=WORKDAY($A132,'Списки'!$I$5),"Да","Нет"))</f>
        <v/>
      </c>
      <c r="K132" s="7" t="n"/>
      <c r="L132" s="7" t="n"/>
      <c r="M132" s="4" t="n"/>
      <c r="N132" s="10" t="n"/>
      <c r="O132" s="11">
        <f>IF(OR($A132="",$H132=""),"",IF($H132="Отменена",0,IF($H132="Тариф понижен",IF($L132="","",$L132),IF($N132="Да",$D132,IF($N132="Нет",0,"")))))</f>
        <v/>
      </c>
      <c r="P132" s="11">
        <f>IF(OR($A132="",$H132=""),"",IF($H132="Отменена",$D132,IF($H132="Тариф понижен",IF($L132="","",$D132-$L132),IF($N132="Да",0,IF($N132="Нет",$D132,"")))))</f>
        <v/>
      </c>
      <c r="Q132" s="12">
        <f>IF($A132="","",IF($H132="",IF(TODAY()&gt;WORKDAY($A132,'Списки'!$I$5),"Просрочен","Открыт"),IF(AND($H132="На паузе",$N132=""),IF(AND($M132&lt;&gt;"",TODAY()&gt;=$M132),"Проверить возобновление","На паузе"),"Закрыт")))</f>
        <v/>
      </c>
      <c r="R132" s="8" t="n"/>
    </row>
    <row r="133">
      <c r="A133" s="4" t="n"/>
      <c r="B133" s="5" t="n"/>
      <c r="C133" s="6" t="n"/>
      <c r="D133" s="7" t="n"/>
      <c r="E133" s="6" t="n"/>
      <c r="F133" s="8" t="n"/>
      <c r="G133" s="6" t="n"/>
      <c r="H133" s="6" t="n"/>
      <c r="I133" s="4" t="n"/>
      <c r="J133" s="9">
        <f>IF(OR($A133="",$I133=""),"",IF($I133&lt;=WORKDAY($A133,'Списки'!$I$5),"Да","Нет"))</f>
        <v/>
      </c>
      <c r="K133" s="7" t="n"/>
      <c r="L133" s="7" t="n"/>
      <c r="M133" s="4" t="n"/>
      <c r="N133" s="10" t="n"/>
      <c r="O133" s="11">
        <f>IF(OR($A133="",$H133=""),"",IF($H133="Отменена",0,IF($H133="Тариф понижен",IF($L133="","",$L133),IF($N133="Да",$D133,IF($N133="Нет",0,"")))))</f>
        <v/>
      </c>
      <c r="P133" s="11">
        <f>IF(OR($A133="",$H133=""),"",IF($H133="Отменена",$D133,IF($H133="Тариф понижен",IF($L133="","",$D133-$L133),IF($N133="Да",0,IF($N133="Нет",$D133,"")))))</f>
        <v/>
      </c>
      <c r="Q133" s="12">
        <f>IF($A133="","",IF($H133="",IF(TODAY()&gt;WORKDAY($A133,'Списки'!$I$5),"Просрочен","Открыт"),IF(AND($H133="На паузе",$N133=""),IF(AND($M133&lt;&gt;"",TODAY()&gt;=$M133),"Проверить возобновление","На паузе"),"Закрыт")))</f>
        <v/>
      </c>
      <c r="R133" s="8" t="n"/>
    </row>
    <row r="134">
      <c r="A134" s="4" t="n"/>
      <c r="B134" s="5" t="n"/>
      <c r="C134" s="6" t="n"/>
      <c r="D134" s="7" t="n"/>
      <c r="E134" s="6" t="n"/>
      <c r="F134" s="8" t="n"/>
      <c r="G134" s="6" t="n"/>
      <c r="H134" s="6" t="n"/>
      <c r="I134" s="4" t="n"/>
      <c r="J134" s="9">
        <f>IF(OR($A134="",$I134=""),"",IF($I134&lt;=WORKDAY($A134,'Списки'!$I$5),"Да","Нет"))</f>
        <v/>
      </c>
      <c r="K134" s="7" t="n"/>
      <c r="L134" s="7" t="n"/>
      <c r="M134" s="4" t="n"/>
      <c r="N134" s="10" t="n"/>
      <c r="O134" s="11">
        <f>IF(OR($A134="",$H134=""),"",IF($H134="Отменена",0,IF($H134="Тариф понижен",IF($L134="","",$L134),IF($N134="Да",$D134,IF($N134="Нет",0,"")))))</f>
        <v/>
      </c>
      <c r="P134" s="11">
        <f>IF(OR($A134="",$H134=""),"",IF($H134="Отменена",$D134,IF($H134="Тариф понижен",IF($L134="","",$D134-$L134),IF($N134="Да",0,IF($N134="Нет",$D134,"")))))</f>
        <v/>
      </c>
      <c r="Q134" s="12">
        <f>IF($A134="","",IF($H134="",IF(TODAY()&gt;WORKDAY($A134,'Списки'!$I$5),"Просрочен","Открыт"),IF(AND($H134="На паузе",$N134=""),IF(AND($M134&lt;&gt;"",TODAY()&gt;=$M134),"Проверить возобновление","На паузе"),"Закрыт")))</f>
        <v/>
      </c>
      <c r="R134" s="8" t="n"/>
    </row>
    <row r="135">
      <c r="A135" s="4" t="n"/>
      <c r="B135" s="5" t="n"/>
      <c r="C135" s="6" t="n"/>
      <c r="D135" s="7" t="n"/>
      <c r="E135" s="6" t="n"/>
      <c r="F135" s="8" t="n"/>
      <c r="G135" s="6" t="n"/>
      <c r="H135" s="6" t="n"/>
      <c r="I135" s="4" t="n"/>
      <c r="J135" s="9">
        <f>IF(OR($A135="",$I135=""),"",IF($I135&lt;=WORKDAY($A135,'Списки'!$I$5),"Да","Нет"))</f>
        <v/>
      </c>
      <c r="K135" s="7" t="n"/>
      <c r="L135" s="7" t="n"/>
      <c r="M135" s="4" t="n"/>
      <c r="N135" s="10" t="n"/>
      <c r="O135" s="11">
        <f>IF(OR($A135="",$H135=""),"",IF($H135="Отменена",0,IF($H135="Тариф понижен",IF($L135="","",$L135),IF($N135="Да",$D135,IF($N135="Нет",0,"")))))</f>
        <v/>
      </c>
      <c r="P135" s="11">
        <f>IF(OR($A135="",$H135=""),"",IF($H135="Отменена",$D135,IF($H135="Тариф понижен",IF($L135="","",$D135-$L135),IF($N135="Да",0,IF($N135="Нет",$D135,"")))))</f>
        <v/>
      </c>
      <c r="Q135" s="12">
        <f>IF($A135="","",IF($H135="",IF(TODAY()&gt;WORKDAY($A135,'Списки'!$I$5),"Просрочен","Открыт"),IF(AND($H135="На паузе",$N135=""),IF(AND($M135&lt;&gt;"",TODAY()&gt;=$M135),"Проверить возобновление","На паузе"),"Закрыт")))</f>
        <v/>
      </c>
      <c r="R135" s="8" t="n"/>
    </row>
    <row r="136">
      <c r="A136" s="4" t="n"/>
      <c r="B136" s="5" t="n"/>
      <c r="C136" s="6" t="n"/>
      <c r="D136" s="7" t="n"/>
      <c r="E136" s="6" t="n"/>
      <c r="F136" s="8" t="n"/>
      <c r="G136" s="6" t="n"/>
      <c r="H136" s="6" t="n"/>
      <c r="I136" s="4" t="n"/>
      <c r="J136" s="9">
        <f>IF(OR($A136="",$I136=""),"",IF($I136&lt;=WORKDAY($A136,'Списки'!$I$5),"Да","Нет"))</f>
        <v/>
      </c>
      <c r="K136" s="7" t="n"/>
      <c r="L136" s="7" t="n"/>
      <c r="M136" s="4" t="n"/>
      <c r="N136" s="10" t="n"/>
      <c r="O136" s="11">
        <f>IF(OR($A136="",$H136=""),"",IF($H136="Отменена",0,IF($H136="Тариф понижен",IF($L136="","",$L136),IF($N136="Да",$D136,IF($N136="Нет",0,"")))))</f>
        <v/>
      </c>
      <c r="P136" s="11">
        <f>IF(OR($A136="",$H136=""),"",IF($H136="Отменена",$D136,IF($H136="Тариф понижен",IF($L136="","",$D136-$L136),IF($N136="Да",0,IF($N136="Нет",$D136,"")))))</f>
        <v/>
      </c>
      <c r="Q136" s="12">
        <f>IF($A136="","",IF($H136="",IF(TODAY()&gt;WORKDAY($A136,'Списки'!$I$5),"Просрочен","Открыт"),IF(AND($H136="На паузе",$N136=""),IF(AND($M136&lt;&gt;"",TODAY()&gt;=$M136),"Проверить возобновление","На паузе"),"Закрыт")))</f>
        <v/>
      </c>
      <c r="R136" s="8" t="n"/>
    </row>
    <row r="137">
      <c r="A137" s="4" t="n"/>
      <c r="B137" s="5" t="n"/>
      <c r="C137" s="6" t="n"/>
      <c r="D137" s="7" t="n"/>
      <c r="E137" s="6" t="n"/>
      <c r="F137" s="8" t="n"/>
      <c r="G137" s="6" t="n"/>
      <c r="H137" s="6" t="n"/>
      <c r="I137" s="4" t="n"/>
      <c r="J137" s="9">
        <f>IF(OR($A137="",$I137=""),"",IF($I137&lt;=WORKDAY($A137,'Списки'!$I$5),"Да","Нет"))</f>
        <v/>
      </c>
      <c r="K137" s="7" t="n"/>
      <c r="L137" s="7" t="n"/>
      <c r="M137" s="4" t="n"/>
      <c r="N137" s="10" t="n"/>
      <c r="O137" s="11">
        <f>IF(OR($A137="",$H137=""),"",IF($H137="Отменена",0,IF($H137="Тариф понижен",IF($L137="","",$L137),IF($N137="Да",$D137,IF($N137="Нет",0,"")))))</f>
        <v/>
      </c>
      <c r="P137" s="11">
        <f>IF(OR($A137="",$H137=""),"",IF($H137="Отменена",$D137,IF($H137="Тариф понижен",IF($L137="","",$D137-$L137),IF($N137="Да",0,IF($N137="Нет",$D137,"")))))</f>
        <v/>
      </c>
      <c r="Q137" s="12">
        <f>IF($A137="","",IF($H137="",IF(TODAY()&gt;WORKDAY($A137,'Списки'!$I$5),"Просрочен","Открыт"),IF(AND($H137="На паузе",$N137=""),IF(AND($M137&lt;&gt;"",TODAY()&gt;=$M137),"Проверить возобновление","На паузе"),"Закрыт")))</f>
        <v/>
      </c>
      <c r="R137" s="8" t="n"/>
    </row>
    <row r="138">
      <c r="A138" s="4" t="n"/>
      <c r="B138" s="5" t="n"/>
      <c r="C138" s="6" t="n"/>
      <c r="D138" s="7" t="n"/>
      <c r="E138" s="6" t="n"/>
      <c r="F138" s="8" t="n"/>
      <c r="G138" s="6" t="n"/>
      <c r="H138" s="6" t="n"/>
      <c r="I138" s="4" t="n"/>
      <c r="J138" s="9">
        <f>IF(OR($A138="",$I138=""),"",IF($I138&lt;=WORKDAY($A138,'Списки'!$I$5),"Да","Нет"))</f>
        <v/>
      </c>
      <c r="K138" s="7" t="n"/>
      <c r="L138" s="7" t="n"/>
      <c r="M138" s="4" t="n"/>
      <c r="N138" s="10" t="n"/>
      <c r="O138" s="11">
        <f>IF(OR($A138="",$H138=""),"",IF($H138="Отменена",0,IF($H138="Тариф понижен",IF($L138="","",$L138),IF($N138="Да",$D138,IF($N138="Нет",0,"")))))</f>
        <v/>
      </c>
      <c r="P138" s="11">
        <f>IF(OR($A138="",$H138=""),"",IF($H138="Отменена",$D138,IF($H138="Тариф понижен",IF($L138="","",$D138-$L138),IF($N138="Да",0,IF($N138="Нет",$D138,"")))))</f>
        <v/>
      </c>
      <c r="Q138" s="12">
        <f>IF($A138="","",IF($H138="",IF(TODAY()&gt;WORKDAY($A138,'Списки'!$I$5),"Просрочен","Открыт"),IF(AND($H138="На паузе",$N138=""),IF(AND($M138&lt;&gt;"",TODAY()&gt;=$M138),"Проверить возобновление","На паузе"),"Закрыт")))</f>
        <v/>
      </c>
      <c r="R138" s="8" t="n"/>
    </row>
    <row r="139">
      <c r="A139" s="4" t="n"/>
      <c r="B139" s="5" t="n"/>
      <c r="C139" s="6" t="n"/>
      <c r="D139" s="7" t="n"/>
      <c r="E139" s="6" t="n"/>
      <c r="F139" s="8" t="n"/>
      <c r="G139" s="6" t="n"/>
      <c r="H139" s="6" t="n"/>
      <c r="I139" s="4" t="n"/>
      <c r="J139" s="9">
        <f>IF(OR($A139="",$I139=""),"",IF($I139&lt;=WORKDAY($A139,'Списки'!$I$5),"Да","Нет"))</f>
        <v/>
      </c>
      <c r="K139" s="7" t="n"/>
      <c r="L139" s="7" t="n"/>
      <c r="M139" s="4" t="n"/>
      <c r="N139" s="10" t="n"/>
      <c r="O139" s="11">
        <f>IF(OR($A139="",$H139=""),"",IF($H139="Отменена",0,IF($H139="Тариф понижен",IF($L139="","",$L139),IF($N139="Да",$D139,IF($N139="Нет",0,"")))))</f>
        <v/>
      </c>
      <c r="P139" s="11">
        <f>IF(OR($A139="",$H139=""),"",IF($H139="Отменена",$D139,IF($H139="Тариф понижен",IF($L139="","",$D139-$L139),IF($N139="Да",0,IF($N139="Нет",$D139,"")))))</f>
        <v/>
      </c>
      <c r="Q139" s="12">
        <f>IF($A139="","",IF($H139="",IF(TODAY()&gt;WORKDAY($A139,'Списки'!$I$5),"Просрочен","Открыт"),IF(AND($H139="На паузе",$N139=""),IF(AND($M139&lt;&gt;"",TODAY()&gt;=$M139),"Проверить возобновление","На паузе"),"Закрыт")))</f>
        <v/>
      </c>
      <c r="R139" s="8" t="n"/>
    </row>
    <row r="140">
      <c r="A140" s="4" t="n"/>
      <c r="B140" s="5" t="n"/>
      <c r="C140" s="6" t="n"/>
      <c r="D140" s="7" t="n"/>
      <c r="E140" s="6" t="n"/>
      <c r="F140" s="8" t="n"/>
      <c r="G140" s="6" t="n"/>
      <c r="H140" s="6" t="n"/>
      <c r="I140" s="4" t="n"/>
      <c r="J140" s="9">
        <f>IF(OR($A140="",$I140=""),"",IF($I140&lt;=WORKDAY($A140,'Списки'!$I$5),"Да","Нет"))</f>
        <v/>
      </c>
      <c r="K140" s="7" t="n"/>
      <c r="L140" s="7" t="n"/>
      <c r="M140" s="4" t="n"/>
      <c r="N140" s="10" t="n"/>
      <c r="O140" s="11">
        <f>IF(OR($A140="",$H140=""),"",IF($H140="Отменена",0,IF($H140="Тариф понижен",IF($L140="","",$L140),IF($N140="Да",$D140,IF($N140="Нет",0,"")))))</f>
        <v/>
      </c>
      <c r="P140" s="11">
        <f>IF(OR($A140="",$H140=""),"",IF($H140="Отменена",$D140,IF($H140="Тариф понижен",IF($L140="","",$D140-$L140),IF($N140="Да",0,IF($N140="Нет",$D140,"")))))</f>
        <v/>
      </c>
      <c r="Q140" s="12">
        <f>IF($A140="","",IF($H140="",IF(TODAY()&gt;WORKDAY($A140,'Списки'!$I$5),"Просрочен","Открыт"),IF(AND($H140="На паузе",$N140=""),IF(AND($M140&lt;&gt;"",TODAY()&gt;=$M140),"Проверить возобновление","На паузе"),"Закрыт")))</f>
        <v/>
      </c>
      <c r="R140" s="8" t="n"/>
    </row>
    <row r="141">
      <c r="A141" s="4" t="n"/>
      <c r="B141" s="5" t="n"/>
      <c r="C141" s="6" t="n"/>
      <c r="D141" s="7" t="n"/>
      <c r="E141" s="6" t="n"/>
      <c r="F141" s="8" t="n"/>
      <c r="G141" s="6" t="n"/>
      <c r="H141" s="6" t="n"/>
      <c r="I141" s="4" t="n"/>
      <c r="J141" s="9">
        <f>IF(OR($A141="",$I141=""),"",IF($I141&lt;=WORKDAY($A141,'Списки'!$I$5),"Да","Нет"))</f>
        <v/>
      </c>
      <c r="K141" s="7" t="n"/>
      <c r="L141" s="7" t="n"/>
      <c r="M141" s="4" t="n"/>
      <c r="N141" s="10" t="n"/>
      <c r="O141" s="11">
        <f>IF(OR($A141="",$H141=""),"",IF($H141="Отменена",0,IF($H141="Тариф понижен",IF($L141="","",$L141),IF($N141="Да",$D141,IF($N141="Нет",0,"")))))</f>
        <v/>
      </c>
      <c r="P141" s="11">
        <f>IF(OR($A141="",$H141=""),"",IF($H141="Отменена",$D141,IF($H141="Тариф понижен",IF($L141="","",$D141-$L141),IF($N141="Да",0,IF($N141="Нет",$D141,"")))))</f>
        <v/>
      </c>
      <c r="Q141" s="12">
        <f>IF($A141="","",IF($H141="",IF(TODAY()&gt;WORKDAY($A141,'Списки'!$I$5),"Просрочен","Открыт"),IF(AND($H141="На паузе",$N141=""),IF(AND($M141&lt;&gt;"",TODAY()&gt;=$M141),"Проверить возобновление","На паузе"),"Закрыт")))</f>
        <v/>
      </c>
      <c r="R141" s="8" t="n"/>
    </row>
    <row r="142">
      <c r="A142" s="4" t="n"/>
      <c r="B142" s="5" t="n"/>
      <c r="C142" s="6" t="n"/>
      <c r="D142" s="7" t="n"/>
      <c r="E142" s="6" t="n"/>
      <c r="F142" s="8" t="n"/>
      <c r="G142" s="6" t="n"/>
      <c r="H142" s="6" t="n"/>
      <c r="I142" s="4" t="n"/>
      <c r="J142" s="9">
        <f>IF(OR($A142="",$I142=""),"",IF($I142&lt;=WORKDAY($A142,'Списки'!$I$5),"Да","Нет"))</f>
        <v/>
      </c>
      <c r="K142" s="7" t="n"/>
      <c r="L142" s="7" t="n"/>
      <c r="M142" s="4" t="n"/>
      <c r="N142" s="10" t="n"/>
      <c r="O142" s="11">
        <f>IF(OR($A142="",$H142=""),"",IF($H142="Отменена",0,IF($H142="Тариф понижен",IF($L142="","",$L142),IF($N142="Да",$D142,IF($N142="Нет",0,"")))))</f>
        <v/>
      </c>
      <c r="P142" s="11">
        <f>IF(OR($A142="",$H142=""),"",IF($H142="Отменена",$D142,IF($H142="Тариф понижен",IF($L142="","",$D142-$L142),IF($N142="Да",0,IF($N142="Нет",$D142,"")))))</f>
        <v/>
      </c>
      <c r="Q142" s="12">
        <f>IF($A142="","",IF($H142="",IF(TODAY()&gt;WORKDAY($A142,'Списки'!$I$5),"Просрочен","Открыт"),IF(AND($H142="На паузе",$N142=""),IF(AND($M142&lt;&gt;"",TODAY()&gt;=$M142),"Проверить возобновление","На паузе"),"Закрыт")))</f>
        <v/>
      </c>
      <c r="R142" s="8" t="n"/>
    </row>
    <row r="143">
      <c r="A143" s="4" t="n"/>
      <c r="B143" s="5" t="n"/>
      <c r="C143" s="6" t="n"/>
      <c r="D143" s="7" t="n"/>
      <c r="E143" s="6" t="n"/>
      <c r="F143" s="8" t="n"/>
      <c r="G143" s="6" t="n"/>
      <c r="H143" s="6" t="n"/>
      <c r="I143" s="4" t="n"/>
      <c r="J143" s="9">
        <f>IF(OR($A143="",$I143=""),"",IF($I143&lt;=WORKDAY($A143,'Списки'!$I$5),"Да","Нет"))</f>
        <v/>
      </c>
      <c r="K143" s="7" t="n"/>
      <c r="L143" s="7" t="n"/>
      <c r="M143" s="4" t="n"/>
      <c r="N143" s="10" t="n"/>
      <c r="O143" s="11">
        <f>IF(OR($A143="",$H143=""),"",IF($H143="Отменена",0,IF($H143="Тариф понижен",IF($L143="","",$L143),IF($N143="Да",$D143,IF($N143="Нет",0,"")))))</f>
        <v/>
      </c>
      <c r="P143" s="11">
        <f>IF(OR($A143="",$H143=""),"",IF($H143="Отменена",$D143,IF($H143="Тариф понижен",IF($L143="","",$D143-$L143),IF($N143="Да",0,IF($N143="Нет",$D143,"")))))</f>
        <v/>
      </c>
      <c r="Q143" s="12">
        <f>IF($A143="","",IF($H143="",IF(TODAY()&gt;WORKDAY($A143,'Списки'!$I$5),"Просрочен","Открыт"),IF(AND($H143="На паузе",$N143=""),IF(AND($M143&lt;&gt;"",TODAY()&gt;=$M143),"Проверить возобновление","На паузе"),"Закрыт")))</f>
        <v/>
      </c>
      <c r="R143" s="8" t="n"/>
    </row>
    <row r="144">
      <c r="A144" s="4" t="n"/>
      <c r="B144" s="5" t="n"/>
      <c r="C144" s="6" t="n"/>
      <c r="D144" s="7" t="n"/>
      <c r="E144" s="6" t="n"/>
      <c r="F144" s="8" t="n"/>
      <c r="G144" s="6" t="n"/>
      <c r="H144" s="6" t="n"/>
      <c r="I144" s="4" t="n"/>
      <c r="J144" s="9">
        <f>IF(OR($A144="",$I144=""),"",IF($I144&lt;=WORKDAY($A144,'Списки'!$I$5),"Да","Нет"))</f>
        <v/>
      </c>
      <c r="K144" s="7" t="n"/>
      <c r="L144" s="7" t="n"/>
      <c r="M144" s="4" t="n"/>
      <c r="N144" s="10" t="n"/>
      <c r="O144" s="11">
        <f>IF(OR($A144="",$H144=""),"",IF($H144="Отменена",0,IF($H144="Тариф понижен",IF($L144="","",$L144),IF($N144="Да",$D144,IF($N144="Нет",0,"")))))</f>
        <v/>
      </c>
      <c r="P144" s="11">
        <f>IF(OR($A144="",$H144=""),"",IF($H144="Отменена",$D144,IF($H144="Тариф понижен",IF($L144="","",$D144-$L144),IF($N144="Да",0,IF($N144="Нет",$D144,"")))))</f>
        <v/>
      </c>
      <c r="Q144" s="12">
        <f>IF($A144="","",IF($H144="",IF(TODAY()&gt;WORKDAY($A144,'Списки'!$I$5),"Просрочен","Открыт"),IF(AND($H144="На паузе",$N144=""),IF(AND($M144&lt;&gt;"",TODAY()&gt;=$M144),"Проверить возобновление","На паузе"),"Закрыт")))</f>
        <v/>
      </c>
      <c r="R144" s="8" t="n"/>
    </row>
    <row r="145">
      <c r="A145" s="4" t="n"/>
      <c r="B145" s="5" t="n"/>
      <c r="C145" s="6" t="n"/>
      <c r="D145" s="7" t="n"/>
      <c r="E145" s="6" t="n"/>
      <c r="F145" s="8" t="n"/>
      <c r="G145" s="6" t="n"/>
      <c r="H145" s="6" t="n"/>
      <c r="I145" s="4" t="n"/>
      <c r="J145" s="9">
        <f>IF(OR($A145="",$I145=""),"",IF($I145&lt;=WORKDAY($A145,'Списки'!$I$5),"Да","Нет"))</f>
        <v/>
      </c>
      <c r="K145" s="7" t="n"/>
      <c r="L145" s="7" t="n"/>
      <c r="M145" s="4" t="n"/>
      <c r="N145" s="10" t="n"/>
      <c r="O145" s="11">
        <f>IF(OR($A145="",$H145=""),"",IF($H145="Отменена",0,IF($H145="Тариф понижен",IF($L145="","",$L145),IF($N145="Да",$D145,IF($N145="Нет",0,"")))))</f>
        <v/>
      </c>
      <c r="P145" s="11">
        <f>IF(OR($A145="",$H145=""),"",IF($H145="Отменена",$D145,IF($H145="Тариф понижен",IF($L145="","",$D145-$L145),IF($N145="Да",0,IF($N145="Нет",$D145,"")))))</f>
        <v/>
      </c>
      <c r="Q145" s="12">
        <f>IF($A145="","",IF($H145="",IF(TODAY()&gt;WORKDAY($A145,'Списки'!$I$5),"Просрочен","Открыт"),IF(AND($H145="На паузе",$N145=""),IF(AND($M145&lt;&gt;"",TODAY()&gt;=$M145),"Проверить возобновление","На паузе"),"Закрыт")))</f>
        <v/>
      </c>
      <c r="R145" s="8" t="n"/>
    </row>
    <row r="146">
      <c r="A146" s="4" t="n"/>
      <c r="B146" s="5" t="n"/>
      <c r="C146" s="6" t="n"/>
      <c r="D146" s="7" t="n"/>
      <c r="E146" s="6" t="n"/>
      <c r="F146" s="8" t="n"/>
      <c r="G146" s="6" t="n"/>
      <c r="H146" s="6" t="n"/>
      <c r="I146" s="4" t="n"/>
      <c r="J146" s="9">
        <f>IF(OR($A146="",$I146=""),"",IF($I146&lt;=WORKDAY($A146,'Списки'!$I$5),"Да","Нет"))</f>
        <v/>
      </c>
      <c r="K146" s="7" t="n"/>
      <c r="L146" s="7" t="n"/>
      <c r="M146" s="4" t="n"/>
      <c r="N146" s="10" t="n"/>
      <c r="O146" s="11">
        <f>IF(OR($A146="",$H146=""),"",IF($H146="Отменена",0,IF($H146="Тариф понижен",IF($L146="","",$L146),IF($N146="Да",$D146,IF($N146="Нет",0,"")))))</f>
        <v/>
      </c>
      <c r="P146" s="11">
        <f>IF(OR($A146="",$H146=""),"",IF($H146="Отменена",$D146,IF($H146="Тариф понижен",IF($L146="","",$D146-$L146),IF($N146="Да",0,IF($N146="Нет",$D146,"")))))</f>
        <v/>
      </c>
      <c r="Q146" s="12">
        <f>IF($A146="","",IF($H146="",IF(TODAY()&gt;WORKDAY($A146,'Списки'!$I$5),"Просрочен","Открыт"),IF(AND($H146="На паузе",$N146=""),IF(AND($M146&lt;&gt;"",TODAY()&gt;=$M146),"Проверить возобновление","На паузе"),"Закрыт")))</f>
        <v/>
      </c>
      <c r="R146" s="8" t="n"/>
    </row>
    <row r="147">
      <c r="A147" s="4" t="n"/>
      <c r="B147" s="5" t="n"/>
      <c r="C147" s="6" t="n"/>
      <c r="D147" s="7" t="n"/>
      <c r="E147" s="6" t="n"/>
      <c r="F147" s="8" t="n"/>
      <c r="G147" s="6" t="n"/>
      <c r="H147" s="6" t="n"/>
      <c r="I147" s="4" t="n"/>
      <c r="J147" s="9">
        <f>IF(OR($A147="",$I147=""),"",IF($I147&lt;=WORKDAY($A147,'Списки'!$I$5),"Да","Нет"))</f>
        <v/>
      </c>
      <c r="K147" s="7" t="n"/>
      <c r="L147" s="7" t="n"/>
      <c r="M147" s="4" t="n"/>
      <c r="N147" s="10" t="n"/>
      <c r="O147" s="11">
        <f>IF(OR($A147="",$H147=""),"",IF($H147="Отменена",0,IF($H147="Тариф понижен",IF($L147="","",$L147),IF($N147="Да",$D147,IF($N147="Нет",0,"")))))</f>
        <v/>
      </c>
      <c r="P147" s="11">
        <f>IF(OR($A147="",$H147=""),"",IF($H147="Отменена",$D147,IF($H147="Тариф понижен",IF($L147="","",$D147-$L147),IF($N147="Да",0,IF($N147="Нет",$D147,"")))))</f>
        <v/>
      </c>
      <c r="Q147" s="12">
        <f>IF($A147="","",IF($H147="",IF(TODAY()&gt;WORKDAY($A147,'Списки'!$I$5),"Просрочен","Открыт"),IF(AND($H147="На паузе",$N147=""),IF(AND($M147&lt;&gt;"",TODAY()&gt;=$M147),"Проверить возобновление","На паузе"),"Закрыт")))</f>
        <v/>
      </c>
      <c r="R147" s="8" t="n"/>
    </row>
    <row r="148">
      <c r="A148" s="4" t="n"/>
      <c r="B148" s="5" t="n"/>
      <c r="C148" s="6" t="n"/>
      <c r="D148" s="7" t="n"/>
      <c r="E148" s="6" t="n"/>
      <c r="F148" s="8" t="n"/>
      <c r="G148" s="6" t="n"/>
      <c r="H148" s="6" t="n"/>
      <c r="I148" s="4" t="n"/>
      <c r="J148" s="9">
        <f>IF(OR($A148="",$I148=""),"",IF($I148&lt;=WORKDAY($A148,'Списки'!$I$5),"Да","Нет"))</f>
        <v/>
      </c>
      <c r="K148" s="7" t="n"/>
      <c r="L148" s="7" t="n"/>
      <c r="M148" s="4" t="n"/>
      <c r="N148" s="10" t="n"/>
      <c r="O148" s="11">
        <f>IF(OR($A148="",$H148=""),"",IF($H148="Отменена",0,IF($H148="Тариф понижен",IF($L148="","",$L148),IF($N148="Да",$D148,IF($N148="Нет",0,"")))))</f>
        <v/>
      </c>
      <c r="P148" s="11">
        <f>IF(OR($A148="",$H148=""),"",IF($H148="Отменена",$D148,IF($H148="Тариф понижен",IF($L148="","",$D148-$L148),IF($N148="Да",0,IF($N148="Нет",$D148,"")))))</f>
        <v/>
      </c>
      <c r="Q148" s="12">
        <f>IF($A148="","",IF($H148="",IF(TODAY()&gt;WORKDAY($A148,'Списки'!$I$5),"Просрочен","Открыт"),IF(AND($H148="На паузе",$N148=""),IF(AND($M148&lt;&gt;"",TODAY()&gt;=$M148),"Проверить возобновление","На паузе"),"Закрыт")))</f>
        <v/>
      </c>
      <c r="R148" s="8" t="n"/>
    </row>
    <row r="149">
      <c r="A149" s="4" t="n"/>
      <c r="B149" s="5" t="n"/>
      <c r="C149" s="6" t="n"/>
      <c r="D149" s="7" t="n"/>
      <c r="E149" s="6" t="n"/>
      <c r="F149" s="8" t="n"/>
      <c r="G149" s="6" t="n"/>
      <c r="H149" s="6" t="n"/>
      <c r="I149" s="4" t="n"/>
      <c r="J149" s="9">
        <f>IF(OR($A149="",$I149=""),"",IF($I149&lt;=WORKDAY($A149,'Списки'!$I$5),"Да","Нет"))</f>
        <v/>
      </c>
      <c r="K149" s="7" t="n"/>
      <c r="L149" s="7" t="n"/>
      <c r="M149" s="4" t="n"/>
      <c r="N149" s="10" t="n"/>
      <c r="O149" s="11">
        <f>IF(OR($A149="",$H149=""),"",IF($H149="Отменена",0,IF($H149="Тариф понижен",IF($L149="","",$L149),IF($N149="Да",$D149,IF($N149="Нет",0,"")))))</f>
        <v/>
      </c>
      <c r="P149" s="11">
        <f>IF(OR($A149="",$H149=""),"",IF($H149="Отменена",$D149,IF($H149="Тариф понижен",IF($L149="","",$D149-$L149),IF($N149="Да",0,IF($N149="Нет",$D149,"")))))</f>
        <v/>
      </c>
      <c r="Q149" s="12">
        <f>IF($A149="","",IF($H149="",IF(TODAY()&gt;WORKDAY($A149,'Списки'!$I$5),"Просрочен","Открыт"),IF(AND($H149="На паузе",$N149=""),IF(AND($M149&lt;&gt;"",TODAY()&gt;=$M149),"Проверить возобновление","На паузе"),"Закрыт")))</f>
        <v/>
      </c>
      <c r="R149" s="8" t="n"/>
    </row>
    <row r="150">
      <c r="A150" s="4" t="n"/>
      <c r="B150" s="5" t="n"/>
      <c r="C150" s="6" t="n"/>
      <c r="D150" s="7" t="n"/>
      <c r="E150" s="6" t="n"/>
      <c r="F150" s="8" t="n"/>
      <c r="G150" s="6" t="n"/>
      <c r="H150" s="6" t="n"/>
      <c r="I150" s="4" t="n"/>
      <c r="J150" s="9">
        <f>IF(OR($A150="",$I150=""),"",IF($I150&lt;=WORKDAY($A150,'Списки'!$I$5),"Да","Нет"))</f>
        <v/>
      </c>
      <c r="K150" s="7" t="n"/>
      <c r="L150" s="7" t="n"/>
      <c r="M150" s="4" t="n"/>
      <c r="N150" s="10" t="n"/>
      <c r="O150" s="11">
        <f>IF(OR($A150="",$H150=""),"",IF($H150="Отменена",0,IF($H150="Тариф понижен",IF($L150="","",$L150),IF($N150="Да",$D150,IF($N150="Нет",0,"")))))</f>
        <v/>
      </c>
      <c r="P150" s="11">
        <f>IF(OR($A150="",$H150=""),"",IF($H150="Отменена",$D150,IF($H150="Тариф понижен",IF($L150="","",$D150-$L150),IF($N150="Да",0,IF($N150="Нет",$D150,"")))))</f>
        <v/>
      </c>
      <c r="Q150" s="12">
        <f>IF($A150="","",IF($H150="",IF(TODAY()&gt;WORKDAY($A150,'Списки'!$I$5),"Просрочен","Открыт"),IF(AND($H150="На паузе",$N150=""),IF(AND($M150&lt;&gt;"",TODAY()&gt;=$M150),"Проверить возобновление","На паузе"),"Закрыт")))</f>
        <v/>
      </c>
      <c r="R150" s="8" t="n"/>
    </row>
    <row r="151">
      <c r="A151" s="4" t="n"/>
      <c r="B151" s="5" t="n"/>
      <c r="C151" s="6" t="n"/>
      <c r="D151" s="7" t="n"/>
      <c r="E151" s="6" t="n"/>
      <c r="F151" s="8" t="n"/>
      <c r="G151" s="6" t="n"/>
      <c r="H151" s="6" t="n"/>
      <c r="I151" s="4" t="n"/>
      <c r="J151" s="9">
        <f>IF(OR($A151="",$I151=""),"",IF($I151&lt;=WORKDAY($A151,'Списки'!$I$5),"Да","Нет"))</f>
        <v/>
      </c>
      <c r="K151" s="7" t="n"/>
      <c r="L151" s="7" t="n"/>
      <c r="M151" s="4" t="n"/>
      <c r="N151" s="10" t="n"/>
      <c r="O151" s="11">
        <f>IF(OR($A151="",$H151=""),"",IF($H151="Отменена",0,IF($H151="Тариф понижен",IF($L151="","",$L151),IF($N151="Да",$D151,IF($N151="Нет",0,"")))))</f>
        <v/>
      </c>
      <c r="P151" s="11">
        <f>IF(OR($A151="",$H151=""),"",IF($H151="Отменена",$D151,IF($H151="Тариф понижен",IF($L151="","",$D151-$L151),IF($N151="Да",0,IF($N151="Нет",$D151,"")))))</f>
        <v/>
      </c>
      <c r="Q151" s="12">
        <f>IF($A151="","",IF($H151="",IF(TODAY()&gt;WORKDAY($A151,'Списки'!$I$5),"Просрочен","Открыт"),IF(AND($H151="На паузе",$N151=""),IF(AND($M151&lt;&gt;"",TODAY()&gt;=$M151),"Проверить возобновление","На паузе"),"Закрыт")))</f>
        <v/>
      </c>
      <c r="R151" s="8" t="n"/>
    </row>
    <row r="152">
      <c r="A152" s="4" t="n"/>
      <c r="B152" s="5" t="n"/>
      <c r="C152" s="6" t="n"/>
      <c r="D152" s="7" t="n"/>
      <c r="E152" s="6" t="n"/>
      <c r="F152" s="8" t="n"/>
      <c r="G152" s="6" t="n"/>
      <c r="H152" s="6" t="n"/>
      <c r="I152" s="4" t="n"/>
      <c r="J152" s="9">
        <f>IF(OR($A152="",$I152=""),"",IF($I152&lt;=WORKDAY($A152,'Списки'!$I$5),"Да","Нет"))</f>
        <v/>
      </c>
      <c r="K152" s="7" t="n"/>
      <c r="L152" s="7" t="n"/>
      <c r="M152" s="4" t="n"/>
      <c r="N152" s="10" t="n"/>
      <c r="O152" s="11">
        <f>IF(OR($A152="",$H152=""),"",IF($H152="Отменена",0,IF($H152="Тариф понижен",IF($L152="","",$L152),IF($N152="Да",$D152,IF($N152="Нет",0,"")))))</f>
        <v/>
      </c>
      <c r="P152" s="11">
        <f>IF(OR($A152="",$H152=""),"",IF($H152="Отменена",$D152,IF($H152="Тариф понижен",IF($L152="","",$D152-$L152),IF($N152="Да",0,IF($N152="Нет",$D152,"")))))</f>
        <v/>
      </c>
      <c r="Q152" s="12">
        <f>IF($A152="","",IF($H152="",IF(TODAY()&gt;WORKDAY($A152,'Списки'!$I$5),"Просрочен","Открыт"),IF(AND($H152="На паузе",$N152=""),IF(AND($M152&lt;&gt;"",TODAY()&gt;=$M152),"Проверить возобновление","На паузе"),"Закрыт")))</f>
        <v/>
      </c>
      <c r="R152" s="8" t="n"/>
    </row>
    <row r="153">
      <c r="A153" s="4" t="n"/>
      <c r="B153" s="5" t="n"/>
      <c r="C153" s="6" t="n"/>
      <c r="D153" s="7" t="n"/>
      <c r="E153" s="6" t="n"/>
      <c r="F153" s="8" t="n"/>
      <c r="G153" s="6" t="n"/>
      <c r="H153" s="6" t="n"/>
      <c r="I153" s="4" t="n"/>
      <c r="J153" s="9">
        <f>IF(OR($A153="",$I153=""),"",IF($I153&lt;=WORKDAY($A153,'Списки'!$I$5),"Да","Нет"))</f>
        <v/>
      </c>
      <c r="K153" s="7" t="n"/>
      <c r="L153" s="7" t="n"/>
      <c r="M153" s="4" t="n"/>
      <c r="N153" s="10" t="n"/>
      <c r="O153" s="11">
        <f>IF(OR($A153="",$H153=""),"",IF($H153="Отменена",0,IF($H153="Тариф понижен",IF($L153="","",$L153),IF($N153="Да",$D153,IF($N153="Нет",0,"")))))</f>
        <v/>
      </c>
      <c r="P153" s="11">
        <f>IF(OR($A153="",$H153=""),"",IF($H153="Отменена",$D153,IF($H153="Тариф понижен",IF($L153="","",$D153-$L153),IF($N153="Да",0,IF($N153="Нет",$D153,"")))))</f>
        <v/>
      </c>
      <c r="Q153" s="12">
        <f>IF($A153="","",IF($H153="",IF(TODAY()&gt;WORKDAY($A153,'Списки'!$I$5),"Просрочен","Открыт"),IF(AND($H153="На паузе",$N153=""),IF(AND($M153&lt;&gt;"",TODAY()&gt;=$M153),"Проверить возобновление","На паузе"),"Закрыт")))</f>
        <v/>
      </c>
      <c r="R153" s="8" t="n"/>
    </row>
    <row r="154">
      <c r="A154" s="4" t="n"/>
      <c r="B154" s="5" t="n"/>
      <c r="C154" s="6" t="n"/>
      <c r="D154" s="7" t="n"/>
      <c r="E154" s="6" t="n"/>
      <c r="F154" s="8" t="n"/>
      <c r="G154" s="6" t="n"/>
      <c r="H154" s="6" t="n"/>
      <c r="I154" s="4" t="n"/>
      <c r="J154" s="9">
        <f>IF(OR($A154="",$I154=""),"",IF($I154&lt;=WORKDAY($A154,'Списки'!$I$5),"Да","Нет"))</f>
        <v/>
      </c>
      <c r="K154" s="7" t="n"/>
      <c r="L154" s="7" t="n"/>
      <c r="M154" s="4" t="n"/>
      <c r="N154" s="10" t="n"/>
      <c r="O154" s="11">
        <f>IF(OR($A154="",$H154=""),"",IF($H154="Отменена",0,IF($H154="Тариф понижен",IF($L154="","",$L154),IF($N154="Да",$D154,IF($N154="Нет",0,"")))))</f>
        <v/>
      </c>
      <c r="P154" s="11">
        <f>IF(OR($A154="",$H154=""),"",IF($H154="Отменена",$D154,IF($H154="Тариф понижен",IF($L154="","",$D154-$L154),IF($N154="Да",0,IF($N154="Нет",$D154,"")))))</f>
        <v/>
      </c>
      <c r="Q154" s="12">
        <f>IF($A154="","",IF($H154="",IF(TODAY()&gt;WORKDAY($A154,'Списки'!$I$5),"Просрочен","Открыт"),IF(AND($H154="На паузе",$N154=""),IF(AND($M154&lt;&gt;"",TODAY()&gt;=$M154),"Проверить возобновление","На паузе"),"Закрыт")))</f>
        <v/>
      </c>
      <c r="R154" s="8" t="n"/>
    </row>
    <row r="155">
      <c r="A155" s="4" t="n"/>
      <c r="B155" s="5" t="n"/>
      <c r="C155" s="6" t="n"/>
      <c r="D155" s="7" t="n"/>
      <c r="E155" s="6" t="n"/>
      <c r="F155" s="8" t="n"/>
      <c r="G155" s="6" t="n"/>
      <c r="H155" s="6" t="n"/>
      <c r="I155" s="4" t="n"/>
      <c r="J155" s="9">
        <f>IF(OR($A155="",$I155=""),"",IF($I155&lt;=WORKDAY($A155,'Списки'!$I$5),"Да","Нет"))</f>
        <v/>
      </c>
      <c r="K155" s="7" t="n"/>
      <c r="L155" s="7" t="n"/>
      <c r="M155" s="4" t="n"/>
      <c r="N155" s="10" t="n"/>
      <c r="O155" s="11">
        <f>IF(OR($A155="",$H155=""),"",IF($H155="Отменена",0,IF($H155="Тариф понижен",IF($L155="","",$L155),IF($N155="Да",$D155,IF($N155="Нет",0,"")))))</f>
        <v/>
      </c>
      <c r="P155" s="11">
        <f>IF(OR($A155="",$H155=""),"",IF($H155="Отменена",$D155,IF($H155="Тариф понижен",IF($L155="","",$D155-$L155),IF($N155="Да",0,IF($N155="Нет",$D155,"")))))</f>
        <v/>
      </c>
      <c r="Q155" s="12">
        <f>IF($A155="","",IF($H155="",IF(TODAY()&gt;WORKDAY($A155,'Списки'!$I$5),"Просрочен","Открыт"),IF(AND($H155="На паузе",$N155=""),IF(AND($M155&lt;&gt;"",TODAY()&gt;=$M155),"Проверить возобновление","На паузе"),"Закрыт")))</f>
        <v/>
      </c>
      <c r="R155" s="8" t="n"/>
    </row>
    <row r="156">
      <c r="A156" s="4" t="n"/>
      <c r="B156" s="5" t="n"/>
      <c r="C156" s="6" t="n"/>
      <c r="D156" s="7" t="n"/>
      <c r="E156" s="6" t="n"/>
      <c r="F156" s="8" t="n"/>
      <c r="G156" s="6" t="n"/>
      <c r="H156" s="6" t="n"/>
      <c r="I156" s="4" t="n"/>
      <c r="J156" s="9">
        <f>IF(OR($A156="",$I156=""),"",IF($I156&lt;=WORKDAY($A156,'Списки'!$I$5),"Да","Нет"))</f>
        <v/>
      </c>
      <c r="K156" s="7" t="n"/>
      <c r="L156" s="7" t="n"/>
      <c r="M156" s="4" t="n"/>
      <c r="N156" s="10" t="n"/>
      <c r="O156" s="11">
        <f>IF(OR($A156="",$H156=""),"",IF($H156="Отменена",0,IF($H156="Тариф понижен",IF($L156="","",$L156),IF($N156="Да",$D156,IF($N156="Нет",0,"")))))</f>
        <v/>
      </c>
      <c r="P156" s="11">
        <f>IF(OR($A156="",$H156=""),"",IF($H156="Отменена",$D156,IF($H156="Тариф понижен",IF($L156="","",$D156-$L156),IF($N156="Да",0,IF($N156="Нет",$D156,"")))))</f>
        <v/>
      </c>
      <c r="Q156" s="12">
        <f>IF($A156="","",IF($H156="",IF(TODAY()&gt;WORKDAY($A156,'Списки'!$I$5),"Просрочен","Открыт"),IF(AND($H156="На паузе",$N156=""),IF(AND($M156&lt;&gt;"",TODAY()&gt;=$M156),"Проверить возобновление","На паузе"),"Закрыт")))</f>
        <v/>
      </c>
      <c r="R156" s="8" t="n"/>
    </row>
    <row r="157">
      <c r="A157" s="4" t="n"/>
      <c r="B157" s="5" t="n"/>
      <c r="C157" s="6" t="n"/>
      <c r="D157" s="7" t="n"/>
      <c r="E157" s="6" t="n"/>
      <c r="F157" s="8" t="n"/>
      <c r="G157" s="6" t="n"/>
      <c r="H157" s="6" t="n"/>
      <c r="I157" s="4" t="n"/>
      <c r="J157" s="9">
        <f>IF(OR($A157="",$I157=""),"",IF($I157&lt;=WORKDAY($A157,'Списки'!$I$5),"Да","Нет"))</f>
        <v/>
      </c>
      <c r="K157" s="7" t="n"/>
      <c r="L157" s="7" t="n"/>
      <c r="M157" s="4" t="n"/>
      <c r="N157" s="10" t="n"/>
      <c r="O157" s="11">
        <f>IF(OR($A157="",$H157=""),"",IF($H157="Отменена",0,IF($H157="Тариф понижен",IF($L157="","",$L157),IF($N157="Да",$D157,IF($N157="Нет",0,"")))))</f>
        <v/>
      </c>
      <c r="P157" s="11">
        <f>IF(OR($A157="",$H157=""),"",IF($H157="Отменена",$D157,IF($H157="Тариф понижен",IF($L157="","",$D157-$L157),IF($N157="Да",0,IF($N157="Нет",$D157,"")))))</f>
        <v/>
      </c>
      <c r="Q157" s="12">
        <f>IF($A157="","",IF($H157="",IF(TODAY()&gt;WORKDAY($A157,'Списки'!$I$5),"Просрочен","Открыт"),IF(AND($H157="На паузе",$N157=""),IF(AND($M157&lt;&gt;"",TODAY()&gt;=$M157),"Проверить возобновление","На паузе"),"Закрыт")))</f>
        <v/>
      </c>
      <c r="R157" s="8" t="n"/>
    </row>
    <row r="158">
      <c r="A158" s="4" t="n"/>
      <c r="B158" s="5" t="n"/>
      <c r="C158" s="6" t="n"/>
      <c r="D158" s="7" t="n"/>
      <c r="E158" s="6" t="n"/>
      <c r="F158" s="8" t="n"/>
      <c r="G158" s="6" t="n"/>
      <c r="H158" s="6" t="n"/>
      <c r="I158" s="4" t="n"/>
      <c r="J158" s="9">
        <f>IF(OR($A158="",$I158=""),"",IF($I158&lt;=WORKDAY($A158,'Списки'!$I$5),"Да","Нет"))</f>
        <v/>
      </c>
      <c r="K158" s="7" t="n"/>
      <c r="L158" s="7" t="n"/>
      <c r="M158" s="4" t="n"/>
      <c r="N158" s="10" t="n"/>
      <c r="O158" s="11">
        <f>IF(OR($A158="",$H158=""),"",IF($H158="Отменена",0,IF($H158="Тариф понижен",IF($L158="","",$L158),IF($N158="Да",$D158,IF($N158="Нет",0,"")))))</f>
        <v/>
      </c>
      <c r="P158" s="11">
        <f>IF(OR($A158="",$H158=""),"",IF($H158="Отменена",$D158,IF($H158="Тариф понижен",IF($L158="","",$D158-$L158),IF($N158="Да",0,IF($N158="Нет",$D158,"")))))</f>
        <v/>
      </c>
      <c r="Q158" s="12">
        <f>IF($A158="","",IF($H158="",IF(TODAY()&gt;WORKDAY($A158,'Списки'!$I$5),"Просрочен","Открыт"),IF(AND($H158="На паузе",$N158=""),IF(AND($M158&lt;&gt;"",TODAY()&gt;=$M158),"Проверить возобновление","На паузе"),"Закрыт")))</f>
        <v/>
      </c>
      <c r="R158" s="8" t="n"/>
    </row>
    <row r="159">
      <c r="A159" s="4" t="n"/>
      <c r="B159" s="5" t="n"/>
      <c r="C159" s="6" t="n"/>
      <c r="D159" s="7" t="n"/>
      <c r="E159" s="6" t="n"/>
      <c r="F159" s="8" t="n"/>
      <c r="G159" s="6" t="n"/>
      <c r="H159" s="6" t="n"/>
      <c r="I159" s="4" t="n"/>
      <c r="J159" s="9">
        <f>IF(OR($A159="",$I159=""),"",IF($I159&lt;=WORKDAY($A159,'Списки'!$I$5),"Да","Нет"))</f>
        <v/>
      </c>
      <c r="K159" s="7" t="n"/>
      <c r="L159" s="7" t="n"/>
      <c r="M159" s="4" t="n"/>
      <c r="N159" s="10" t="n"/>
      <c r="O159" s="11">
        <f>IF(OR($A159="",$H159=""),"",IF($H159="Отменена",0,IF($H159="Тариф понижен",IF($L159="","",$L159),IF($N159="Да",$D159,IF($N159="Нет",0,"")))))</f>
        <v/>
      </c>
      <c r="P159" s="11">
        <f>IF(OR($A159="",$H159=""),"",IF($H159="Отменена",$D159,IF($H159="Тариф понижен",IF($L159="","",$D159-$L159),IF($N159="Да",0,IF($N159="Нет",$D159,"")))))</f>
        <v/>
      </c>
      <c r="Q159" s="12">
        <f>IF($A159="","",IF($H159="",IF(TODAY()&gt;WORKDAY($A159,'Списки'!$I$5),"Просрочен","Открыт"),IF(AND($H159="На паузе",$N159=""),IF(AND($M159&lt;&gt;"",TODAY()&gt;=$M159),"Проверить возобновление","На паузе"),"Закрыт")))</f>
        <v/>
      </c>
      <c r="R159" s="8" t="n"/>
    </row>
    <row r="160">
      <c r="A160" s="4" t="n"/>
      <c r="B160" s="5" t="n"/>
      <c r="C160" s="6" t="n"/>
      <c r="D160" s="7" t="n"/>
      <c r="E160" s="6" t="n"/>
      <c r="F160" s="8" t="n"/>
      <c r="G160" s="6" t="n"/>
      <c r="H160" s="6" t="n"/>
      <c r="I160" s="4" t="n"/>
      <c r="J160" s="9">
        <f>IF(OR($A160="",$I160=""),"",IF($I160&lt;=WORKDAY($A160,'Списки'!$I$5),"Да","Нет"))</f>
        <v/>
      </c>
      <c r="K160" s="7" t="n"/>
      <c r="L160" s="7" t="n"/>
      <c r="M160" s="4" t="n"/>
      <c r="N160" s="10" t="n"/>
      <c r="O160" s="11">
        <f>IF(OR($A160="",$H160=""),"",IF($H160="Отменена",0,IF($H160="Тариф понижен",IF($L160="","",$L160),IF($N160="Да",$D160,IF($N160="Нет",0,"")))))</f>
        <v/>
      </c>
      <c r="P160" s="11">
        <f>IF(OR($A160="",$H160=""),"",IF($H160="Отменена",$D160,IF($H160="Тариф понижен",IF($L160="","",$D160-$L160),IF($N160="Да",0,IF($N160="Нет",$D160,"")))))</f>
        <v/>
      </c>
      <c r="Q160" s="12">
        <f>IF($A160="","",IF($H160="",IF(TODAY()&gt;WORKDAY($A160,'Списки'!$I$5),"Просрочен","Открыт"),IF(AND($H160="На паузе",$N160=""),IF(AND($M160&lt;&gt;"",TODAY()&gt;=$M160),"Проверить возобновление","На паузе"),"Закрыт")))</f>
        <v/>
      </c>
      <c r="R160" s="8" t="n"/>
    </row>
    <row r="161">
      <c r="A161" s="4" t="n"/>
      <c r="B161" s="5" t="n"/>
      <c r="C161" s="6" t="n"/>
      <c r="D161" s="7" t="n"/>
      <c r="E161" s="6" t="n"/>
      <c r="F161" s="8" t="n"/>
      <c r="G161" s="6" t="n"/>
      <c r="H161" s="6" t="n"/>
      <c r="I161" s="4" t="n"/>
      <c r="J161" s="9">
        <f>IF(OR($A161="",$I161=""),"",IF($I161&lt;=WORKDAY($A161,'Списки'!$I$5),"Да","Нет"))</f>
        <v/>
      </c>
      <c r="K161" s="7" t="n"/>
      <c r="L161" s="7" t="n"/>
      <c r="M161" s="4" t="n"/>
      <c r="N161" s="10" t="n"/>
      <c r="O161" s="11">
        <f>IF(OR($A161="",$H161=""),"",IF($H161="Отменена",0,IF($H161="Тариф понижен",IF($L161="","",$L161),IF($N161="Да",$D161,IF($N161="Нет",0,"")))))</f>
        <v/>
      </c>
      <c r="P161" s="11">
        <f>IF(OR($A161="",$H161=""),"",IF($H161="Отменена",$D161,IF($H161="Тариф понижен",IF($L161="","",$D161-$L161),IF($N161="Да",0,IF($N161="Нет",$D161,"")))))</f>
        <v/>
      </c>
      <c r="Q161" s="12">
        <f>IF($A161="","",IF($H161="",IF(TODAY()&gt;WORKDAY($A161,'Списки'!$I$5),"Просрочен","Открыт"),IF(AND($H161="На паузе",$N161=""),IF(AND($M161&lt;&gt;"",TODAY()&gt;=$M161),"Проверить возобновление","На паузе"),"Закрыт")))</f>
        <v/>
      </c>
      <c r="R161" s="8" t="n"/>
    </row>
    <row r="162">
      <c r="A162" s="4" t="n"/>
      <c r="B162" s="5" t="n"/>
      <c r="C162" s="6" t="n"/>
      <c r="D162" s="7" t="n"/>
      <c r="E162" s="6" t="n"/>
      <c r="F162" s="8" t="n"/>
      <c r="G162" s="6" t="n"/>
      <c r="H162" s="6" t="n"/>
      <c r="I162" s="4" t="n"/>
      <c r="J162" s="9">
        <f>IF(OR($A162="",$I162=""),"",IF($I162&lt;=WORKDAY($A162,'Списки'!$I$5),"Да","Нет"))</f>
        <v/>
      </c>
      <c r="K162" s="7" t="n"/>
      <c r="L162" s="7" t="n"/>
      <c r="M162" s="4" t="n"/>
      <c r="N162" s="10" t="n"/>
      <c r="O162" s="11">
        <f>IF(OR($A162="",$H162=""),"",IF($H162="Отменена",0,IF($H162="Тариф понижен",IF($L162="","",$L162),IF($N162="Да",$D162,IF($N162="Нет",0,"")))))</f>
        <v/>
      </c>
      <c r="P162" s="11">
        <f>IF(OR($A162="",$H162=""),"",IF($H162="Отменена",$D162,IF($H162="Тариф понижен",IF($L162="","",$D162-$L162),IF($N162="Да",0,IF($N162="Нет",$D162,"")))))</f>
        <v/>
      </c>
      <c r="Q162" s="12">
        <f>IF($A162="","",IF($H162="",IF(TODAY()&gt;WORKDAY($A162,'Списки'!$I$5),"Просрочен","Открыт"),IF(AND($H162="На паузе",$N162=""),IF(AND($M162&lt;&gt;"",TODAY()&gt;=$M162),"Проверить возобновление","На паузе"),"Закрыт")))</f>
        <v/>
      </c>
      <c r="R162" s="8" t="n"/>
    </row>
    <row r="163">
      <c r="A163" s="4" t="n"/>
      <c r="B163" s="5" t="n"/>
      <c r="C163" s="6" t="n"/>
      <c r="D163" s="7" t="n"/>
      <c r="E163" s="6" t="n"/>
      <c r="F163" s="8" t="n"/>
      <c r="G163" s="6" t="n"/>
      <c r="H163" s="6" t="n"/>
      <c r="I163" s="4" t="n"/>
      <c r="J163" s="9">
        <f>IF(OR($A163="",$I163=""),"",IF($I163&lt;=WORKDAY($A163,'Списки'!$I$5),"Да","Нет"))</f>
        <v/>
      </c>
      <c r="K163" s="7" t="n"/>
      <c r="L163" s="7" t="n"/>
      <c r="M163" s="4" t="n"/>
      <c r="N163" s="10" t="n"/>
      <c r="O163" s="11">
        <f>IF(OR($A163="",$H163=""),"",IF($H163="Отменена",0,IF($H163="Тариф понижен",IF($L163="","",$L163),IF($N163="Да",$D163,IF($N163="Нет",0,"")))))</f>
        <v/>
      </c>
      <c r="P163" s="11">
        <f>IF(OR($A163="",$H163=""),"",IF($H163="Отменена",$D163,IF($H163="Тариф понижен",IF($L163="","",$D163-$L163),IF($N163="Да",0,IF($N163="Нет",$D163,"")))))</f>
        <v/>
      </c>
      <c r="Q163" s="12">
        <f>IF($A163="","",IF($H163="",IF(TODAY()&gt;WORKDAY($A163,'Списки'!$I$5),"Просрочен","Открыт"),IF(AND($H163="На паузе",$N163=""),IF(AND($M163&lt;&gt;"",TODAY()&gt;=$M163),"Проверить возобновление","На паузе"),"Закрыт")))</f>
        <v/>
      </c>
      <c r="R163" s="8" t="n"/>
    </row>
    <row r="164">
      <c r="A164" s="4" t="n"/>
      <c r="B164" s="5" t="n"/>
      <c r="C164" s="6" t="n"/>
      <c r="D164" s="7" t="n"/>
      <c r="E164" s="6" t="n"/>
      <c r="F164" s="8" t="n"/>
      <c r="G164" s="6" t="n"/>
      <c r="H164" s="6" t="n"/>
      <c r="I164" s="4" t="n"/>
      <c r="J164" s="9">
        <f>IF(OR($A164="",$I164=""),"",IF($I164&lt;=WORKDAY($A164,'Списки'!$I$5),"Да","Нет"))</f>
        <v/>
      </c>
      <c r="K164" s="7" t="n"/>
      <c r="L164" s="7" t="n"/>
      <c r="M164" s="4" t="n"/>
      <c r="N164" s="10" t="n"/>
      <c r="O164" s="11">
        <f>IF(OR($A164="",$H164=""),"",IF($H164="Отменена",0,IF($H164="Тариф понижен",IF($L164="","",$L164),IF($N164="Да",$D164,IF($N164="Нет",0,"")))))</f>
        <v/>
      </c>
      <c r="P164" s="11">
        <f>IF(OR($A164="",$H164=""),"",IF($H164="Отменена",$D164,IF($H164="Тариф понижен",IF($L164="","",$D164-$L164),IF($N164="Да",0,IF($N164="Нет",$D164,"")))))</f>
        <v/>
      </c>
      <c r="Q164" s="12">
        <f>IF($A164="","",IF($H164="",IF(TODAY()&gt;WORKDAY($A164,'Списки'!$I$5),"Просрочен","Открыт"),IF(AND($H164="На паузе",$N164=""),IF(AND($M164&lt;&gt;"",TODAY()&gt;=$M164),"Проверить возобновление","На паузе"),"Закрыт")))</f>
        <v/>
      </c>
      <c r="R164" s="8" t="n"/>
    </row>
    <row r="165">
      <c r="A165" s="4" t="n"/>
      <c r="B165" s="5" t="n"/>
      <c r="C165" s="6" t="n"/>
      <c r="D165" s="7" t="n"/>
      <c r="E165" s="6" t="n"/>
      <c r="F165" s="8" t="n"/>
      <c r="G165" s="6" t="n"/>
      <c r="H165" s="6" t="n"/>
      <c r="I165" s="4" t="n"/>
      <c r="J165" s="9">
        <f>IF(OR($A165="",$I165=""),"",IF($I165&lt;=WORKDAY($A165,'Списки'!$I$5),"Да","Нет"))</f>
        <v/>
      </c>
      <c r="K165" s="7" t="n"/>
      <c r="L165" s="7" t="n"/>
      <c r="M165" s="4" t="n"/>
      <c r="N165" s="10" t="n"/>
      <c r="O165" s="11">
        <f>IF(OR($A165="",$H165=""),"",IF($H165="Отменена",0,IF($H165="Тариф понижен",IF($L165="","",$L165),IF($N165="Да",$D165,IF($N165="Нет",0,"")))))</f>
        <v/>
      </c>
      <c r="P165" s="11">
        <f>IF(OR($A165="",$H165=""),"",IF($H165="Отменена",$D165,IF($H165="Тариф понижен",IF($L165="","",$D165-$L165),IF($N165="Да",0,IF($N165="Нет",$D165,"")))))</f>
        <v/>
      </c>
      <c r="Q165" s="12">
        <f>IF($A165="","",IF($H165="",IF(TODAY()&gt;WORKDAY($A165,'Списки'!$I$5),"Просрочен","Открыт"),IF(AND($H165="На паузе",$N165=""),IF(AND($M165&lt;&gt;"",TODAY()&gt;=$M165),"Проверить возобновление","На паузе"),"Закрыт")))</f>
        <v/>
      </c>
      <c r="R165" s="8" t="n"/>
    </row>
    <row r="166">
      <c r="A166" s="4" t="n"/>
      <c r="B166" s="5" t="n"/>
      <c r="C166" s="6" t="n"/>
      <c r="D166" s="7" t="n"/>
      <c r="E166" s="6" t="n"/>
      <c r="F166" s="8" t="n"/>
      <c r="G166" s="6" t="n"/>
      <c r="H166" s="6" t="n"/>
      <c r="I166" s="4" t="n"/>
      <c r="J166" s="9">
        <f>IF(OR($A166="",$I166=""),"",IF($I166&lt;=WORKDAY($A166,'Списки'!$I$5),"Да","Нет"))</f>
        <v/>
      </c>
      <c r="K166" s="7" t="n"/>
      <c r="L166" s="7" t="n"/>
      <c r="M166" s="4" t="n"/>
      <c r="N166" s="10" t="n"/>
      <c r="O166" s="11">
        <f>IF(OR($A166="",$H166=""),"",IF($H166="Отменена",0,IF($H166="Тариф понижен",IF($L166="","",$L166),IF($N166="Да",$D166,IF($N166="Нет",0,"")))))</f>
        <v/>
      </c>
      <c r="P166" s="11">
        <f>IF(OR($A166="",$H166=""),"",IF($H166="Отменена",$D166,IF($H166="Тариф понижен",IF($L166="","",$D166-$L166),IF($N166="Да",0,IF($N166="Нет",$D166,"")))))</f>
        <v/>
      </c>
      <c r="Q166" s="12">
        <f>IF($A166="","",IF($H166="",IF(TODAY()&gt;WORKDAY($A166,'Списки'!$I$5),"Просрочен","Открыт"),IF(AND($H166="На паузе",$N166=""),IF(AND($M166&lt;&gt;"",TODAY()&gt;=$M166),"Проверить возобновление","На паузе"),"Закрыт")))</f>
        <v/>
      </c>
      <c r="R166" s="8" t="n"/>
    </row>
    <row r="167">
      <c r="A167" s="4" t="n"/>
      <c r="B167" s="5" t="n"/>
      <c r="C167" s="6" t="n"/>
      <c r="D167" s="7" t="n"/>
      <c r="E167" s="6" t="n"/>
      <c r="F167" s="8" t="n"/>
      <c r="G167" s="6" t="n"/>
      <c r="H167" s="6" t="n"/>
      <c r="I167" s="4" t="n"/>
      <c r="J167" s="9">
        <f>IF(OR($A167="",$I167=""),"",IF($I167&lt;=WORKDAY($A167,'Списки'!$I$5),"Да","Нет"))</f>
        <v/>
      </c>
      <c r="K167" s="7" t="n"/>
      <c r="L167" s="7" t="n"/>
      <c r="M167" s="4" t="n"/>
      <c r="N167" s="10" t="n"/>
      <c r="O167" s="11">
        <f>IF(OR($A167="",$H167=""),"",IF($H167="Отменена",0,IF($H167="Тариф понижен",IF($L167="","",$L167),IF($N167="Да",$D167,IF($N167="Нет",0,"")))))</f>
        <v/>
      </c>
      <c r="P167" s="11">
        <f>IF(OR($A167="",$H167=""),"",IF($H167="Отменена",$D167,IF($H167="Тариф понижен",IF($L167="","",$D167-$L167),IF($N167="Да",0,IF($N167="Нет",$D167,"")))))</f>
        <v/>
      </c>
      <c r="Q167" s="12">
        <f>IF($A167="","",IF($H167="",IF(TODAY()&gt;WORKDAY($A167,'Списки'!$I$5),"Просрочен","Открыт"),IF(AND($H167="На паузе",$N167=""),IF(AND($M167&lt;&gt;"",TODAY()&gt;=$M167),"Проверить возобновление","На паузе"),"Закрыт")))</f>
        <v/>
      </c>
      <c r="R167" s="8" t="n"/>
    </row>
    <row r="168">
      <c r="A168" s="4" t="n"/>
      <c r="B168" s="5" t="n"/>
      <c r="C168" s="6" t="n"/>
      <c r="D168" s="7" t="n"/>
      <c r="E168" s="6" t="n"/>
      <c r="F168" s="8" t="n"/>
      <c r="G168" s="6" t="n"/>
      <c r="H168" s="6" t="n"/>
      <c r="I168" s="4" t="n"/>
      <c r="J168" s="9">
        <f>IF(OR($A168="",$I168=""),"",IF($I168&lt;=WORKDAY($A168,'Списки'!$I$5),"Да","Нет"))</f>
        <v/>
      </c>
      <c r="K168" s="7" t="n"/>
      <c r="L168" s="7" t="n"/>
      <c r="M168" s="4" t="n"/>
      <c r="N168" s="10" t="n"/>
      <c r="O168" s="11">
        <f>IF(OR($A168="",$H168=""),"",IF($H168="Отменена",0,IF($H168="Тариф понижен",IF($L168="","",$L168),IF($N168="Да",$D168,IF($N168="Нет",0,"")))))</f>
        <v/>
      </c>
      <c r="P168" s="11">
        <f>IF(OR($A168="",$H168=""),"",IF($H168="Отменена",$D168,IF($H168="Тариф понижен",IF($L168="","",$D168-$L168),IF($N168="Да",0,IF($N168="Нет",$D168,"")))))</f>
        <v/>
      </c>
      <c r="Q168" s="12">
        <f>IF($A168="","",IF($H168="",IF(TODAY()&gt;WORKDAY($A168,'Списки'!$I$5),"Просрочен","Открыт"),IF(AND($H168="На паузе",$N168=""),IF(AND($M168&lt;&gt;"",TODAY()&gt;=$M168),"Проверить возобновление","На паузе"),"Закрыт")))</f>
        <v/>
      </c>
      <c r="R168" s="8" t="n"/>
    </row>
    <row r="169">
      <c r="A169" s="4" t="n"/>
      <c r="B169" s="5" t="n"/>
      <c r="C169" s="6" t="n"/>
      <c r="D169" s="7" t="n"/>
      <c r="E169" s="6" t="n"/>
      <c r="F169" s="8" t="n"/>
      <c r="G169" s="6" t="n"/>
      <c r="H169" s="6" t="n"/>
      <c r="I169" s="4" t="n"/>
      <c r="J169" s="9">
        <f>IF(OR($A169="",$I169=""),"",IF($I169&lt;=WORKDAY($A169,'Списки'!$I$5),"Да","Нет"))</f>
        <v/>
      </c>
      <c r="K169" s="7" t="n"/>
      <c r="L169" s="7" t="n"/>
      <c r="M169" s="4" t="n"/>
      <c r="N169" s="10" t="n"/>
      <c r="O169" s="11">
        <f>IF(OR($A169="",$H169=""),"",IF($H169="Отменена",0,IF($H169="Тариф понижен",IF($L169="","",$L169),IF($N169="Да",$D169,IF($N169="Нет",0,"")))))</f>
        <v/>
      </c>
      <c r="P169" s="11">
        <f>IF(OR($A169="",$H169=""),"",IF($H169="Отменена",$D169,IF($H169="Тариф понижен",IF($L169="","",$D169-$L169),IF($N169="Да",0,IF($N169="Нет",$D169,"")))))</f>
        <v/>
      </c>
      <c r="Q169" s="12">
        <f>IF($A169="","",IF($H169="",IF(TODAY()&gt;WORKDAY($A169,'Списки'!$I$5),"Просрочен","Открыт"),IF(AND($H169="На паузе",$N169=""),IF(AND($M169&lt;&gt;"",TODAY()&gt;=$M169),"Проверить возобновление","На паузе"),"Закрыт")))</f>
        <v/>
      </c>
      <c r="R169" s="8" t="n"/>
    </row>
    <row r="170">
      <c r="A170" s="4" t="n"/>
      <c r="B170" s="5" t="n"/>
      <c r="C170" s="6" t="n"/>
      <c r="D170" s="7" t="n"/>
      <c r="E170" s="6" t="n"/>
      <c r="F170" s="8" t="n"/>
      <c r="G170" s="6" t="n"/>
      <c r="H170" s="6" t="n"/>
      <c r="I170" s="4" t="n"/>
      <c r="J170" s="9">
        <f>IF(OR($A170="",$I170=""),"",IF($I170&lt;=WORKDAY($A170,'Списки'!$I$5),"Да","Нет"))</f>
        <v/>
      </c>
      <c r="K170" s="7" t="n"/>
      <c r="L170" s="7" t="n"/>
      <c r="M170" s="4" t="n"/>
      <c r="N170" s="10" t="n"/>
      <c r="O170" s="11">
        <f>IF(OR($A170="",$H170=""),"",IF($H170="Отменена",0,IF($H170="Тариф понижен",IF($L170="","",$L170),IF($N170="Да",$D170,IF($N170="Нет",0,"")))))</f>
        <v/>
      </c>
      <c r="P170" s="11">
        <f>IF(OR($A170="",$H170=""),"",IF($H170="Отменена",$D170,IF($H170="Тариф понижен",IF($L170="","",$D170-$L170),IF($N170="Да",0,IF($N170="Нет",$D170,"")))))</f>
        <v/>
      </c>
      <c r="Q170" s="12">
        <f>IF($A170="","",IF($H170="",IF(TODAY()&gt;WORKDAY($A170,'Списки'!$I$5),"Просрочен","Открыт"),IF(AND($H170="На паузе",$N170=""),IF(AND($M170&lt;&gt;"",TODAY()&gt;=$M170),"Проверить возобновление","На паузе"),"Закрыт")))</f>
        <v/>
      </c>
      <c r="R170" s="8" t="n"/>
    </row>
    <row r="171">
      <c r="A171" s="4" t="n"/>
      <c r="B171" s="5" t="n"/>
      <c r="C171" s="6" t="n"/>
      <c r="D171" s="7" t="n"/>
      <c r="E171" s="6" t="n"/>
      <c r="F171" s="8" t="n"/>
      <c r="G171" s="6" t="n"/>
      <c r="H171" s="6" t="n"/>
      <c r="I171" s="4" t="n"/>
      <c r="J171" s="9">
        <f>IF(OR($A171="",$I171=""),"",IF($I171&lt;=WORKDAY($A171,'Списки'!$I$5),"Да","Нет"))</f>
        <v/>
      </c>
      <c r="K171" s="7" t="n"/>
      <c r="L171" s="7" t="n"/>
      <c r="M171" s="4" t="n"/>
      <c r="N171" s="10" t="n"/>
      <c r="O171" s="11">
        <f>IF(OR($A171="",$H171=""),"",IF($H171="Отменена",0,IF($H171="Тариф понижен",IF($L171="","",$L171),IF($N171="Да",$D171,IF($N171="Нет",0,"")))))</f>
        <v/>
      </c>
      <c r="P171" s="11">
        <f>IF(OR($A171="",$H171=""),"",IF($H171="Отменена",$D171,IF($H171="Тариф понижен",IF($L171="","",$D171-$L171),IF($N171="Да",0,IF($N171="Нет",$D171,"")))))</f>
        <v/>
      </c>
      <c r="Q171" s="12">
        <f>IF($A171="","",IF($H171="",IF(TODAY()&gt;WORKDAY($A171,'Списки'!$I$5),"Просрочен","Открыт"),IF(AND($H171="На паузе",$N171=""),IF(AND($M171&lt;&gt;"",TODAY()&gt;=$M171),"Проверить возобновление","На паузе"),"Закрыт")))</f>
        <v/>
      </c>
      <c r="R171" s="8" t="n"/>
    </row>
    <row r="172">
      <c r="A172" s="4" t="n"/>
      <c r="B172" s="5" t="n"/>
      <c r="C172" s="6" t="n"/>
      <c r="D172" s="7" t="n"/>
      <c r="E172" s="6" t="n"/>
      <c r="F172" s="8" t="n"/>
      <c r="G172" s="6" t="n"/>
      <c r="H172" s="6" t="n"/>
      <c r="I172" s="4" t="n"/>
      <c r="J172" s="9">
        <f>IF(OR($A172="",$I172=""),"",IF($I172&lt;=WORKDAY($A172,'Списки'!$I$5),"Да","Нет"))</f>
        <v/>
      </c>
      <c r="K172" s="7" t="n"/>
      <c r="L172" s="7" t="n"/>
      <c r="M172" s="4" t="n"/>
      <c r="N172" s="10" t="n"/>
      <c r="O172" s="11">
        <f>IF(OR($A172="",$H172=""),"",IF($H172="Отменена",0,IF($H172="Тариф понижен",IF($L172="","",$L172),IF($N172="Да",$D172,IF($N172="Нет",0,"")))))</f>
        <v/>
      </c>
      <c r="P172" s="11">
        <f>IF(OR($A172="",$H172=""),"",IF($H172="Отменена",$D172,IF($H172="Тариф понижен",IF($L172="","",$D172-$L172),IF($N172="Да",0,IF($N172="Нет",$D172,"")))))</f>
        <v/>
      </c>
      <c r="Q172" s="12">
        <f>IF($A172="","",IF($H172="",IF(TODAY()&gt;WORKDAY($A172,'Списки'!$I$5),"Просрочен","Открыт"),IF(AND($H172="На паузе",$N172=""),IF(AND($M172&lt;&gt;"",TODAY()&gt;=$M172),"Проверить возобновление","На паузе"),"Закрыт")))</f>
        <v/>
      </c>
      <c r="R172" s="8" t="n"/>
    </row>
    <row r="173">
      <c r="A173" s="4" t="n"/>
      <c r="B173" s="5" t="n"/>
      <c r="C173" s="6" t="n"/>
      <c r="D173" s="7" t="n"/>
      <c r="E173" s="6" t="n"/>
      <c r="F173" s="8" t="n"/>
      <c r="G173" s="6" t="n"/>
      <c r="H173" s="6" t="n"/>
      <c r="I173" s="4" t="n"/>
      <c r="J173" s="9">
        <f>IF(OR($A173="",$I173=""),"",IF($I173&lt;=WORKDAY($A173,'Списки'!$I$5),"Да","Нет"))</f>
        <v/>
      </c>
      <c r="K173" s="7" t="n"/>
      <c r="L173" s="7" t="n"/>
      <c r="M173" s="4" t="n"/>
      <c r="N173" s="10" t="n"/>
      <c r="O173" s="11">
        <f>IF(OR($A173="",$H173=""),"",IF($H173="Отменена",0,IF($H173="Тариф понижен",IF($L173="","",$L173),IF($N173="Да",$D173,IF($N173="Нет",0,"")))))</f>
        <v/>
      </c>
      <c r="P173" s="11">
        <f>IF(OR($A173="",$H173=""),"",IF($H173="Отменена",$D173,IF($H173="Тариф понижен",IF($L173="","",$D173-$L173),IF($N173="Да",0,IF($N173="Нет",$D173,"")))))</f>
        <v/>
      </c>
      <c r="Q173" s="12">
        <f>IF($A173="","",IF($H173="",IF(TODAY()&gt;WORKDAY($A173,'Списки'!$I$5),"Просрочен","Открыт"),IF(AND($H173="На паузе",$N173=""),IF(AND($M173&lt;&gt;"",TODAY()&gt;=$M173),"Проверить возобновление","На паузе"),"Закрыт")))</f>
        <v/>
      </c>
      <c r="R173" s="8" t="n"/>
    </row>
    <row r="174">
      <c r="A174" s="4" t="n"/>
      <c r="B174" s="5" t="n"/>
      <c r="C174" s="6" t="n"/>
      <c r="D174" s="7" t="n"/>
      <c r="E174" s="6" t="n"/>
      <c r="F174" s="8" t="n"/>
      <c r="G174" s="6" t="n"/>
      <c r="H174" s="6" t="n"/>
      <c r="I174" s="4" t="n"/>
      <c r="J174" s="9">
        <f>IF(OR($A174="",$I174=""),"",IF($I174&lt;=WORKDAY($A174,'Списки'!$I$5),"Да","Нет"))</f>
        <v/>
      </c>
      <c r="K174" s="7" t="n"/>
      <c r="L174" s="7" t="n"/>
      <c r="M174" s="4" t="n"/>
      <c r="N174" s="10" t="n"/>
      <c r="O174" s="11">
        <f>IF(OR($A174="",$H174=""),"",IF($H174="Отменена",0,IF($H174="Тариф понижен",IF($L174="","",$L174),IF($N174="Да",$D174,IF($N174="Нет",0,"")))))</f>
        <v/>
      </c>
      <c r="P174" s="11">
        <f>IF(OR($A174="",$H174=""),"",IF($H174="Отменена",$D174,IF($H174="Тариф понижен",IF($L174="","",$D174-$L174),IF($N174="Да",0,IF($N174="Нет",$D174,"")))))</f>
        <v/>
      </c>
      <c r="Q174" s="12">
        <f>IF($A174="","",IF($H174="",IF(TODAY()&gt;WORKDAY($A174,'Списки'!$I$5),"Просрочен","Открыт"),IF(AND($H174="На паузе",$N174=""),IF(AND($M174&lt;&gt;"",TODAY()&gt;=$M174),"Проверить возобновление","На паузе"),"Закрыт")))</f>
        <v/>
      </c>
      <c r="R174" s="8" t="n"/>
    </row>
    <row r="175">
      <c r="A175" s="4" t="n"/>
      <c r="B175" s="5" t="n"/>
      <c r="C175" s="6" t="n"/>
      <c r="D175" s="7" t="n"/>
      <c r="E175" s="6" t="n"/>
      <c r="F175" s="8" t="n"/>
      <c r="G175" s="6" t="n"/>
      <c r="H175" s="6" t="n"/>
      <c r="I175" s="4" t="n"/>
      <c r="J175" s="9">
        <f>IF(OR($A175="",$I175=""),"",IF($I175&lt;=WORKDAY($A175,'Списки'!$I$5),"Да","Нет"))</f>
        <v/>
      </c>
      <c r="K175" s="7" t="n"/>
      <c r="L175" s="7" t="n"/>
      <c r="M175" s="4" t="n"/>
      <c r="N175" s="10" t="n"/>
      <c r="O175" s="11">
        <f>IF(OR($A175="",$H175=""),"",IF($H175="Отменена",0,IF($H175="Тариф понижен",IF($L175="","",$L175),IF($N175="Да",$D175,IF($N175="Нет",0,"")))))</f>
        <v/>
      </c>
      <c r="P175" s="11">
        <f>IF(OR($A175="",$H175=""),"",IF($H175="Отменена",$D175,IF($H175="Тариф понижен",IF($L175="","",$D175-$L175),IF($N175="Да",0,IF($N175="Нет",$D175,"")))))</f>
        <v/>
      </c>
      <c r="Q175" s="12">
        <f>IF($A175="","",IF($H175="",IF(TODAY()&gt;WORKDAY($A175,'Списки'!$I$5),"Просрочен","Открыт"),IF(AND($H175="На паузе",$N175=""),IF(AND($M175&lt;&gt;"",TODAY()&gt;=$M175),"Проверить возобновление","На паузе"),"Закрыт")))</f>
        <v/>
      </c>
      <c r="R175" s="8" t="n"/>
    </row>
    <row r="176">
      <c r="A176" s="4" t="n"/>
      <c r="B176" s="5" t="n"/>
      <c r="C176" s="6" t="n"/>
      <c r="D176" s="7" t="n"/>
      <c r="E176" s="6" t="n"/>
      <c r="F176" s="8" t="n"/>
      <c r="G176" s="6" t="n"/>
      <c r="H176" s="6" t="n"/>
      <c r="I176" s="4" t="n"/>
      <c r="J176" s="9">
        <f>IF(OR($A176="",$I176=""),"",IF($I176&lt;=WORKDAY($A176,'Списки'!$I$5),"Да","Нет"))</f>
        <v/>
      </c>
      <c r="K176" s="7" t="n"/>
      <c r="L176" s="7" t="n"/>
      <c r="M176" s="4" t="n"/>
      <c r="N176" s="10" t="n"/>
      <c r="O176" s="11">
        <f>IF(OR($A176="",$H176=""),"",IF($H176="Отменена",0,IF($H176="Тариф понижен",IF($L176="","",$L176),IF($N176="Да",$D176,IF($N176="Нет",0,"")))))</f>
        <v/>
      </c>
      <c r="P176" s="11">
        <f>IF(OR($A176="",$H176=""),"",IF($H176="Отменена",$D176,IF($H176="Тариф понижен",IF($L176="","",$D176-$L176),IF($N176="Да",0,IF($N176="Нет",$D176,"")))))</f>
        <v/>
      </c>
      <c r="Q176" s="12">
        <f>IF($A176="","",IF($H176="",IF(TODAY()&gt;WORKDAY($A176,'Списки'!$I$5),"Просрочен","Открыт"),IF(AND($H176="На паузе",$N176=""),IF(AND($M176&lt;&gt;"",TODAY()&gt;=$M176),"Проверить возобновление","На паузе"),"Закрыт")))</f>
        <v/>
      </c>
      <c r="R176" s="8" t="n"/>
    </row>
    <row r="177">
      <c r="A177" s="4" t="n"/>
      <c r="B177" s="5" t="n"/>
      <c r="C177" s="6" t="n"/>
      <c r="D177" s="7" t="n"/>
      <c r="E177" s="6" t="n"/>
      <c r="F177" s="8" t="n"/>
      <c r="G177" s="6" t="n"/>
      <c r="H177" s="6" t="n"/>
      <c r="I177" s="4" t="n"/>
      <c r="J177" s="9">
        <f>IF(OR($A177="",$I177=""),"",IF($I177&lt;=WORKDAY($A177,'Списки'!$I$5),"Да","Нет"))</f>
        <v/>
      </c>
      <c r="K177" s="7" t="n"/>
      <c r="L177" s="7" t="n"/>
      <c r="M177" s="4" t="n"/>
      <c r="N177" s="10" t="n"/>
      <c r="O177" s="11">
        <f>IF(OR($A177="",$H177=""),"",IF($H177="Отменена",0,IF($H177="Тариф понижен",IF($L177="","",$L177),IF($N177="Да",$D177,IF($N177="Нет",0,"")))))</f>
        <v/>
      </c>
      <c r="P177" s="11">
        <f>IF(OR($A177="",$H177=""),"",IF($H177="Отменена",$D177,IF($H177="Тариф понижен",IF($L177="","",$D177-$L177),IF($N177="Да",0,IF($N177="Нет",$D177,"")))))</f>
        <v/>
      </c>
      <c r="Q177" s="12">
        <f>IF($A177="","",IF($H177="",IF(TODAY()&gt;WORKDAY($A177,'Списки'!$I$5),"Просрочен","Открыт"),IF(AND($H177="На паузе",$N177=""),IF(AND($M177&lt;&gt;"",TODAY()&gt;=$M177),"Проверить возобновление","На паузе"),"Закрыт")))</f>
        <v/>
      </c>
      <c r="R177" s="8" t="n"/>
    </row>
    <row r="178">
      <c r="A178" s="4" t="n"/>
      <c r="B178" s="5" t="n"/>
      <c r="C178" s="6" t="n"/>
      <c r="D178" s="7" t="n"/>
      <c r="E178" s="6" t="n"/>
      <c r="F178" s="8" t="n"/>
      <c r="G178" s="6" t="n"/>
      <c r="H178" s="6" t="n"/>
      <c r="I178" s="4" t="n"/>
      <c r="J178" s="9">
        <f>IF(OR($A178="",$I178=""),"",IF($I178&lt;=WORKDAY($A178,'Списки'!$I$5),"Да","Нет"))</f>
        <v/>
      </c>
      <c r="K178" s="7" t="n"/>
      <c r="L178" s="7" t="n"/>
      <c r="M178" s="4" t="n"/>
      <c r="N178" s="10" t="n"/>
      <c r="O178" s="11">
        <f>IF(OR($A178="",$H178=""),"",IF($H178="Отменена",0,IF($H178="Тариф понижен",IF($L178="","",$L178),IF($N178="Да",$D178,IF($N178="Нет",0,"")))))</f>
        <v/>
      </c>
      <c r="P178" s="11">
        <f>IF(OR($A178="",$H178=""),"",IF($H178="Отменена",$D178,IF($H178="Тариф понижен",IF($L178="","",$D178-$L178),IF($N178="Да",0,IF($N178="Нет",$D178,"")))))</f>
        <v/>
      </c>
      <c r="Q178" s="12">
        <f>IF($A178="","",IF($H178="",IF(TODAY()&gt;WORKDAY($A178,'Списки'!$I$5),"Просрочен","Открыт"),IF(AND($H178="На паузе",$N178=""),IF(AND($M178&lt;&gt;"",TODAY()&gt;=$M178),"Проверить возобновление","На паузе"),"Закрыт")))</f>
        <v/>
      </c>
      <c r="R178" s="8" t="n"/>
    </row>
    <row r="179">
      <c r="A179" s="4" t="n"/>
      <c r="B179" s="5" t="n"/>
      <c r="C179" s="6" t="n"/>
      <c r="D179" s="7" t="n"/>
      <c r="E179" s="6" t="n"/>
      <c r="F179" s="8" t="n"/>
      <c r="G179" s="6" t="n"/>
      <c r="H179" s="6" t="n"/>
      <c r="I179" s="4" t="n"/>
      <c r="J179" s="9">
        <f>IF(OR($A179="",$I179=""),"",IF($I179&lt;=WORKDAY($A179,'Списки'!$I$5),"Да","Нет"))</f>
        <v/>
      </c>
      <c r="K179" s="7" t="n"/>
      <c r="L179" s="7" t="n"/>
      <c r="M179" s="4" t="n"/>
      <c r="N179" s="10" t="n"/>
      <c r="O179" s="11">
        <f>IF(OR($A179="",$H179=""),"",IF($H179="Отменена",0,IF($H179="Тариф понижен",IF($L179="","",$L179),IF($N179="Да",$D179,IF($N179="Нет",0,"")))))</f>
        <v/>
      </c>
      <c r="P179" s="11">
        <f>IF(OR($A179="",$H179=""),"",IF($H179="Отменена",$D179,IF($H179="Тариф понижен",IF($L179="","",$D179-$L179),IF($N179="Да",0,IF($N179="Нет",$D179,"")))))</f>
        <v/>
      </c>
      <c r="Q179" s="12">
        <f>IF($A179="","",IF($H179="",IF(TODAY()&gt;WORKDAY($A179,'Списки'!$I$5),"Просрочен","Открыт"),IF(AND($H179="На паузе",$N179=""),IF(AND($M179&lt;&gt;"",TODAY()&gt;=$M179),"Проверить возобновление","На паузе"),"Закрыт")))</f>
        <v/>
      </c>
      <c r="R179" s="8" t="n"/>
    </row>
    <row r="180">
      <c r="A180" s="4" t="n"/>
      <c r="B180" s="5" t="n"/>
      <c r="C180" s="6" t="n"/>
      <c r="D180" s="7" t="n"/>
      <c r="E180" s="6" t="n"/>
      <c r="F180" s="8" t="n"/>
      <c r="G180" s="6" t="n"/>
      <c r="H180" s="6" t="n"/>
      <c r="I180" s="4" t="n"/>
      <c r="J180" s="9">
        <f>IF(OR($A180="",$I180=""),"",IF($I180&lt;=WORKDAY($A180,'Списки'!$I$5),"Да","Нет"))</f>
        <v/>
      </c>
      <c r="K180" s="7" t="n"/>
      <c r="L180" s="7" t="n"/>
      <c r="M180" s="4" t="n"/>
      <c r="N180" s="10" t="n"/>
      <c r="O180" s="11">
        <f>IF(OR($A180="",$H180=""),"",IF($H180="Отменена",0,IF($H180="Тариф понижен",IF($L180="","",$L180),IF($N180="Да",$D180,IF($N180="Нет",0,"")))))</f>
        <v/>
      </c>
      <c r="P180" s="11">
        <f>IF(OR($A180="",$H180=""),"",IF($H180="Отменена",$D180,IF($H180="Тариф понижен",IF($L180="","",$D180-$L180),IF($N180="Да",0,IF($N180="Нет",$D180,"")))))</f>
        <v/>
      </c>
      <c r="Q180" s="12">
        <f>IF($A180="","",IF($H180="",IF(TODAY()&gt;WORKDAY($A180,'Списки'!$I$5),"Просрочен","Открыт"),IF(AND($H180="На паузе",$N180=""),IF(AND($M180&lt;&gt;"",TODAY()&gt;=$M180),"Проверить возобновление","На паузе"),"Закрыт")))</f>
        <v/>
      </c>
      <c r="R180" s="8" t="n"/>
    </row>
    <row r="181">
      <c r="A181" s="4" t="n"/>
      <c r="B181" s="5" t="n"/>
      <c r="C181" s="6" t="n"/>
      <c r="D181" s="7" t="n"/>
      <c r="E181" s="6" t="n"/>
      <c r="F181" s="8" t="n"/>
      <c r="G181" s="6" t="n"/>
      <c r="H181" s="6" t="n"/>
      <c r="I181" s="4" t="n"/>
      <c r="J181" s="9">
        <f>IF(OR($A181="",$I181=""),"",IF($I181&lt;=WORKDAY($A181,'Списки'!$I$5),"Да","Нет"))</f>
        <v/>
      </c>
      <c r="K181" s="7" t="n"/>
      <c r="L181" s="7" t="n"/>
      <c r="M181" s="4" t="n"/>
      <c r="N181" s="10" t="n"/>
      <c r="O181" s="11">
        <f>IF(OR($A181="",$H181=""),"",IF($H181="Отменена",0,IF($H181="Тариф понижен",IF($L181="","",$L181),IF($N181="Да",$D181,IF($N181="Нет",0,"")))))</f>
        <v/>
      </c>
      <c r="P181" s="11">
        <f>IF(OR($A181="",$H181=""),"",IF($H181="Отменена",$D181,IF($H181="Тариф понижен",IF($L181="","",$D181-$L181),IF($N181="Да",0,IF($N181="Нет",$D181,"")))))</f>
        <v/>
      </c>
      <c r="Q181" s="12">
        <f>IF($A181="","",IF($H181="",IF(TODAY()&gt;WORKDAY($A181,'Списки'!$I$5),"Просрочен","Открыт"),IF(AND($H181="На паузе",$N181=""),IF(AND($M181&lt;&gt;"",TODAY()&gt;=$M181),"Проверить возобновление","На паузе"),"Закрыт")))</f>
        <v/>
      </c>
      <c r="R181" s="8" t="n"/>
    </row>
    <row r="182">
      <c r="A182" s="4" t="n"/>
      <c r="B182" s="5" t="n"/>
      <c r="C182" s="6" t="n"/>
      <c r="D182" s="7" t="n"/>
      <c r="E182" s="6" t="n"/>
      <c r="F182" s="8" t="n"/>
      <c r="G182" s="6" t="n"/>
      <c r="H182" s="6" t="n"/>
      <c r="I182" s="4" t="n"/>
      <c r="J182" s="9">
        <f>IF(OR($A182="",$I182=""),"",IF($I182&lt;=WORKDAY($A182,'Списки'!$I$5),"Да","Нет"))</f>
        <v/>
      </c>
      <c r="K182" s="7" t="n"/>
      <c r="L182" s="7" t="n"/>
      <c r="M182" s="4" t="n"/>
      <c r="N182" s="10" t="n"/>
      <c r="O182" s="11">
        <f>IF(OR($A182="",$H182=""),"",IF($H182="Отменена",0,IF($H182="Тариф понижен",IF($L182="","",$L182),IF($N182="Да",$D182,IF($N182="Нет",0,"")))))</f>
        <v/>
      </c>
      <c r="P182" s="11">
        <f>IF(OR($A182="",$H182=""),"",IF($H182="Отменена",$D182,IF($H182="Тариф понижен",IF($L182="","",$D182-$L182),IF($N182="Да",0,IF($N182="Нет",$D182,"")))))</f>
        <v/>
      </c>
      <c r="Q182" s="12">
        <f>IF($A182="","",IF($H182="",IF(TODAY()&gt;WORKDAY($A182,'Списки'!$I$5),"Просрочен","Открыт"),IF(AND($H182="На паузе",$N182=""),IF(AND($M182&lt;&gt;"",TODAY()&gt;=$M182),"Проверить возобновление","На паузе"),"Закрыт")))</f>
        <v/>
      </c>
      <c r="R182" s="8" t="n"/>
    </row>
    <row r="183">
      <c r="A183" s="4" t="n"/>
      <c r="B183" s="5" t="n"/>
      <c r="C183" s="6" t="n"/>
      <c r="D183" s="7" t="n"/>
      <c r="E183" s="6" t="n"/>
      <c r="F183" s="8" t="n"/>
      <c r="G183" s="6" t="n"/>
      <c r="H183" s="6" t="n"/>
      <c r="I183" s="4" t="n"/>
      <c r="J183" s="9">
        <f>IF(OR($A183="",$I183=""),"",IF($I183&lt;=WORKDAY($A183,'Списки'!$I$5),"Да","Нет"))</f>
        <v/>
      </c>
      <c r="K183" s="7" t="n"/>
      <c r="L183" s="7" t="n"/>
      <c r="M183" s="4" t="n"/>
      <c r="N183" s="10" t="n"/>
      <c r="O183" s="11">
        <f>IF(OR($A183="",$H183=""),"",IF($H183="Отменена",0,IF($H183="Тариф понижен",IF($L183="","",$L183),IF($N183="Да",$D183,IF($N183="Нет",0,"")))))</f>
        <v/>
      </c>
      <c r="P183" s="11">
        <f>IF(OR($A183="",$H183=""),"",IF($H183="Отменена",$D183,IF($H183="Тариф понижен",IF($L183="","",$D183-$L183),IF($N183="Да",0,IF($N183="Нет",$D183,"")))))</f>
        <v/>
      </c>
      <c r="Q183" s="12">
        <f>IF($A183="","",IF($H183="",IF(TODAY()&gt;WORKDAY($A183,'Списки'!$I$5),"Просрочен","Открыт"),IF(AND($H183="На паузе",$N183=""),IF(AND($M183&lt;&gt;"",TODAY()&gt;=$M183),"Проверить возобновление","На паузе"),"Закрыт")))</f>
        <v/>
      </c>
      <c r="R183" s="8" t="n"/>
    </row>
    <row r="184">
      <c r="A184" s="4" t="n"/>
      <c r="B184" s="5" t="n"/>
      <c r="C184" s="6" t="n"/>
      <c r="D184" s="7" t="n"/>
      <c r="E184" s="6" t="n"/>
      <c r="F184" s="8" t="n"/>
      <c r="G184" s="6" t="n"/>
      <c r="H184" s="6" t="n"/>
      <c r="I184" s="4" t="n"/>
      <c r="J184" s="9">
        <f>IF(OR($A184="",$I184=""),"",IF($I184&lt;=WORKDAY($A184,'Списки'!$I$5),"Да","Нет"))</f>
        <v/>
      </c>
      <c r="K184" s="7" t="n"/>
      <c r="L184" s="7" t="n"/>
      <c r="M184" s="4" t="n"/>
      <c r="N184" s="10" t="n"/>
      <c r="O184" s="11">
        <f>IF(OR($A184="",$H184=""),"",IF($H184="Отменена",0,IF($H184="Тариф понижен",IF($L184="","",$L184),IF($N184="Да",$D184,IF($N184="Нет",0,"")))))</f>
        <v/>
      </c>
      <c r="P184" s="11">
        <f>IF(OR($A184="",$H184=""),"",IF($H184="Отменена",$D184,IF($H184="Тариф понижен",IF($L184="","",$D184-$L184),IF($N184="Да",0,IF($N184="Нет",$D184,"")))))</f>
        <v/>
      </c>
      <c r="Q184" s="12">
        <f>IF($A184="","",IF($H184="",IF(TODAY()&gt;WORKDAY($A184,'Списки'!$I$5),"Просрочен","Открыт"),IF(AND($H184="На паузе",$N184=""),IF(AND($M184&lt;&gt;"",TODAY()&gt;=$M184),"Проверить возобновление","На паузе"),"Закрыт")))</f>
        <v/>
      </c>
      <c r="R184" s="8" t="n"/>
    </row>
    <row r="185">
      <c r="A185" s="4" t="n"/>
      <c r="B185" s="5" t="n"/>
      <c r="C185" s="6" t="n"/>
      <c r="D185" s="7" t="n"/>
      <c r="E185" s="6" t="n"/>
      <c r="F185" s="8" t="n"/>
      <c r="G185" s="6" t="n"/>
      <c r="H185" s="6" t="n"/>
      <c r="I185" s="4" t="n"/>
      <c r="J185" s="9">
        <f>IF(OR($A185="",$I185=""),"",IF($I185&lt;=WORKDAY($A185,'Списки'!$I$5),"Да","Нет"))</f>
        <v/>
      </c>
      <c r="K185" s="7" t="n"/>
      <c r="L185" s="7" t="n"/>
      <c r="M185" s="4" t="n"/>
      <c r="N185" s="10" t="n"/>
      <c r="O185" s="11">
        <f>IF(OR($A185="",$H185=""),"",IF($H185="Отменена",0,IF($H185="Тариф понижен",IF($L185="","",$L185),IF($N185="Да",$D185,IF($N185="Нет",0,"")))))</f>
        <v/>
      </c>
      <c r="P185" s="11">
        <f>IF(OR($A185="",$H185=""),"",IF($H185="Отменена",$D185,IF($H185="Тариф понижен",IF($L185="","",$D185-$L185),IF($N185="Да",0,IF($N185="Нет",$D185,"")))))</f>
        <v/>
      </c>
      <c r="Q185" s="12">
        <f>IF($A185="","",IF($H185="",IF(TODAY()&gt;WORKDAY($A185,'Списки'!$I$5),"Просрочен","Открыт"),IF(AND($H185="На паузе",$N185=""),IF(AND($M185&lt;&gt;"",TODAY()&gt;=$M185),"Проверить возобновление","На паузе"),"Закрыт")))</f>
        <v/>
      </c>
      <c r="R185" s="8" t="n"/>
    </row>
    <row r="186">
      <c r="A186" s="4" t="n"/>
      <c r="B186" s="5" t="n"/>
      <c r="C186" s="6" t="n"/>
      <c r="D186" s="7" t="n"/>
      <c r="E186" s="6" t="n"/>
      <c r="F186" s="8" t="n"/>
      <c r="G186" s="6" t="n"/>
      <c r="H186" s="6" t="n"/>
      <c r="I186" s="4" t="n"/>
      <c r="J186" s="9">
        <f>IF(OR($A186="",$I186=""),"",IF($I186&lt;=WORKDAY($A186,'Списки'!$I$5),"Да","Нет"))</f>
        <v/>
      </c>
      <c r="K186" s="7" t="n"/>
      <c r="L186" s="7" t="n"/>
      <c r="M186" s="4" t="n"/>
      <c r="N186" s="10" t="n"/>
      <c r="O186" s="11">
        <f>IF(OR($A186="",$H186=""),"",IF($H186="Отменена",0,IF($H186="Тариф понижен",IF($L186="","",$L186),IF($N186="Да",$D186,IF($N186="Нет",0,"")))))</f>
        <v/>
      </c>
      <c r="P186" s="11">
        <f>IF(OR($A186="",$H186=""),"",IF($H186="Отменена",$D186,IF($H186="Тариф понижен",IF($L186="","",$D186-$L186),IF($N186="Да",0,IF($N186="Нет",$D186,"")))))</f>
        <v/>
      </c>
      <c r="Q186" s="12">
        <f>IF($A186="","",IF($H186="",IF(TODAY()&gt;WORKDAY($A186,'Списки'!$I$5),"Просрочен","Открыт"),IF(AND($H186="На паузе",$N186=""),IF(AND($M186&lt;&gt;"",TODAY()&gt;=$M186),"Проверить возобновление","На паузе"),"Закрыт")))</f>
        <v/>
      </c>
      <c r="R186" s="8" t="n"/>
    </row>
    <row r="187">
      <c r="A187" s="4" t="n"/>
      <c r="B187" s="5" t="n"/>
      <c r="C187" s="6" t="n"/>
      <c r="D187" s="7" t="n"/>
      <c r="E187" s="6" t="n"/>
      <c r="F187" s="8" t="n"/>
      <c r="G187" s="6" t="n"/>
      <c r="H187" s="6" t="n"/>
      <c r="I187" s="4" t="n"/>
      <c r="J187" s="9">
        <f>IF(OR($A187="",$I187=""),"",IF($I187&lt;=WORKDAY($A187,'Списки'!$I$5),"Да","Нет"))</f>
        <v/>
      </c>
      <c r="K187" s="7" t="n"/>
      <c r="L187" s="7" t="n"/>
      <c r="M187" s="4" t="n"/>
      <c r="N187" s="10" t="n"/>
      <c r="O187" s="11">
        <f>IF(OR($A187="",$H187=""),"",IF($H187="Отменена",0,IF($H187="Тариф понижен",IF($L187="","",$L187),IF($N187="Да",$D187,IF($N187="Нет",0,"")))))</f>
        <v/>
      </c>
      <c r="P187" s="11">
        <f>IF(OR($A187="",$H187=""),"",IF($H187="Отменена",$D187,IF($H187="Тариф понижен",IF($L187="","",$D187-$L187),IF($N187="Да",0,IF($N187="Нет",$D187,"")))))</f>
        <v/>
      </c>
      <c r="Q187" s="12">
        <f>IF($A187="","",IF($H187="",IF(TODAY()&gt;WORKDAY($A187,'Списки'!$I$5),"Просрочен","Открыт"),IF(AND($H187="На паузе",$N187=""),IF(AND($M187&lt;&gt;"",TODAY()&gt;=$M187),"Проверить возобновление","На паузе"),"Закрыт")))</f>
        <v/>
      </c>
      <c r="R187" s="8" t="n"/>
    </row>
    <row r="188">
      <c r="A188" s="4" t="n"/>
      <c r="B188" s="5" t="n"/>
      <c r="C188" s="6" t="n"/>
      <c r="D188" s="7" t="n"/>
      <c r="E188" s="6" t="n"/>
      <c r="F188" s="8" t="n"/>
      <c r="G188" s="6" t="n"/>
      <c r="H188" s="6" t="n"/>
      <c r="I188" s="4" t="n"/>
      <c r="J188" s="9">
        <f>IF(OR($A188="",$I188=""),"",IF($I188&lt;=WORKDAY($A188,'Списки'!$I$5),"Да","Нет"))</f>
        <v/>
      </c>
      <c r="K188" s="7" t="n"/>
      <c r="L188" s="7" t="n"/>
      <c r="M188" s="4" t="n"/>
      <c r="N188" s="10" t="n"/>
      <c r="O188" s="11">
        <f>IF(OR($A188="",$H188=""),"",IF($H188="Отменена",0,IF($H188="Тариф понижен",IF($L188="","",$L188),IF($N188="Да",$D188,IF($N188="Нет",0,"")))))</f>
        <v/>
      </c>
      <c r="P188" s="11">
        <f>IF(OR($A188="",$H188=""),"",IF($H188="Отменена",$D188,IF($H188="Тариф понижен",IF($L188="","",$D188-$L188),IF($N188="Да",0,IF($N188="Нет",$D188,"")))))</f>
        <v/>
      </c>
      <c r="Q188" s="12">
        <f>IF($A188="","",IF($H188="",IF(TODAY()&gt;WORKDAY($A188,'Списки'!$I$5),"Просрочен","Открыт"),IF(AND($H188="На паузе",$N188=""),IF(AND($M188&lt;&gt;"",TODAY()&gt;=$M188),"Проверить возобновление","На паузе"),"Закрыт")))</f>
        <v/>
      </c>
      <c r="R188" s="8" t="n"/>
    </row>
    <row r="189">
      <c r="A189" s="4" t="n"/>
      <c r="B189" s="5" t="n"/>
      <c r="C189" s="6" t="n"/>
      <c r="D189" s="7" t="n"/>
      <c r="E189" s="6" t="n"/>
      <c r="F189" s="8" t="n"/>
      <c r="G189" s="6" t="n"/>
      <c r="H189" s="6" t="n"/>
      <c r="I189" s="4" t="n"/>
      <c r="J189" s="9">
        <f>IF(OR($A189="",$I189=""),"",IF($I189&lt;=WORKDAY($A189,'Списки'!$I$5),"Да","Нет"))</f>
        <v/>
      </c>
      <c r="K189" s="7" t="n"/>
      <c r="L189" s="7" t="n"/>
      <c r="M189" s="4" t="n"/>
      <c r="N189" s="10" t="n"/>
      <c r="O189" s="11">
        <f>IF(OR($A189="",$H189=""),"",IF($H189="Отменена",0,IF($H189="Тариф понижен",IF($L189="","",$L189),IF($N189="Да",$D189,IF($N189="Нет",0,"")))))</f>
        <v/>
      </c>
      <c r="P189" s="11">
        <f>IF(OR($A189="",$H189=""),"",IF($H189="Отменена",$D189,IF($H189="Тариф понижен",IF($L189="","",$D189-$L189),IF($N189="Да",0,IF($N189="Нет",$D189,"")))))</f>
        <v/>
      </c>
      <c r="Q189" s="12">
        <f>IF($A189="","",IF($H189="",IF(TODAY()&gt;WORKDAY($A189,'Списки'!$I$5),"Просрочен","Открыт"),IF(AND($H189="На паузе",$N189=""),IF(AND($M189&lt;&gt;"",TODAY()&gt;=$M189),"Проверить возобновление","На паузе"),"Закрыт")))</f>
        <v/>
      </c>
      <c r="R189" s="8" t="n"/>
    </row>
    <row r="190">
      <c r="A190" s="4" t="n"/>
      <c r="B190" s="5" t="n"/>
      <c r="C190" s="6" t="n"/>
      <c r="D190" s="7" t="n"/>
      <c r="E190" s="6" t="n"/>
      <c r="F190" s="8" t="n"/>
      <c r="G190" s="6" t="n"/>
      <c r="H190" s="6" t="n"/>
      <c r="I190" s="4" t="n"/>
      <c r="J190" s="9">
        <f>IF(OR($A190="",$I190=""),"",IF($I190&lt;=WORKDAY($A190,'Списки'!$I$5),"Да","Нет"))</f>
        <v/>
      </c>
      <c r="K190" s="7" t="n"/>
      <c r="L190" s="7" t="n"/>
      <c r="M190" s="4" t="n"/>
      <c r="N190" s="10" t="n"/>
      <c r="O190" s="11">
        <f>IF(OR($A190="",$H190=""),"",IF($H190="Отменена",0,IF($H190="Тариф понижен",IF($L190="","",$L190),IF($N190="Да",$D190,IF($N190="Нет",0,"")))))</f>
        <v/>
      </c>
      <c r="P190" s="11">
        <f>IF(OR($A190="",$H190=""),"",IF($H190="Отменена",$D190,IF($H190="Тариф понижен",IF($L190="","",$D190-$L190),IF($N190="Да",0,IF($N190="Нет",$D190,"")))))</f>
        <v/>
      </c>
      <c r="Q190" s="12">
        <f>IF($A190="","",IF($H190="",IF(TODAY()&gt;WORKDAY($A190,'Списки'!$I$5),"Просрочен","Открыт"),IF(AND($H190="На паузе",$N190=""),IF(AND($M190&lt;&gt;"",TODAY()&gt;=$M190),"Проверить возобновление","На паузе"),"Закрыт")))</f>
        <v/>
      </c>
      <c r="R190" s="8" t="n"/>
    </row>
    <row r="191">
      <c r="A191" s="4" t="n"/>
      <c r="B191" s="5" t="n"/>
      <c r="C191" s="6" t="n"/>
      <c r="D191" s="7" t="n"/>
      <c r="E191" s="6" t="n"/>
      <c r="F191" s="8" t="n"/>
      <c r="G191" s="6" t="n"/>
      <c r="H191" s="6" t="n"/>
      <c r="I191" s="4" t="n"/>
      <c r="J191" s="9">
        <f>IF(OR($A191="",$I191=""),"",IF($I191&lt;=WORKDAY($A191,'Списки'!$I$5),"Да","Нет"))</f>
        <v/>
      </c>
      <c r="K191" s="7" t="n"/>
      <c r="L191" s="7" t="n"/>
      <c r="M191" s="4" t="n"/>
      <c r="N191" s="10" t="n"/>
      <c r="O191" s="11">
        <f>IF(OR($A191="",$H191=""),"",IF($H191="Отменена",0,IF($H191="Тариф понижен",IF($L191="","",$L191),IF($N191="Да",$D191,IF($N191="Нет",0,"")))))</f>
        <v/>
      </c>
      <c r="P191" s="11">
        <f>IF(OR($A191="",$H191=""),"",IF($H191="Отменена",$D191,IF($H191="Тариф понижен",IF($L191="","",$D191-$L191),IF($N191="Да",0,IF($N191="Нет",$D191,"")))))</f>
        <v/>
      </c>
      <c r="Q191" s="12">
        <f>IF($A191="","",IF($H191="",IF(TODAY()&gt;WORKDAY($A191,'Списки'!$I$5),"Просрочен","Открыт"),IF(AND($H191="На паузе",$N191=""),IF(AND($M191&lt;&gt;"",TODAY()&gt;=$M191),"Проверить возобновление","На паузе"),"Закрыт")))</f>
        <v/>
      </c>
      <c r="R191" s="8" t="n"/>
    </row>
    <row r="192">
      <c r="A192" s="4" t="n"/>
      <c r="B192" s="5" t="n"/>
      <c r="C192" s="6" t="n"/>
      <c r="D192" s="7" t="n"/>
      <c r="E192" s="6" t="n"/>
      <c r="F192" s="8" t="n"/>
      <c r="G192" s="6" t="n"/>
      <c r="H192" s="6" t="n"/>
      <c r="I192" s="4" t="n"/>
      <c r="J192" s="9">
        <f>IF(OR($A192="",$I192=""),"",IF($I192&lt;=WORKDAY($A192,'Списки'!$I$5),"Да","Нет"))</f>
        <v/>
      </c>
      <c r="K192" s="7" t="n"/>
      <c r="L192" s="7" t="n"/>
      <c r="M192" s="4" t="n"/>
      <c r="N192" s="10" t="n"/>
      <c r="O192" s="11">
        <f>IF(OR($A192="",$H192=""),"",IF($H192="Отменена",0,IF($H192="Тариф понижен",IF($L192="","",$L192),IF($N192="Да",$D192,IF($N192="Нет",0,"")))))</f>
        <v/>
      </c>
      <c r="P192" s="11">
        <f>IF(OR($A192="",$H192=""),"",IF($H192="Отменена",$D192,IF($H192="Тариф понижен",IF($L192="","",$D192-$L192),IF($N192="Да",0,IF($N192="Нет",$D192,"")))))</f>
        <v/>
      </c>
      <c r="Q192" s="12">
        <f>IF($A192="","",IF($H192="",IF(TODAY()&gt;WORKDAY($A192,'Списки'!$I$5),"Просрочен","Открыт"),IF(AND($H192="На паузе",$N192=""),IF(AND($M192&lt;&gt;"",TODAY()&gt;=$M192),"Проверить возобновление","На паузе"),"Закрыт")))</f>
        <v/>
      </c>
      <c r="R192" s="8" t="n"/>
    </row>
    <row r="193">
      <c r="A193" s="4" t="n"/>
      <c r="B193" s="5" t="n"/>
      <c r="C193" s="6" t="n"/>
      <c r="D193" s="7" t="n"/>
      <c r="E193" s="6" t="n"/>
      <c r="F193" s="8" t="n"/>
      <c r="G193" s="6" t="n"/>
      <c r="H193" s="6" t="n"/>
      <c r="I193" s="4" t="n"/>
      <c r="J193" s="9">
        <f>IF(OR($A193="",$I193=""),"",IF($I193&lt;=WORKDAY($A193,'Списки'!$I$5),"Да","Нет"))</f>
        <v/>
      </c>
      <c r="K193" s="7" t="n"/>
      <c r="L193" s="7" t="n"/>
      <c r="M193" s="4" t="n"/>
      <c r="N193" s="10" t="n"/>
      <c r="O193" s="11">
        <f>IF(OR($A193="",$H193=""),"",IF($H193="Отменена",0,IF($H193="Тариф понижен",IF($L193="","",$L193),IF($N193="Да",$D193,IF($N193="Нет",0,"")))))</f>
        <v/>
      </c>
      <c r="P193" s="11">
        <f>IF(OR($A193="",$H193=""),"",IF($H193="Отменена",$D193,IF($H193="Тариф понижен",IF($L193="","",$D193-$L193),IF($N193="Да",0,IF($N193="Нет",$D193,"")))))</f>
        <v/>
      </c>
      <c r="Q193" s="12">
        <f>IF($A193="","",IF($H193="",IF(TODAY()&gt;WORKDAY($A193,'Списки'!$I$5),"Просрочен","Открыт"),IF(AND($H193="На паузе",$N193=""),IF(AND($M193&lt;&gt;"",TODAY()&gt;=$M193),"Проверить возобновление","На паузе"),"Закрыт")))</f>
        <v/>
      </c>
      <c r="R193" s="8" t="n"/>
    </row>
    <row r="194">
      <c r="A194" s="4" t="n"/>
      <c r="B194" s="5" t="n"/>
      <c r="C194" s="6" t="n"/>
      <c r="D194" s="7" t="n"/>
      <c r="E194" s="6" t="n"/>
      <c r="F194" s="8" t="n"/>
      <c r="G194" s="6" t="n"/>
      <c r="H194" s="6" t="n"/>
      <c r="I194" s="4" t="n"/>
      <c r="J194" s="9">
        <f>IF(OR($A194="",$I194=""),"",IF($I194&lt;=WORKDAY($A194,'Списки'!$I$5),"Да","Нет"))</f>
        <v/>
      </c>
      <c r="K194" s="7" t="n"/>
      <c r="L194" s="7" t="n"/>
      <c r="M194" s="4" t="n"/>
      <c r="N194" s="10" t="n"/>
      <c r="O194" s="11">
        <f>IF(OR($A194="",$H194=""),"",IF($H194="Отменена",0,IF($H194="Тариф понижен",IF($L194="","",$L194),IF($N194="Да",$D194,IF($N194="Нет",0,"")))))</f>
        <v/>
      </c>
      <c r="P194" s="11">
        <f>IF(OR($A194="",$H194=""),"",IF($H194="Отменена",$D194,IF($H194="Тариф понижен",IF($L194="","",$D194-$L194),IF($N194="Да",0,IF($N194="Нет",$D194,"")))))</f>
        <v/>
      </c>
      <c r="Q194" s="12">
        <f>IF($A194="","",IF($H194="",IF(TODAY()&gt;WORKDAY($A194,'Списки'!$I$5),"Просрочен","Открыт"),IF(AND($H194="На паузе",$N194=""),IF(AND($M194&lt;&gt;"",TODAY()&gt;=$M194),"Проверить возобновление","На паузе"),"Закрыт")))</f>
        <v/>
      </c>
      <c r="R194" s="8" t="n"/>
    </row>
    <row r="195">
      <c r="A195" s="4" t="n"/>
      <c r="B195" s="5" t="n"/>
      <c r="C195" s="6" t="n"/>
      <c r="D195" s="7" t="n"/>
      <c r="E195" s="6" t="n"/>
      <c r="F195" s="8" t="n"/>
      <c r="G195" s="6" t="n"/>
      <c r="H195" s="6" t="n"/>
      <c r="I195" s="4" t="n"/>
      <c r="J195" s="9">
        <f>IF(OR($A195="",$I195=""),"",IF($I195&lt;=WORKDAY($A195,'Списки'!$I$5),"Да","Нет"))</f>
        <v/>
      </c>
      <c r="K195" s="7" t="n"/>
      <c r="L195" s="7" t="n"/>
      <c r="M195" s="4" t="n"/>
      <c r="N195" s="10" t="n"/>
      <c r="O195" s="11">
        <f>IF(OR($A195="",$H195=""),"",IF($H195="Отменена",0,IF($H195="Тариф понижен",IF($L195="","",$L195),IF($N195="Да",$D195,IF($N195="Нет",0,"")))))</f>
        <v/>
      </c>
      <c r="P195" s="11">
        <f>IF(OR($A195="",$H195=""),"",IF($H195="Отменена",$D195,IF($H195="Тариф понижен",IF($L195="","",$D195-$L195),IF($N195="Да",0,IF($N195="Нет",$D195,"")))))</f>
        <v/>
      </c>
      <c r="Q195" s="12">
        <f>IF($A195="","",IF($H195="",IF(TODAY()&gt;WORKDAY($A195,'Списки'!$I$5),"Просрочен","Открыт"),IF(AND($H195="На паузе",$N195=""),IF(AND($M195&lt;&gt;"",TODAY()&gt;=$M195),"Проверить возобновление","На паузе"),"Закрыт")))</f>
        <v/>
      </c>
      <c r="R195" s="8" t="n"/>
    </row>
    <row r="196">
      <c r="A196" s="4" t="n"/>
      <c r="B196" s="5" t="n"/>
      <c r="C196" s="6" t="n"/>
      <c r="D196" s="7" t="n"/>
      <c r="E196" s="6" t="n"/>
      <c r="F196" s="8" t="n"/>
      <c r="G196" s="6" t="n"/>
      <c r="H196" s="6" t="n"/>
      <c r="I196" s="4" t="n"/>
      <c r="J196" s="9">
        <f>IF(OR($A196="",$I196=""),"",IF($I196&lt;=WORKDAY($A196,'Списки'!$I$5),"Да","Нет"))</f>
        <v/>
      </c>
      <c r="K196" s="7" t="n"/>
      <c r="L196" s="7" t="n"/>
      <c r="M196" s="4" t="n"/>
      <c r="N196" s="10" t="n"/>
      <c r="O196" s="11">
        <f>IF(OR($A196="",$H196=""),"",IF($H196="Отменена",0,IF($H196="Тариф понижен",IF($L196="","",$L196),IF($N196="Да",$D196,IF($N196="Нет",0,"")))))</f>
        <v/>
      </c>
      <c r="P196" s="11">
        <f>IF(OR($A196="",$H196=""),"",IF($H196="Отменена",$D196,IF($H196="Тариф понижен",IF($L196="","",$D196-$L196),IF($N196="Да",0,IF($N196="Нет",$D196,"")))))</f>
        <v/>
      </c>
      <c r="Q196" s="12">
        <f>IF($A196="","",IF($H196="",IF(TODAY()&gt;WORKDAY($A196,'Списки'!$I$5),"Просрочен","Открыт"),IF(AND($H196="На паузе",$N196=""),IF(AND($M196&lt;&gt;"",TODAY()&gt;=$M196),"Проверить возобновление","На паузе"),"Закрыт")))</f>
        <v/>
      </c>
      <c r="R196" s="8" t="n"/>
    </row>
    <row r="197">
      <c r="A197" s="4" t="n"/>
      <c r="B197" s="5" t="n"/>
      <c r="C197" s="6" t="n"/>
      <c r="D197" s="7" t="n"/>
      <c r="E197" s="6" t="n"/>
      <c r="F197" s="8" t="n"/>
      <c r="G197" s="6" t="n"/>
      <c r="H197" s="6" t="n"/>
      <c r="I197" s="4" t="n"/>
      <c r="J197" s="9">
        <f>IF(OR($A197="",$I197=""),"",IF($I197&lt;=WORKDAY($A197,'Списки'!$I$5),"Да","Нет"))</f>
        <v/>
      </c>
      <c r="K197" s="7" t="n"/>
      <c r="L197" s="7" t="n"/>
      <c r="M197" s="4" t="n"/>
      <c r="N197" s="10" t="n"/>
      <c r="O197" s="11">
        <f>IF(OR($A197="",$H197=""),"",IF($H197="Отменена",0,IF($H197="Тариф понижен",IF($L197="","",$L197),IF($N197="Да",$D197,IF($N197="Нет",0,"")))))</f>
        <v/>
      </c>
      <c r="P197" s="11">
        <f>IF(OR($A197="",$H197=""),"",IF($H197="Отменена",$D197,IF($H197="Тариф понижен",IF($L197="","",$D197-$L197),IF($N197="Да",0,IF($N197="Нет",$D197,"")))))</f>
        <v/>
      </c>
      <c r="Q197" s="12">
        <f>IF($A197="","",IF($H197="",IF(TODAY()&gt;WORKDAY($A197,'Списки'!$I$5),"Просрочен","Открыт"),IF(AND($H197="На паузе",$N197=""),IF(AND($M197&lt;&gt;"",TODAY()&gt;=$M197),"Проверить возобновление","На паузе"),"Закрыт")))</f>
        <v/>
      </c>
      <c r="R197" s="8" t="n"/>
    </row>
    <row r="198">
      <c r="A198" s="4" t="n"/>
      <c r="B198" s="5" t="n"/>
      <c r="C198" s="6" t="n"/>
      <c r="D198" s="7" t="n"/>
      <c r="E198" s="6" t="n"/>
      <c r="F198" s="8" t="n"/>
      <c r="G198" s="6" t="n"/>
      <c r="H198" s="6" t="n"/>
      <c r="I198" s="4" t="n"/>
      <c r="J198" s="9">
        <f>IF(OR($A198="",$I198=""),"",IF($I198&lt;=WORKDAY($A198,'Списки'!$I$5),"Да","Нет"))</f>
        <v/>
      </c>
      <c r="K198" s="7" t="n"/>
      <c r="L198" s="7" t="n"/>
      <c r="M198" s="4" t="n"/>
      <c r="N198" s="10" t="n"/>
      <c r="O198" s="11">
        <f>IF(OR($A198="",$H198=""),"",IF($H198="Отменена",0,IF($H198="Тариф понижен",IF($L198="","",$L198),IF($N198="Да",$D198,IF($N198="Нет",0,"")))))</f>
        <v/>
      </c>
      <c r="P198" s="11">
        <f>IF(OR($A198="",$H198=""),"",IF($H198="Отменена",$D198,IF($H198="Тариф понижен",IF($L198="","",$D198-$L198),IF($N198="Да",0,IF($N198="Нет",$D198,"")))))</f>
        <v/>
      </c>
      <c r="Q198" s="12">
        <f>IF($A198="","",IF($H198="",IF(TODAY()&gt;WORKDAY($A198,'Списки'!$I$5),"Просрочен","Открыт"),IF(AND($H198="На паузе",$N198=""),IF(AND($M198&lt;&gt;"",TODAY()&gt;=$M198),"Проверить возобновление","На паузе"),"Закрыт")))</f>
        <v/>
      </c>
      <c r="R198" s="8" t="n"/>
    </row>
    <row r="199">
      <c r="A199" s="4" t="n"/>
      <c r="B199" s="5" t="n"/>
      <c r="C199" s="6" t="n"/>
      <c r="D199" s="7" t="n"/>
      <c r="E199" s="6" t="n"/>
      <c r="F199" s="8" t="n"/>
      <c r="G199" s="6" t="n"/>
      <c r="H199" s="6" t="n"/>
      <c r="I199" s="4" t="n"/>
      <c r="J199" s="9">
        <f>IF(OR($A199="",$I199=""),"",IF($I199&lt;=WORKDAY($A199,'Списки'!$I$5),"Да","Нет"))</f>
        <v/>
      </c>
      <c r="K199" s="7" t="n"/>
      <c r="L199" s="7" t="n"/>
      <c r="M199" s="4" t="n"/>
      <c r="N199" s="10" t="n"/>
      <c r="O199" s="11">
        <f>IF(OR($A199="",$H199=""),"",IF($H199="Отменена",0,IF($H199="Тариф понижен",IF($L199="","",$L199),IF($N199="Да",$D199,IF($N199="Нет",0,"")))))</f>
        <v/>
      </c>
      <c r="P199" s="11">
        <f>IF(OR($A199="",$H199=""),"",IF($H199="Отменена",$D199,IF($H199="Тариф понижен",IF($L199="","",$D199-$L199),IF($N199="Да",0,IF($N199="Нет",$D199,"")))))</f>
        <v/>
      </c>
      <c r="Q199" s="12">
        <f>IF($A199="","",IF($H199="",IF(TODAY()&gt;WORKDAY($A199,'Списки'!$I$5),"Просрочен","Открыт"),IF(AND($H199="На паузе",$N199=""),IF(AND($M199&lt;&gt;"",TODAY()&gt;=$M199),"Проверить возобновление","На паузе"),"Закрыт")))</f>
        <v/>
      </c>
      <c r="R199" s="8" t="n"/>
    </row>
    <row r="200">
      <c r="A200" s="4" t="n"/>
      <c r="B200" s="5" t="n"/>
      <c r="C200" s="6" t="n"/>
      <c r="D200" s="7" t="n"/>
      <c r="E200" s="6" t="n"/>
      <c r="F200" s="8" t="n"/>
      <c r="G200" s="6" t="n"/>
      <c r="H200" s="6" t="n"/>
      <c r="I200" s="4" t="n"/>
      <c r="J200" s="9">
        <f>IF(OR($A200="",$I200=""),"",IF($I200&lt;=WORKDAY($A200,'Списки'!$I$5),"Да","Нет"))</f>
        <v/>
      </c>
      <c r="K200" s="7" t="n"/>
      <c r="L200" s="7" t="n"/>
      <c r="M200" s="4" t="n"/>
      <c r="N200" s="10" t="n"/>
      <c r="O200" s="11">
        <f>IF(OR($A200="",$H200=""),"",IF($H200="Отменена",0,IF($H200="Тариф понижен",IF($L200="","",$L200),IF($N200="Да",$D200,IF($N200="Нет",0,"")))))</f>
        <v/>
      </c>
      <c r="P200" s="11">
        <f>IF(OR($A200="",$H200=""),"",IF($H200="Отменена",$D200,IF($H200="Тариф понижен",IF($L200="","",$D200-$L200),IF($N200="Да",0,IF($N200="Нет",$D200,"")))))</f>
        <v/>
      </c>
      <c r="Q200" s="12">
        <f>IF($A200="","",IF($H200="",IF(TODAY()&gt;WORKDAY($A200,'Списки'!$I$5),"Просрочен","Открыт"),IF(AND($H200="На паузе",$N200=""),IF(AND($M200&lt;&gt;"",TODAY()&gt;=$M200),"Проверить возобновление","На паузе"),"Закрыт")))</f>
        <v/>
      </c>
      <c r="R200" s="8" t="n"/>
    </row>
    <row r="201">
      <c r="A201" s="4" t="n"/>
      <c r="B201" s="5" t="n"/>
      <c r="C201" s="6" t="n"/>
      <c r="D201" s="7" t="n"/>
      <c r="E201" s="6" t="n"/>
      <c r="F201" s="8" t="n"/>
      <c r="G201" s="6" t="n"/>
      <c r="H201" s="6" t="n"/>
      <c r="I201" s="4" t="n"/>
      <c r="J201" s="9">
        <f>IF(OR($A201="",$I201=""),"",IF($I201&lt;=WORKDAY($A201,'Списки'!$I$5),"Да","Нет"))</f>
        <v/>
      </c>
      <c r="K201" s="7" t="n"/>
      <c r="L201" s="7" t="n"/>
      <c r="M201" s="4" t="n"/>
      <c r="N201" s="10" t="n"/>
      <c r="O201" s="11">
        <f>IF(OR($A201="",$H201=""),"",IF($H201="Отменена",0,IF($H201="Тариф понижен",IF($L201="","",$L201),IF($N201="Да",$D201,IF($N201="Нет",0,"")))))</f>
        <v/>
      </c>
      <c r="P201" s="11">
        <f>IF(OR($A201="",$H201=""),"",IF($H201="Отменена",$D201,IF($H201="Тариф понижен",IF($L201="","",$D201-$L201),IF($N201="Да",0,IF($N201="Нет",$D201,"")))))</f>
        <v/>
      </c>
      <c r="Q201" s="12">
        <f>IF($A201="","",IF($H201="",IF(TODAY()&gt;WORKDAY($A201,'Списки'!$I$5),"Просрочен","Открыт"),IF(AND($H201="На паузе",$N201=""),IF(AND($M201&lt;&gt;"",TODAY()&gt;=$M201),"Проверить возобновление","На паузе"),"Закрыт")))</f>
        <v/>
      </c>
      <c r="R201" s="8" t="n"/>
    </row>
    <row r="202">
      <c r="A202" s="4" t="n"/>
      <c r="B202" s="5" t="n"/>
      <c r="C202" s="6" t="n"/>
      <c r="D202" s="7" t="n"/>
      <c r="E202" s="6" t="n"/>
      <c r="F202" s="8" t="n"/>
      <c r="G202" s="6" t="n"/>
      <c r="H202" s="6" t="n"/>
      <c r="I202" s="4" t="n"/>
      <c r="J202" s="9">
        <f>IF(OR($A202="",$I202=""),"",IF($I202&lt;=WORKDAY($A202,'Списки'!$I$5),"Да","Нет"))</f>
        <v/>
      </c>
      <c r="K202" s="7" t="n"/>
      <c r="L202" s="7" t="n"/>
      <c r="M202" s="4" t="n"/>
      <c r="N202" s="10" t="n"/>
      <c r="O202" s="11">
        <f>IF(OR($A202="",$H202=""),"",IF($H202="Отменена",0,IF($H202="Тариф понижен",IF($L202="","",$L202),IF($N202="Да",$D202,IF($N202="Нет",0,"")))))</f>
        <v/>
      </c>
      <c r="P202" s="11">
        <f>IF(OR($A202="",$H202=""),"",IF($H202="Отменена",$D202,IF($H202="Тариф понижен",IF($L202="","",$D202-$L202),IF($N202="Да",0,IF($N202="Нет",$D202,"")))))</f>
        <v/>
      </c>
      <c r="Q202" s="12">
        <f>IF($A202="","",IF($H202="",IF(TODAY()&gt;WORKDAY($A202,'Списки'!$I$5),"Просрочен","Открыт"),IF(AND($H202="На паузе",$N202=""),IF(AND($M202&lt;&gt;"",TODAY()&gt;=$M202),"Проверить возобновление","На паузе"),"Закрыт")))</f>
        <v/>
      </c>
      <c r="R202" s="8" t="n"/>
    </row>
    <row r="203">
      <c r="A203" s="4" t="n"/>
      <c r="B203" s="5" t="n"/>
      <c r="C203" s="6" t="n"/>
      <c r="D203" s="7" t="n"/>
      <c r="E203" s="6" t="n"/>
      <c r="F203" s="8" t="n"/>
      <c r="G203" s="6" t="n"/>
      <c r="H203" s="6" t="n"/>
      <c r="I203" s="4" t="n"/>
      <c r="J203" s="9">
        <f>IF(OR($A203="",$I203=""),"",IF($I203&lt;=WORKDAY($A203,'Списки'!$I$5),"Да","Нет"))</f>
        <v/>
      </c>
      <c r="K203" s="7" t="n"/>
      <c r="L203" s="7" t="n"/>
      <c r="M203" s="4" t="n"/>
      <c r="N203" s="10" t="n"/>
      <c r="O203" s="11">
        <f>IF(OR($A203="",$H203=""),"",IF($H203="Отменена",0,IF($H203="Тариф понижен",IF($L203="","",$L203),IF($N203="Да",$D203,IF($N203="Нет",0,"")))))</f>
        <v/>
      </c>
      <c r="P203" s="11">
        <f>IF(OR($A203="",$H203=""),"",IF($H203="Отменена",$D203,IF($H203="Тариф понижен",IF($L203="","",$D203-$L203),IF($N203="Да",0,IF($N203="Нет",$D203,"")))))</f>
        <v/>
      </c>
      <c r="Q203" s="12">
        <f>IF($A203="","",IF($H203="",IF(TODAY()&gt;WORKDAY($A203,'Списки'!$I$5),"Просрочен","Открыт"),IF(AND($H203="На паузе",$N203=""),IF(AND($M203&lt;&gt;"",TODAY()&gt;=$M203),"Проверить возобновление","На паузе"),"Закрыт")))</f>
        <v/>
      </c>
      <c r="R203" s="8" t="n"/>
    </row>
    <row r="204">
      <c r="A204" s="4" t="n"/>
      <c r="B204" s="5" t="n"/>
      <c r="C204" s="6" t="n"/>
      <c r="D204" s="7" t="n"/>
      <c r="E204" s="6" t="n"/>
      <c r="F204" s="8" t="n"/>
      <c r="G204" s="6" t="n"/>
      <c r="H204" s="6" t="n"/>
      <c r="I204" s="4" t="n"/>
      <c r="J204" s="9">
        <f>IF(OR($A204="",$I204=""),"",IF($I204&lt;=WORKDAY($A204,'Списки'!$I$5),"Да","Нет"))</f>
        <v/>
      </c>
      <c r="K204" s="7" t="n"/>
      <c r="L204" s="7" t="n"/>
      <c r="M204" s="4" t="n"/>
      <c r="N204" s="10" t="n"/>
      <c r="O204" s="11">
        <f>IF(OR($A204="",$H204=""),"",IF($H204="Отменена",0,IF($H204="Тариф понижен",IF($L204="","",$L204),IF($N204="Да",$D204,IF($N204="Нет",0,"")))))</f>
        <v/>
      </c>
      <c r="P204" s="11">
        <f>IF(OR($A204="",$H204=""),"",IF($H204="Отменена",$D204,IF($H204="Тариф понижен",IF($L204="","",$D204-$L204),IF($N204="Да",0,IF($N204="Нет",$D204,"")))))</f>
        <v/>
      </c>
      <c r="Q204" s="12">
        <f>IF($A204="","",IF($H204="",IF(TODAY()&gt;WORKDAY($A204,'Списки'!$I$5),"Просрочен","Открыт"),IF(AND($H204="На паузе",$N204=""),IF(AND($M204&lt;&gt;"",TODAY()&gt;=$M204),"Проверить возобновление","На паузе"),"Закрыт")))</f>
        <v/>
      </c>
      <c r="R204" s="8" t="n"/>
    </row>
  </sheetData>
  <autoFilter ref="A4:R204"/>
  <conditionalFormatting sqref="J5:J204">
    <cfRule type="expression" priority="1" dxfId="0">
      <formula>J5="Да"</formula>
    </cfRule>
    <cfRule type="expression" priority="2" dxfId="1">
      <formula>J5="Нет"</formula>
    </cfRule>
  </conditionalFormatting>
  <conditionalFormatting sqref="H5:H204">
    <cfRule type="expression" priority="3" dxfId="1">
      <formula>H5="Отменена"</formula>
    </cfRule>
    <cfRule type="expression" priority="4" dxfId="2">
      <formula>H5="На паузе"</formula>
    </cfRule>
    <cfRule type="expression" priority="5" dxfId="3">
      <formula>H5="Тариф понижен"</formula>
    </cfRule>
  </conditionalFormatting>
  <conditionalFormatting sqref="Q5:Q204">
    <cfRule type="expression" priority="6" dxfId="3">
      <formula>Q5="Открыт"</formula>
    </cfRule>
    <cfRule type="expression" priority="7" dxfId="1">
      <formula>Q5="Просрочен"</formula>
    </cfRule>
    <cfRule type="expression" priority="8" dxfId="2">
      <formula>Q5="На паузе"</formula>
    </cfRule>
    <cfRule type="expression" priority="9" dxfId="2">
      <formula>Q5="Проверить возобновление"</formula>
    </cfRule>
    <cfRule type="expression" priority="10" dxfId="0">
      <formula>Q5="Закрыт"</formula>
    </cfRule>
  </conditionalFormatting>
  <dataValidations count="6">
    <dataValidation sqref="E5:E204" showDropDown="0" showInputMessage="0" showErrorMessage="0" allowBlank="1" type="list">
      <formula1>='Списки'!$A$5:$A$8</formula1>
    </dataValidation>
    <dataValidation sqref="F5:F204" showDropDown="0" showInputMessage="0" showErrorMessage="0" allowBlank="1" type="list">
      <formula1>='Списки'!$B$5:$B$9</formula1>
    </dataValidation>
    <dataValidation sqref="G5:G204" showDropDown="0" showInputMessage="0" showErrorMessage="0" allowBlank="1" type="list">
      <formula1>='Списки'!$C$5:$C$7</formula1>
    </dataValidation>
    <dataValidation sqref="H5:H204" showDropDown="0" showInputMessage="0" showErrorMessage="0" allowBlank="1" type="list">
      <formula1>='Списки'!$D$5:$D$7</formula1>
    </dataValidation>
    <dataValidation sqref="N5:N204" showDropDown="0" showInputMessage="0" showErrorMessage="0" allowBlank="1" type="list">
      <formula1>='Списки'!$E$5:$E$6</formula1>
    </dataValidation>
    <dataValidation sqref="C5:C204" showDropDown="0" showInputMessage="0" showErrorMessage="0" allowBlank="1" type="list">
      <formula1>='Списки'!$F$5:$F$7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6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6" customWidth="1" min="3" max="3"/>
    <col width="18" customWidth="1" min="4" max="4"/>
    <col width="16" customWidth="1" min="5" max="5"/>
    <col width="18" customWidth="1" min="6" max="6"/>
  </cols>
  <sheetData>
    <row r="1">
      <c r="A1" s="1" t="inlineStr">
        <is>
          <t>Итоги</t>
        </is>
      </c>
    </row>
    <row r="2">
      <c r="A2" s="2" t="inlineStr">
        <is>
          <t>Количество и суммы с листа «Журнал отмен». Обновляются, когда вы добавляете строки. Выручка указана в месяц.</t>
        </is>
      </c>
    </row>
    <row r="4" ht="24" customHeight="1">
      <c r="A4" s="3" t="inlineStr">
        <is>
          <t>Показатель</t>
        </is>
      </c>
      <c r="B4" s="3" t="inlineStr">
        <is>
          <t>Значение</t>
        </is>
      </c>
    </row>
    <row r="5">
      <c r="A5" s="8" t="inlineStr">
        <is>
          <t>Запросов на отмену</t>
        </is>
      </c>
      <c r="B5" s="13">
        <f>COUNT('Журнал отмен'!$A$5:$A$204)</f>
        <v/>
      </c>
    </row>
    <row r="6">
      <c r="A6" s="8" t="inlineStr">
        <is>
          <t>Отменено</t>
        </is>
      </c>
      <c r="B6" s="13">
        <f>COUNTIF('Журнал отмен'!$H$5:$H$204,"Отменена")</f>
        <v/>
      </c>
    </row>
    <row r="7">
      <c r="A7" s="8" t="inlineStr">
        <is>
          <t>На паузе</t>
        </is>
      </c>
      <c r="B7" s="13">
        <f>COUNTIF('Журнал отмен'!$H$5:$H$204,"На паузе")</f>
        <v/>
      </c>
    </row>
    <row r="8">
      <c r="A8" s="8" t="inlineStr">
        <is>
          <t>Тариф понижен</t>
        </is>
      </c>
      <c r="B8" s="13">
        <f>COUNTIF('Журнал отмен'!$H$5:$H$204,"Тариф понижен")</f>
        <v/>
      </c>
    </row>
    <row r="9">
      <c r="A9" s="8" t="inlineStr">
        <is>
          <t>Сделано предложений</t>
        </is>
      </c>
      <c r="B9" s="13">
        <f>COUNTA('Журнал отмен'!$G$5:$G$204)-COUNTIF('Журнал отмен'!$G$5:$G$204,"Без предложения")</f>
        <v/>
      </c>
    </row>
    <row r="10">
      <c r="A10" s="8" t="inlineStr">
        <is>
          <t>Принято предложений</t>
        </is>
      </c>
      <c r="B10" s="13">
        <f>COUNTIFS('Журнал отмен'!$G$5:$G$204,"&lt;&gt;Без предложения",'Журнал отмен'!$G$5:$G$204,"&lt;&gt;",'Журнал отмен'!$H$5:$H$204,"На паузе")+COUNTIFS('Журнал отмен'!$G$5:$G$204,"&lt;&gt;Без предложения",'Журнал отмен'!$G$5:$G$204,"&lt;&gt;",'Журнал отмен'!$H$5:$H$204,"Тариф понижен")</f>
        <v/>
      </c>
    </row>
    <row r="11">
      <c r="A11" s="8" t="inlineStr">
        <is>
          <t>Доля принятых предложений</t>
        </is>
      </c>
      <c r="B11" s="14">
        <f>IF(B9=0,"",B10/B9)</f>
        <v/>
      </c>
    </row>
    <row r="12">
      <c r="A12" s="8" t="inlineStr">
        <is>
          <t>Обработано в срок</t>
        </is>
      </c>
      <c r="B12" s="14">
        <f>IF(COUNT('Журнал отмен'!$I$5:$I$204)=0,"",COUNTIF('Журнал отмен'!$J$5:$J$204,"Да")/COUNT('Журнал отмен'!$I$5:$I$204))</f>
        <v/>
      </c>
    </row>
    <row r="13">
      <c r="A13" s="8" t="inlineStr">
        <is>
          <t>Паузы с возобновлением</t>
        </is>
      </c>
      <c r="B13" s="13">
        <f>COUNTIFS('Журнал отмен'!$H$5:$H$204,"На паузе",'Журнал отмен'!$N$5:$N$204,"Да")</f>
        <v/>
      </c>
    </row>
    <row r="14">
      <c r="A14" s="8" t="inlineStr">
        <is>
          <t>Паузы без возобновления</t>
        </is>
      </c>
      <c r="B14" s="13">
        <f>COUNTIFS('Журнал отмен'!$H$5:$H$204,"На паузе",'Журнал отмен'!$N$5:$N$204,"Нет")</f>
        <v/>
      </c>
    </row>
    <row r="15">
      <c r="A15" s="8" t="inlineStr">
        <is>
          <t>Возвраты</t>
        </is>
      </c>
      <c r="B15" s="15">
        <f>SUM('Журнал отмен'!$K$5:$K$204)</f>
        <v/>
      </c>
    </row>
    <row r="16">
      <c r="A16" s="8" t="inlineStr">
        <is>
          <t>Сумма в месяц по всем запросам</t>
        </is>
      </c>
      <c r="B16" s="15">
        <f>SUMIFS('Журнал отмен'!$D$5:$D$204,'Журнал отмен'!$A$5:$A$204,"&lt;&gt;")</f>
        <v/>
      </c>
    </row>
    <row r="17">
      <c r="A17" s="8" t="inlineStr">
        <is>
          <t>Сохранённая выручка в месяц</t>
        </is>
      </c>
      <c r="B17" s="15">
        <f>SUM('Журнал отмен'!$O$5:$O$204)</f>
        <v/>
      </c>
    </row>
    <row r="18">
      <c r="A18" s="8" t="inlineStr">
        <is>
          <t>Потерянная выручка в месяц</t>
        </is>
      </c>
      <c r="B18" s="15">
        <f>SUM('Журнал отмен'!$P$5:$P$204)</f>
        <v/>
      </c>
    </row>
    <row r="19">
      <c r="A19" s="8" t="inlineStr">
        <is>
          <t>Главная причина по запросам</t>
        </is>
      </c>
      <c r="B19" s="16">
        <f>IF(MAX($B$24:$B$28)=0,"",INDEX($A$24:$A$28,MATCH(MAX($B$24:$B$28),$B$24:$B$28,0)))</f>
        <v/>
      </c>
    </row>
    <row r="20">
      <c r="A20" s="8" t="inlineStr">
        <is>
          <t>Главная причина по потерянной выручке</t>
        </is>
      </c>
      <c r="B20" s="16">
        <f>IF(MAX($D$24:$D$28)=0,"",INDEX($A$24:$A$28,MATCH(MAX($D$24:$D$28),$D$24:$D$28,0)))</f>
        <v/>
      </c>
    </row>
    <row r="22">
      <c r="A22" s="17" t="inlineStr">
        <is>
          <t>Главные причины</t>
        </is>
      </c>
    </row>
    <row r="23" ht="30" customHeight="1">
      <c r="A23" s="3" t="inlineStr">
        <is>
          <t>Причина</t>
        </is>
      </c>
      <c r="B23" s="3" t="inlineStr">
        <is>
          <t>Запросы</t>
        </is>
      </c>
      <c r="C23" s="3" t="inlineStr">
        <is>
          <t>Доля запросов</t>
        </is>
      </c>
      <c r="D23" s="3" t="inlineStr">
        <is>
          <t>Потерянная выручка в месяц</t>
        </is>
      </c>
      <c r="E23" s="3" t="inlineStr">
        <is>
          <t>Место по запросам</t>
        </is>
      </c>
      <c r="F23" s="3" t="inlineStr">
        <is>
          <t>Место по потерянной выручке</t>
        </is>
      </c>
    </row>
    <row r="24">
      <c r="A24" s="8" t="inlineStr">
        <is>
          <t>Слишком дорого</t>
        </is>
      </c>
      <c r="B24" s="18">
        <f>COUNTIF('Журнал отмен'!$F$5:$F$204,A24)</f>
        <v/>
      </c>
      <c r="C24" s="19">
        <f>IF($B$5=0,"",B24/$B$5)</f>
        <v/>
      </c>
      <c r="D24" s="20">
        <f>SUMIFS('Журнал отмен'!$P$5:$P$204,'Журнал отмен'!$F$5:$F$204,A24)</f>
        <v/>
      </c>
      <c r="E24" s="21">
        <f>IF(B24=0,"",RANK(B24,$B$24:$B$28))</f>
        <v/>
      </c>
      <c r="F24" s="21">
        <f>IF(D24=0,"",RANK(D24,$D$24:$D$28))</f>
        <v/>
      </c>
    </row>
    <row r="25">
      <c r="A25" s="8" t="inlineStr">
        <is>
          <t>Мало пользуюсь</t>
        </is>
      </c>
      <c r="B25" s="18">
        <f>COUNTIF('Журнал отмен'!$F$5:$F$204,A25)</f>
        <v/>
      </c>
      <c r="C25" s="19">
        <f>IF($B$5=0,"",B25/$B$5)</f>
        <v/>
      </c>
      <c r="D25" s="20">
        <f>SUMIFS('Журнал отмен'!$P$5:$P$204,'Журнал отмен'!$F$5:$F$204,A25)</f>
        <v/>
      </c>
      <c r="E25" s="21">
        <f>IF(B25=0,"",RANK(B25,$B$24:$B$28))</f>
        <v/>
      </c>
      <c r="F25" s="21">
        <f>IF(D25=0,"",RANK(D25,$D$24:$D$28))</f>
        <v/>
      </c>
    </row>
    <row r="26">
      <c r="A26" s="8" t="inlineStr">
        <is>
          <t>Продукт не подходит</t>
        </is>
      </c>
      <c r="B26" s="18">
        <f>COUNTIF('Журнал отмен'!$F$5:$F$204,A26)</f>
        <v/>
      </c>
      <c r="C26" s="19">
        <f>IF($B$5=0,"",B26/$B$5)</f>
        <v/>
      </c>
      <c r="D26" s="20">
        <f>SUMIFS('Журнал отмен'!$P$5:$P$204,'Журнал отмен'!$F$5:$F$204,A26)</f>
        <v/>
      </c>
      <c r="E26" s="21">
        <f>IF(B26=0,"",RANK(B26,$B$24:$B$28))</f>
        <v/>
      </c>
      <c r="F26" s="21">
        <f>IF(D26=0,"",RANK(D26,$D$24:$D$28))</f>
        <v/>
      </c>
    </row>
    <row r="27">
      <c r="A27" s="8" t="inlineStr">
        <is>
          <t>Проблема с доставкой или сервисом</t>
        </is>
      </c>
      <c r="B27" s="18">
        <f>COUNTIF('Журнал отмен'!$F$5:$F$204,A27)</f>
        <v/>
      </c>
      <c r="C27" s="19">
        <f>IF($B$5=0,"",B27/$B$5)</f>
        <v/>
      </c>
      <c r="D27" s="20">
        <f>SUMIFS('Журнал отмен'!$P$5:$P$204,'Журнал отмен'!$F$5:$F$204,A27)</f>
        <v/>
      </c>
      <c r="E27" s="21">
        <f>IF(B27=0,"",RANK(B27,$B$24:$B$28))</f>
        <v/>
      </c>
      <c r="F27" s="21">
        <f>IF(D27=0,"",RANK(D27,$D$24:$D$28))</f>
        <v/>
      </c>
    </row>
    <row r="28">
      <c r="A28" s="8" t="inlineStr">
        <is>
          <t>Другое</t>
        </is>
      </c>
      <c r="B28" s="18">
        <f>COUNTIF('Журнал отмен'!$F$5:$F$204,A28)</f>
        <v/>
      </c>
      <c r="C28" s="19">
        <f>IF($B$5=0,"",B28/$B$5)</f>
        <v/>
      </c>
      <c r="D28" s="20">
        <f>SUMIFS('Журнал отмен'!$P$5:$P$204,'Журнал отмен'!$F$5:$F$204,A28)</f>
        <v/>
      </c>
      <c r="E28" s="21">
        <f>IF(B28=0,"",RANK(B28,$B$24:$B$28))</f>
        <v/>
      </c>
      <c r="F28" s="21">
        <f>IF(D28=0,"",RANK(D28,$D$24:$D$28))</f>
        <v/>
      </c>
    </row>
    <row r="30">
      <c r="A30" s="17" t="inlineStr">
        <is>
          <t>Предложения</t>
        </is>
      </c>
    </row>
    <row r="31" ht="30" customHeight="1">
      <c r="A31" s="3" t="inlineStr">
        <is>
          <t>Предложение</t>
        </is>
      </c>
      <c r="B31" s="3" t="inlineStr">
        <is>
          <t>Запросы</t>
        </is>
      </c>
      <c r="C31" s="3" t="inlineStr">
        <is>
          <t>Отменено</t>
        </is>
      </c>
      <c r="D31" s="3" t="inlineStr">
        <is>
          <t>Остались (пауза или тариф дешевле)</t>
        </is>
      </c>
      <c r="E31" s="3" t="inlineStr">
        <is>
          <t>Сохранённая выручка в месяц</t>
        </is>
      </c>
    </row>
    <row r="32">
      <c r="A32" s="8" t="inlineStr">
        <is>
          <t>Пауза</t>
        </is>
      </c>
      <c r="B32" s="18">
        <f>COUNTIF('Журнал отмен'!$G$5:$G$204,A32)</f>
        <v/>
      </c>
      <c r="C32" s="18">
        <f>COUNTIFS('Журнал отмен'!$G$5:$G$204,A32,'Журнал отмен'!$H$5:$H$204,"Отменена")</f>
        <v/>
      </c>
      <c r="D32" s="18">
        <f>COUNTIFS('Журнал отмен'!$G$5:$G$204,A32,'Журнал отмен'!$H$5:$H$204,"На паузе")+COUNTIFS('Журнал отмен'!$G$5:$G$204,A32,'Журнал отмен'!$H$5:$H$204,"Тариф понижен")</f>
        <v/>
      </c>
      <c r="E32" s="20">
        <f>SUMIFS('Журнал отмен'!$O$5:$O$204,'Журнал отмен'!$G$5:$G$204,A32)</f>
        <v/>
      </c>
    </row>
    <row r="33">
      <c r="A33" s="8" t="inlineStr">
        <is>
          <t>Тариф дешевле</t>
        </is>
      </c>
      <c r="B33" s="18">
        <f>COUNTIF('Журнал отмен'!$G$5:$G$204,A33)</f>
        <v/>
      </c>
      <c r="C33" s="18">
        <f>COUNTIFS('Журнал отмен'!$G$5:$G$204,A33,'Журнал отмен'!$H$5:$H$204,"Отменена")</f>
        <v/>
      </c>
      <c r="D33" s="18">
        <f>COUNTIFS('Журнал отмен'!$G$5:$G$204,A33,'Журнал отмен'!$H$5:$H$204,"На паузе")+COUNTIFS('Журнал отмен'!$G$5:$G$204,A33,'Журнал отмен'!$H$5:$H$204,"Тариф понижен")</f>
        <v/>
      </c>
      <c r="E33" s="20">
        <f>SUMIFS('Журнал отмен'!$O$5:$O$204,'Журнал отмен'!$G$5:$G$204,A33)</f>
        <v/>
      </c>
    </row>
    <row r="34">
      <c r="A34" s="8" t="inlineStr">
        <is>
          <t>Без предложения</t>
        </is>
      </c>
      <c r="B34" s="18">
        <f>COUNTIF('Журнал отмен'!$G$5:$G$204,A34)</f>
        <v/>
      </c>
      <c r="C34" s="18">
        <f>COUNTIFS('Журнал отмен'!$G$5:$G$204,A34,'Журнал отмен'!$H$5:$H$204,"Отменена")</f>
        <v/>
      </c>
      <c r="D34" s="18">
        <f>COUNTIFS('Журнал отмен'!$G$5:$G$204,A34,'Журнал отмен'!$H$5:$H$204,"На паузе")+COUNTIFS('Журнал отмен'!$G$5:$G$204,A34,'Журнал отмен'!$H$5:$H$204,"Тариф понижен")</f>
        <v/>
      </c>
      <c r="E34" s="20">
        <f>SUMIFS('Журнал отмен'!$O$5:$O$204,'Журнал отмен'!$G$5:$G$204,A34)</f>
        <v/>
      </c>
    </row>
    <row r="36">
      <c r="A36" s="22" t="inlineStr">
        <is>
          <t>Бесплатный шаблон от CRMsoftware.pro. Данные примера вымышлены.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9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26" customWidth="1" min="2" max="2"/>
    <col width="14" customWidth="1" min="3" max="3"/>
    <col width="14" customWidth="1" min="4" max="4"/>
    <col width="10" customWidth="1" min="5" max="5"/>
    <col width="14" customWidth="1" min="6" max="6"/>
    <col width="12" customWidth="1" min="7" max="7"/>
    <col width="30" customWidth="1" min="8" max="8"/>
    <col width="9" customWidth="1" min="9" max="9"/>
  </cols>
  <sheetData>
    <row r="1">
      <c r="A1" s="1" t="inlineStr">
        <is>
          <t>Списки и настройки</t>
        </is>
      </c>
    </row>
    <row r="2">
      <c r="A2" s="2" t="inlineStr">
        <is>
          <t>Списки используются в выпадающих меню на листе «Журнал отмен». Оставьте пять причин, чтобы месяцы можно было сравнивать. Тарифы и цены — для справки; сумму в месяц для каждого клиента вводите в журнал сами.</t>
        </is>
      </c>
    </row>
    <row r="4" ht="30" customHeight="1">
      <c r="A4" s="3" t="inlineStr">
        <is>
          <t>Канал</t>
        </is>
      </c>
      <c r="B4" s="3" t="inlineStr">
        <is>
          <t>Причина</t>
        </is>
      </c>
      <c r="C4" s="3" t="inlineStr">
        <is>
          <t>Предложение</t>
        </is>
      </c>
      <c r="D4" s="3" t="inlineStr">
        <is>
          <t>Результат</t>
        </is>
      </c>
      <c r="E4" s="3" t="inlineStr">
        <is>
          <t>Возобновлена</t>
        </is>
      </c>
      <c r="F4" s="3" t="inlineStr">
        <is>
          <t>Тариф</t>
        </is>
      </c>
      <c r="G4" s="3" t="inlineStr">
        <is>
          <t>Цена в месяц</t>
        </is>
      </c>
      <c r="H4" s="3" t="inlineStr">
        <is>
          <t>Настройка</t>
        </is>
      </c>
      <c r="I4" s="3" t="inlineStr">
        <is>
          <t>Значение</t>
        </is>
      </c>
    </row>
    <row r="5">
      <c r="A5" s="8" t="inlineStr">
        <is>
          <t>Email</t>
        </is>
      </c>
      <c r="B5" s="8" t="inlineStr">
        <is>
          <t>Слишком дорого</t>
        </is>
      </c>
      <c r="C5" s="8" t="inlineStr">
        <is>
          <t>Пауза</t>
        </is>
      </c>
      <c r="D5" s="8" t="inlineStr">
        <is>
          <t>Отменена</t>
        </is>
      </c>
      <c r="E5" s="8" t="inlineStr">
        <is>
          <t>Да</t>
        </is>
      </c>
      <c r="F5" s="8" t="inlineStr">
        <is>
          <t>Одна пачка</t>
        </is>
      </c>
      <c r="G5" s="23" t="n">
        <v>19</v>
      </c>
      <c r="H5" s="5" t="inlineStr">
        <is>
          <t>Обработать в течение (рабочих дней)</t>
        </is>
      </c>
      <c r="I5" s="21" t="n">
        <v>1</v>
      </c>
    </row>
    <row r="6">
      <c r="A6" s="8" t="inlineStr">
        <is>
          <t>Чат</t>
        </is>
      </c>
      <c r="B6" s="8" t="inlineStr">
        <is>
          <t>Мало пользуюсь</t>
        </is>
      </c>
      <c r="C6" s="8" t="inlineStr">
        <is>
          <t>Тариф дешевле</t>
        </is>
      </c>
      <c r="D6" s="8" t="inlineStr">
        <is>
          <t>На паузе</t>
        </is>
      </c>
      <c r="E6" s="8" t="inlineStr">
        <is>
          <t>Нет</t>
        </is>
      </c>
      <c r="F6" s="8" t="inlineStr">
        <is>
          <t>Две пачки</t>
        </is>
      </c>
      <c r="G6" s="23" t="n">
        <v>36</v>
      </c>
    </row>
    <row r="7">
      <c r="A7" s="8" t="inlineStr">
        <is>
          <t>Телефон</t>
        </is>
      </c>
      <c r="B7" s="8" t="inlineStr">
        <is>
          <t>Продукт не подходит</t>
        </is>
      </c>
      <c r="C7" s="8" t="inlineStr">
        <is>
          <t>Без предложения</t>
        </is>
      </c>
      <c r="D7" s="8" t="inlineStr">
        <is>
          <t>Тариф понижен</t>
        </is>
      </c>
      <c r="F7" s="8" t="inlineStr">
        <is>
          <t>Офисный набор</t>
        </is>
      </c>
      <c r="G7" s="23" t="n">
        <v>64</v>
      </c>
    </row>
    <row r="8">
      <c r="A8" s="8" t="inlineStr">
        <is>
          <t>Самостоятельно</t>
        </is>
      </c>
      <c r="B8" s="8" t="inlineStr">
        <is>
          <t>Проблема с доставкой или сервисом</t>
        </is>
      </c>
    </row>
    <row r="9">
      <c r="B9" s="8" t="inlineStr">
        <is>
          <t>Другое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отмен</dc:title>
  <dcterms:created xmlns:dcterms="http://purl.org/dc/terms/" xmlns:xsi="http://www.w3.org/2001/XMLSchema-instance" xsi:type="dcterms:W3CDTF">2026-10-12T20:20:56Z</dcterms:created>
  <dcterms:modified xmlns:dcterms="http://purl.org/dc/terms/" xmlns:xsi="http://www.w3.org/2001/XMLSchema-instance" xsi:type="dcterms:W3CDTF">2026-10-12T20:20:56Z</dcterms:modified>
</cp:coreProperties>
</file>