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升级聊天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列表" sheetId="3" state="visible" r:id="rId3"/>
  </sheets>
  <definedNames>
    <definedName name="_xlnm._FilterDatabase" localSheetId="0" hidden="1">'升级聊天'!$A$4:$S$204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"/>
    <numFmt numFmtId="165" formatCode="yyyy-mm-dd"/>
    <numFmt numFmtId="166" formatCode="yyyy-mm-dd hh:mm"/>
    <numFmt numFmtId="167" formatCode="0.0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166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7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horizontal="center" vertical="top" wrapText="1"/>
    </xf>
    <xf numFmtId="167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22" customWidth="1" min="4" max="4"/>
    <col width="11" customWidth="1" min="5" max="5"/>
    <col width="16" customWidth="1" min="6" max="6"/>
    <col width="12" customWidth="1" min="7" max="7"/>
    <col width="10" customWidth="1" min="8" max="8"/>
    <col width="14" customWidth="1" min="9" max="9"/>
    <col width="11" customWidth="1" min="10" max="10"/>
    <col width="20" customWidth="1" min="11" max="11"/>
    <col width="16" customWidth="1" min="12" max="12"/>
    <col width="16" customWidth="1" min="13" max="13"/>
    <col width="11" customWidth="1" min="14" max="14"/>
    <col width="12" customWidth="1" min="15" max="15"/>
    <col width="12" customWidth="1" min="16" max="16"/>
    <col width="11" customWidth="1" min="17" max="17"/>
    <col width="17" customWidth="1" min="18" max="18"/>
    <col width="44" customWidth="1" min="19" max="19"/>
  </cols>
  <sheetData>
    <row r="1">
      <c r="A1" s="1" t="inlineStr">
        <is>
          <t>升级聊天记录表</t>
        </is>
      </c>
    </row>
    <row r="2">
      <c r="A2" s="2" t="inlineStr">
        <is>
          <t>每个情绪激动的聊天记一行。渠道、原因、严重程度、提供的方案和结果从列表中选择。“记录完整”和“状态”会自动填写。</t>
        </is>
      </c>
    </row>
    <row r="3">
      <c r="A3" s="2" t="inlineStr">
        <is>
          <t>只有客户确认了解决办法或下一步、承诺的跟进已完成且这一行已完整时，才显示“已关闭”。</t>
        </is>
      </c>
    </row>
    <row r="4" ht="34" customHeight="1">
      <c r="A4" s="3" t="inlineStr">
        <is>
          <t>日期</t>
        </is>
      </c>
      <c r="B4" s="3" t="inlineStr">
        <is>
          <t>客户</t>
        </is>
      </c>
      <c r="C4" s="3" t="inlineStr">
        <is>
          <t>渠道</t>
        </is>
      </c>
      <c r="D4" s="3" t="inlineStr">
        <is>
          <t>原因</t>
        </is>
      </c>
      <c r="E4" s="3" t="inlineStr">
        <is>
          <t>严重程度</t>
        </is>
      </c>
      <c r="F4" s="3" t="inlineStr">
        <is>
          <t>负责人</t>
        </is>
      </c>
      <c r="G4" s="3" t="inlineStr">
        <is>
          <t>首次回复（分钟）</t>
        </is>
      </c>
      <c r="H4" s="3" t="inlineStr">
        <is>
          <t>已转交</t>
        </is>
      </c>
      <c r="I4" s="3" t="inlineStr">
        <is>
          <t>提供的方案</t>
        </is>
      </c>
      <c r="J4" s="3" t="inlineStr">
        <is>
          <t>金额（$）</t>
        </is>
      </c>
      <c r="K4" s="3" t="inlineStr">
        <is>
          <t>审批人</t>
        </is>
      </c>
      <c r="L4" s="3" t="inlineStr">
        <is>
          <t>跟进截止</t>
        </is>
      </c>
      <c r="M4" s="3" t="inlineStr">
        <is>
          <t>跟进完成</t>
        </is>
      </c>
      <c r="N4" s="3" t="inlineStr">
        <is>
          <t>客户已确认</t>
        </is>
      </c>
      <c r="O4" s="3" t="inlineStr">
        <is>
          <t>结果</t>
        </is>
      </c>
      <c r="P4" s="3" t="inlineStr">
        <is>
          <t>满意度（1-5）</t>
        </is>
      </c>
      <c r="Q4" s="3" t="inlineStr">
        <is>
          <t>记录完整</t>
        </is>
      </c>
      <c r="R4" s="3" t="inlineStr">
        <is>
          <t>状态</t>
        </is>
      </c>
      <c r="S4" s="3" t="inlineStr">
        <is>
          <t>备注</t>
        </is>
      </c>
    </row>
    <row r="5">
      <c r="A5" s="4" t="n">
        <v>46294</v>
      </c>
      <c r="B5" s="5" t="inlineStr">
        <is>
          <t>Aisha Bello</t>
        </is>
      </c>
      <c r="C5" s="6" t="inlineStr">
        <is>
          <t>WhatsApp</t>
        </is>
      </c>
      <c r="D5" s="7" t="inlineStr">
        <is>
          <t>产品故障或损坏</t>
        </is>
      </c>
      <c r="E5" s="8" t="inlineStr">
        <is>
          <t>中</t>
        </is>
      </c>
      <c r="F5" s="7" t="inlineStr">
        <is>
          <t>Owen Hart</t>
        </is>
      </c>
      <c r="G5" s="9" t="n">
        <v>6</v>
      </c>
      <c r="H5" s="8" t="inlineStr">
        <is>
          <t>否</t>
        </is>
      </c>
      <c r="I5" s="6" t="inlineStr">
        <is>
          <t>解决办法</t>
        </is>
      </c>
      <c r="J5" s="10" t="n"/>
      <c r="K5" s="7" t="n"/>
      <c r="L5" s="11" t="n">
        <v>46297.5</v>
      </c>
      <c r="M5" s="11" t="n">
        <v>46297.42708333334</v>
      </c>
      <c r="N5" s="8" t="inlineStr">
        <is>
          <t>是</t>
        </is>
      </c>
      <c r="O5" s="6" t="inlineStr">
        <is>
          <t>已解决</t>
        </is>
      </c>
      <c r="P5" s="9" t="n">
        <v>5</v>
      </c>
      <c r="Q5" s="12">
        <f>IF($A5="","",IF(AND(COUNTA($B5:$I5)=8,$O5&lt;&gt;"",OR(AND($I5&lt;&gt;"抵扣",$I5&lt;&gt;"退款"),$J5&lt;&gt;""),OR(N($J5)&lt;='列表'!$I$5,$K5&lt;&gt;"")),"是","否"))</f>
        <v/>
      </c>
      <c r="R5" s="13">
        <f>IF($A5="","",IF(AND($L5&lt;&gt;"",$M5="",$L5&lt;NOW()),"跟进逾期",IF(AND($Q5="是",$N5="是",OR($L5="",$M5&lt;&gt;"")),"已关闭","处理中")))</f>
        <v/>
      </c>
      <c r="S5" s="7" t="inlineStr">
        <is>
          <t>桌面有划痕；新桌面已于 10 月 2 日送达</t>
        </is>
      </c>
    </row>
    <row r="6">
      <c r="A6" s="4" t="n">
        <v>46295</v>
      </c>
      <c r="B6" s="5" t="inlineStr">
        <is>
          <t>Tom Becker</t>
        </is>
      </c>
      <c r="C6" s="6" t="inlineStr">
        <is>
          <t>网站聊天</t>
        </is>
      </c>
      <c r="D6" s="7" t="inlineStr">
        <is>
          <t>账单或扣款</t>
        </is>
      </c>
      <c r="E6" s="8" t="inlineStr">
        <is>
          <t>高</t>
        </is>
      </c>
      <c r="F6" s="7" t="inlineStr">
        <is>
          <t>Owen Hart</t>
        </is>
      </c>
      <c r="G6" s="9" t="n">
        <v>2</v>
      </c>
      <c r="H6" s="8" t="inlineStr">
        <is>
          <t>是</t>
        </is>
      </c>
      <c r="I6" s="6" t="inlineStr">
        <is>
          <t>退款</t>
        </is>
      </c>
      <c r="J6" s="10" t="n">
        <v>250</v>
      </c>
      <c r="K6" s="7" t="inlineStr">
        <is>
          <t>Hannah Price</t>
        </is>
      </c>
      <c r="L6" s="11" t="n">
        <v>46296.70833333334</v>
      </c>
      <c r="M6" s="11" t="n">
        <v>46296.69444444445</v>
      </c>
      <c r="N6" s="8" t="inlineStr">
        <is>
          <t>是</t>
        </is>
      </c>
      <c r="O6" s="6" t="inlineStr">
        <is>
          <t>已解决</t>
        </is>
      </c>
      <c r="P6" s="9" t="n">
        <v>4</v>
      </c>
      <c r="Q6" s="12">
        <f>IF($A6="","",IF(AND(COUNTA($B6:$I6)=8,$O6&lt;&gt;"",OR(AND($I6&lt;&gt;"抵扣",$I6&lt;&gt;"退款"),$J6&lt;&gt;""),OR(N($J6)&lt;='列表'!$I$5,$K6&lt;&gt;"")),"是","否"))</f>
        <v/>
      </c>
      <c r="R6" s="13">
        <f>IF($A6="","",IF(AND($L6&lt;&gt;"",$M6="",$L6&lt;NOW()),"跟进逾期",IF(AND($Q6="是",$N6="是",OR($L6="",$M6&lt;&gt;"")),"已关闭","处理中")))</f>
        <v/>
      </c>
      <c r="S6" s="7" t="inlineStr">
        <is>
          <t>定金被扣了两次；第二笔已退款</t>
        </is>
      </c>
    </row>
    <row r="7">
      <c r="A7" s="4" t="n">
        <v>46296</v>
      </c>
      <c r="B7" s="5" t="inlineStr">
        <is>
          <t>Lucia Ferraro</t>
        </is>
      </c>
      <c r="C7" s="6" t="inlineStr">
        <is>
          <t>Instagram</t>
        </is>
      </c>
      <c r="D7" s="7" t="inlineStr">
        <is>
          <t>等待太久或无人回复</t>
        </is>
      </c>
      <c r="E7" s="8" t="inlineStr">
        <is>
          <t>低</t>
        </is>
      </c>
      <c r="F7" s="7" t="inlineStr">
        <is>
          <t>Mia Chen</t>
        </is>
      </c>
      <c r="G7" s="9" t="n">
        <v>4</v>
      </c>
      <c r="H7" s="8" t="inlineStr">
        <is>
          <t>否</t>
        </is>
      </c>
      <c r="I7" s="6" t="inlineStr">
        <is>
          <t>道歉</t>
        </is>
      </c>
      <c r="J7" s="10" t="n"/>
      <c r="K7" s="7" t="n"/>
      <c r="L7" s="11" t="n"/>
      <c r="M7" s="11" t="n"/>
      <c r="N7" s="8" t="inlineStr">
        <is>
          <t>否</t>
        </is>
      </c>
      <c r="O7" s="6" t="n"/>
      <c r="P7" s="9" t="n"/>
      <c r="Q7" s="12">
        <f>IF($A7="","",IF(AND(COUNTA($B7:$I7)=8,$O7&lt;&gt;"",OR(AND($I7&lt;&gt;"抵扣",$I7&lt;&gt;"退款"),$J7&lt;&gt;""),OR(N($J7)&lt;='列表'!$I$5,$K7&lt;&gt;"")),"是","否"))</f>
        <v/>
      </c>
      <c r="R7" s="13">
        <f>IF($A7="","",IF(AND($L7&lt;&gt;"",$M7="",$L7&lt;NOW()),"跟进逾期",IF(AND($Q7="是",$N7="是",OR($L7="",$M7&lt;&gt;"")),"已关闭","处理中")))</f>
        <v/>
      </c>
      <c r="S7" s="7" t="inlineStr">
        <is>
          <t>她的 Instagram 消息 2 天无人回复；道歉后客户没有再回复</t>
        </is>
      </c>
    </row>
    <row r="8">
      <c r="A8" s="4" t="n">
        <v>46297</v>
      </c>
      <c r="B8" s="5" t="inlineStr">
        <is>
          <t>Kevin Doyle</t>
        </is>
      </c>
      <c r="C8" s="6" t="inlineStr">
        <is>
          <t>网站聊天</t>
        </is>
      </c>
      <c r="D8" s="7" t="inlineStr">
        <is>
          <t>员工态度</t>
        </is>
      </c>
      <c r="E8" s="8" t="inlineStr">
        <is>
          <t>中</t>
        </is>
      </c>
      <c r="F8" s="7" t="inlineStr">
        <is>
          <t>Owen Hart</t>
        </is>
      </c>
      <c r="G8" s="9" t="n">
        <v>5</v>
      </c>
      <c r="H8" s="8" t="inlineStr">
        <is>
          <t>是</t>
        </is>
      </c>
      <c r="I8" s="6" t="inlineStr">
        <is>
          <t>经理致电</t>
        </is>
      </c>
      <c r="J8" s="10" t="n"/>
      <c r="K8" s="7" t="inlineStr">
        <is>
          <t>Hannah Price</t>
        </is>
      </c>
      <c r="L8" s="11" t="n">
        <v>46300.5</v>
      </c>
      <c r="M8" s="11" t="n"/>
      <c r="N8" s="8" t="inlineStr">
        <is>
          <t>否</t>
        </is>
      </c>
      <c r="O8" s="6" t="n"/>
      <c r="P8" s="9" t="n"/>
      <c r="Q8" s="12">
        <f>IF($A8="","",IF(AND(COUNTA($B8:$I8)=8,$O8&lt;&gt;"",OR(AND($I8&lt;&gt;"抵扣",$I8&lt;&gt;"退款"),$J8&lt;&gt;""),OR(N($J8)&lt;='列表'!$I$5,$K8&lt;&gt;"")),"是","否"))</f>
        <v/>
      </c>
      <c r="R8" s="13">
        <f>IF($A8="","",IF(AND($L8&lt;&gt;"",$M8="",$L8&lt;NOW()),"跟进逾期",IF(AND($Q8="是",$N8="是",OR($L8="",$M8&lt;&gt;"")),"已关闭","处理中")))</f>
        <v/>
      </c>
      <c r="S8" s="7" t="inlineStr">
        <is>
          <t>客户说司机态度粗鲁；Hannah 与司机沟通后给客户打电话</t>
        </is>
      </c>
    </row>
    <row r="9">
      <c r="A9" s="4" t="n">
        <v>46298</v>
      </c>
      <c r="B9" s="5" t="inlineStr">
        <is>
          <t>Grace Mendel</t>
        </is>
      </c>
      <c r="C9" s="6" t="inlineStr">
        <is>
          <t>网站聊天</t>
        </is>
      </c>
      <c r="D9" s="7" t="inlineStr">
        <is>
          <t>配送延误或未送达</t>
        </is>
      </c>
      <c r="E9" s="8" t="inlineStr">
        <is>
          <t>高</t>
        </is>
      </c>
      <c r="F9" s="7" t="inlineStr">
        <is>
          <t>Owen Hart</t>
        </is>
      </c>
      <c r="G9" s="9" t="n">
        <v>2</v>
      </c>
      <c r="H9" s="8" t="inlineStr">
        <is>
          <t>是</t>
        </is>
      </c>
      <c r="I9" s="6" t="inlineStr">
        <is>
          <t>退款</t>
        </is>
      </c>
      <c r="J9" s="10" t="n">
        <v>1240</v>
      </c>
      <c r="K9" s="7" t="inlineStr">
        <is>
          <t>Hannah Price</t>
        </is>
      </c>
      <c r="L9" s="11" t="n">
        <v>46300.5</v>
      </c>
      <c r="M9" s="11" t="n">
        <v>46300.39583333334</v>
      </c>
      <c r="N9" s="8" t="inlineStr">
        <is>
          <t>是</t>
        </is>
      </c>
      <c r="O9" s="6" t="inlineStr">
        <is>
          <t>已流失</t>
        </is>
      </c>
      <c r="P9" s="9" t="n">
        <v>2</v>
      </c>
      <c r="Q9" s="12">
        <f>IF($A9="","",IF(AND(COUNTA($B9:$I9)=8,$O9&lt;&gt;"",OR(AND($I9&lt;&gt;"抵扣",$I9&lt;&gt;"退款"),$J9&lt;&gt;""),OR(N($J9)&lt;='列表'!$I$5,$K9&lt;&gt;"")),"是","否"))</f>
        <v/>
      </c>
      <c r="R9" s="13">
        <f>IF($A9="","",IF(AND($L9&lt;&gt;"",$M9="",$L9&lt;NOW()),"跟进逾期",IF(AND($Q9="是",$N9="是",OR($L9="",$M9&lt;&gt;"")),"已关闭","处理中")))</f>
        <v/>
      </c>
      <c r="S9" s="7" t="inlineStr">
        <is>
          <t>缺货待补的床第三次延期；订单已取消并全额退款</t>
        </is>
      </c>
    </row>
    <row r="10">
      <c r="A10" s="4" t="n">
        <v>46300</v>
      </c>
      <c r="B10" s="5" t="inlineStr">
        <is>
          <t>Teresa Molina</t>
        </is>
      </c>
      <c r="C10" s="6" t="inlineStr">
        <is>
          <t>网站聊天</t>
        </is>
      </c>
      <c r="D10" s="7" t="inlineStr">
        <is>
          <t>配送延误或未送达</t>
        </is>
      </c>
      <c r="E10" s="8" t="inlineStr">
        <is>
          <t>高</t>
        </is>
      </c>
      <c r="F10" s="7" t="inlineStr">
        <is>
          <t>Owen Hart</t>
        </is>
      </c>
      <c r="G10" s="9" t="n">
        <v>3</v>
      </c>
      <c r="H10" s="8" t="inlineStr">
        <is>
          <t>是</t>
        </is>
      </c>
      <c r="I10" s="6" t="inlineStr">
        <is>
          <t>退款</t>
        </is>
      </c>
      <c r="J10" s="10" t="n">
        <v>79</v>
      </c>
      <c r="K10" s="7" t="inlineStr">
        <is>
          <t>Owen Hart，在权限内</t>
        </is>
      </c>
      <c r="L10" s="11" t="n">
        <v>46301.3125</v>
      </c>
      <c r="M10" s="11" t="n">
        <v>46301.30833333333</v>
      </c>
      <c r="N10" s="8" t="inlineStr">
        <is>
          <t>是</t>
        </is>
      </c>
      <c r="O10" s="6" t="inlineStr">
        <is>
          <t>已解决</t>
        </is>
      </c>
      <c r="P10" s="9" t="n">
        <v>4</v>
      </c>
      <c r="Q10" s="12">
        <f>IF($A10="","",IF(AND(COUNTA($B10:$I10)=8,$O10&lt;&gt;"",OR(AND($I10&lt;&gt;"抵扣",$I10&lt;&gt;"退款"),$J10&lt;&gt;""),OR(N($J10)&lt;='列表'!$I$5,$K10&lt;&gt;"")),"是","否"))</f>
        <v/>
      </c>
      <c r="R10" s="13">
        <f>IF($A10="","",IF(AND($L10&lt;&gt;"",$M10="",$L10&lt;NOW()),"跟进逾期",IF(AND($Q10="是",$N10="是",OR($L10="",$M10&lt;&gt;"")),"已关闭","处理中")))</f>
        <v/>
      </c>
      <c r="S10" s="7" t="inlineStr">
        <is>
          <t>订单 OR-58213：错过送货时段，送货车故障；改为 10 月 6 日第一个时段 8:00 到 10:00，8:35 送达</t>
        </is>
      </c>
    </row>
    <row r="11">
      <c r="A11" s="4" t="n">
        <v>46301</v>
      </c>
      <c r="B11" s="5" t="inlineStr">
        <is>
          <t>Sam Whitley</t>
        </is>
      </c>
      <c r="C11" s="6" t="inlineStr">
        <is>
          <t>Messenger</t>
        </is>
      </c>
      <c r="D11" s="7" t="inlineStr">
        <is>
          <t>产品故障或损坏</t>
        </is>
      </c>
      <c r="E11" s="8" t="inlineStr">
        <is>
          <t>严重</t>
        </is>
      </c>
      <c r="F11" s="7" t="inlineStr">
        <is>
          <t>Hannah Price</t>
        </is>
      </c>
      <c r="G11" s="9" t="n">
        <v>1</v>
      </c>
      <c r="H11" s="8" t="inlineStr">
        <is>
          <t>是</t>
        </is>
      </c>
      <c r="I11" s="6" t="inlineStr">
        <is>
          <t>经理致电</t>
        </is>
      </c>
      <c r="J11" s="10" t="n"/>
      <c r="K11" s="7" t="inlineStr">
        <is>
          <t>Hannah Price</t>
        </is>
      </c>
      <c r="L11" s="11" t="n">
        <v>46302.5</v>
      </c>
      <c r="M11" s="11" t="n">
        <v>46302.41666666666</v>
      </c>
      <c r="N11" s="8" t="inlineStr">
        <is>
          <t>是</t>
        </is>
      </c>
      <c r="O11" s="6" t="inlineStr">
        <is>
          <t>已解决</t>
        </is>
      </c>
      <c r="P11" s="9" t="n">
        <v>4</v>
      </c>
      <c r="Q11" s="12">
        <f>IF($A11="","",IF(AND(COUNTA($B11:$I11)=8,$O11&lt;&gt;"",OR(AND($I11&lt;&gt;"抵扣",$I11&lt;&gt;"退款"),$J11&lt;&gt;""),OR(N($J11)&lt;='列表'!$I$5,$K11&lt;&gt;"")),"是","否"))</f>
        <v/>
      </c>
      <c r="R11" s="13">
        <f>IF($A11="","",IF(AND($L11&lt;&gt;"",$M11="",$L11&lt;NOW()),"跟进逾期",IF(AND($Q11="是",$N11="是",OR($L11="",$M11&lt;&gt;"")),"已关闭","处理中")))</f>
        <v/>
      </c>
      <c r="S11" s="7" t="inlineStr">
        <is>
          <t>安全问题：躺椅夹到手指，未受伤；技术人员已于 10 月 7 日修好</t>
        </is>
      </c>
    </row>
    <row r="12">
      <c r="A12" s="4" t="n">
        <v>46302</v>
      </c>
      <c r="B12" s="5" t="inlineStr">
        <is>
          <t>访客，仅有邮箱</t>
        </is>
      </c>
      <c r="C12" s="6" t="inlineStr">
        <is>
          <t>网站聊天</t>
        </is>
      </c>
      <c r="D12" s="7" t="inlineStr">
        <is>
          <t>其他</t>
        </is>
      </c>
      <c r="E12" s="8" t="inlineStr">
        <is>
          <t>严重</t>
        </is>
      </c>
      <c r="F12" s="7" t="inlineStr">
        <is>
          <t>Mia Chen</t>
        </is>
      </c>
      <c r="G12" s="9" t="n">
        <v>1</v>
      </c>
      <c r="H12" s="8" t="inlineStr">
        <is>
          <t>是</t>
        </is>
      </c>
      <c r="I12" s="6" t="inlineStr">
        <is>
          <t>无</t>
        </is>
      </c>
      <c r="J12" s="10" t="n"/>
      <c r="K12" s="7" t="n"/>
      <c r="L12" s="11" t="n">
        <v>46302.70833333334</v>
      </c>
      <c r="M12" s="11" t="n">
        <v>46302.68055555555</v>
      </c>
      <c r="N12" s="8" t="inlineStr">
        <is>
          <t>否</t>
        </is>
      </c>
      <c r="O12" s="6" t="inlineStr">
        <is>
          <t>未解决</t>
        </is>
      </c>
      <c r="P12" s="9" t="n"/>
      <c r="Q12" s="12">
        <f>IF($A12="","",IF(AND(COUNTA($B12:$I12)=8,$O12&lt;&gt;"",OR(AND($I12&lt;&gt;"抵扣",$I12&lt;&gt;"退款"),$J12&lt;&gt;""),OR(N($J12)&lt;='列表'!$I$5,$K12&lt;&gt;"")),"是","否"))</f>
        <v/>
      </c>
      <c r="R12" s="13">
        <f>IF($A12="","",IF(AND($L12&lt;&gt;"",$M12="",$L12&lt;NOW()),"跟进逾期",IF(AND($Q12="是",$N12="是",OR($L12="",$M12&lt;&gt;"")),"已关闭","处理中")))</f>
        <v/>
      </c>
      <c r="S12" s="7" t="inlineStr">
        <is>
          <t>底线提醒后结束聊天；原话已记入备注；已告知 Hannah；邮件已发送</t>
        </is>
      </c>
    </row>
    <row r="13">
      <c r="A13" s="4" t="n"/>
      <c r="B13" s="5" t="n"/>
      <c r="C13" s="6" t="n"/>
      <c r="D13" s="7" t="n"/>
      <c r="E13" s="8" t="n"/>
      <c r="F13" s="7" t="n"/>
      <c r="G13" s="9" t="n"/>
      <c r="H13" s="8" t="n"/>
      <c r="I13" s="6" t="n"/>
      <c r="J13" s="10" t="n"/>
      <c r="K13" s="7" t="n"/>
      <c r="L13" s="11" t="n"/>
      <c r="M13" s="11" t="n"/>
      <c r="N13" s="8" t="n"/>
      <c r="O13" s="6" t="n"/>
      <c r="P13" s="9" t="n"/>
      <c r="Q13" s="12">
        <f>IF($A13="","",IF(AND(COUNTA($B13:$I13)=8,$O13&lt;&gt;"",OR(AND($I13&lt;&gt;"抵扣",$I13&lt;&gt;"退款"),$J13&lt;&gt;""),OR(N($J13)&lt;='列表'!$I$5,$K13&lt;&gt;"")),"是","否"))</f>
        <v/>
      </c>
      <c r="R13" s="13">
        <f>IF($A13="","",IF(AND($L13&lt;&gt;"",$M13="",$L13&lt;NOW()),"跟进逾期",IF(AND($Q13="是",$N13="是",OR($L13="",$M13&lt;&gt;"")),"已关闭","处理中")))</f>
        <v/>
      </c>
      <c r="S13" s="7" t="n"/>
    </row>
    <row r="14">
      <c r="A14" s="4" t="n"/>
      <c r="B14" s="5" t="n"/>
      <c r="C14" s="6" t="n"/>
      <c r="D14" s="7" t="n"/>
      <c r="E14" s="8" t="n"/>
      <c r="F14" s="7" t="n"/>
      <c r="G14" s="9" t="n"/>
      <c r="H14" s="8" t="n"/>
      <c r="I14" s="6" t="n"/>
      <c r="J14" s="10" t="n"/>
      <c r="K14" s="7" t="n"/>
      <c r="L14" s="11" t="n"/>
      <c r="M14" s="11" t="n"/>
      <c r="N14" s="8" t="n"/>
      <c r="O14" s="6" t="n"/>
      <c r="P14" s="9" t="n"/>
      <c r="Q14" s="12">
        <f>IF($A14="","",IF(AND(COUNTA($B14:$I14)=8,$O14&lt;&gt;"",OR(AND($I14&lt;&gt;"抵扣",$I14&lt;&gt;"退款"),$J14&lt;&gt;""),OR(N($J14)&lt;='列表'!$I$5,$K14&lt;&gt;"")),"是","否"))</f>
        <v/>
      </c>
      <c r="R14" s="13">
        <f>IF($A14="","",IF(AND($L14&lt;&gt;"",$M14="",$L14&lt;NOW()),"跟进逾期",IF(AND($Q14="是",$N14="是",OR($L14="",$M14&lt;&gt;"")),"已关闭","处理中")))</f>
        <v/>
      </c>
      <c r="S14" s="7" t="n"/>
    </row>
    <row r="15">
      <c r="A15" s="4" t="n"/>
      <c r="B15" s="5" t="n"/>
      <c r="C15" s="6" t="n"/>
      <c r="D15" s="7" t="n"/>
      <c r="E15" s="8" t="n"/>
      <c r="F15" s="7" t="n"/>
      <c r="G15" s="9" t="n"/>
      <c r="H15" s="8" t="n"/>
      <c r="I15" s="6" t="n"/>
      <c r="J15" s="10" t="n"/>
      <c r="K15" s="7" t="n"/>
      <c r="L15" s="11" t="n"/>
      <c r="M15" s="11" t="n"/>
      <c r="N15" s="8" t="n"/>
      <c r="O15" s="6" t="n"/>
      <c r="P15" s="9" t="n"/>
      <c r="Q15" s="12">
        <f>IF($A15="","",IF(AND(COUNTA($B15:$I15)=8,$O15&lt;&gt;"",OR(AND($I15&lt;&gt;"抵扣",$I15&lt;&gt;"退款"),$J15&lt;&gt;""),OR(N($J15)&lt;='列表'!$I$5,$K15&lt;&gt;"")),"是","否"))</f>
        <v/>
      </c>
      <c r="R15" s="13">
        <f>IF($A15="","",IF(AND($L15&lt;&gt;"",$M15="",$L15&lt;NOW()),"跟进逾期",IF(AND($Q15="是",$N15="是",OR($L15="",$M15&lt;&gt;"")),"已关闭","处理中")))</f>
        <v/>
      </c>
      <c r="S15" s="7" t="n"/>
    </row>
    <row r="16">
      <c r="A16" s="4" t="n"/>
      <c r="B16" s="5" t="n"/>
      <c r="C16" s="6" t="n"/>
      <c r="D16" s="7" t="n"/>
      <c r="E16" s="8" t="n"/>
      <c r="F16" s="7" t="n"/>
      <c r="G16" s="9" t="n"/>
      <c r="H16" s="8" t="n"/>
      <c r="I16" s="6" t="n"/>
      <c r="J16" s="10" t="n"/>
      <c r="K16" s="7" t="n"/>
      <c r="L16" s="11" t="n"/>
      <c r="M16" s="11" t="n"/>
      <c r="N16" s="8" t="n"/>
      <c r="O16" s="6" t="n"/>
      <c r="P16" s="9" t="n"/>
      <c r="Q16" s="12">
        <f>IF($A16="","",IF(AND(COUNTA($B16:$I16)=8,$O16&lt;&gt;"",OR(AND($I16&lt;&gt;"抵扣",$I16&lt;&gt;"退款"),$J16&lt;&gt;""),OR(N($J16)&lt;='列表'!$I$5,$K16&lt;&gt;"")),"是","否"))</f>
        <v/>
      </c>
      <c r="R16" s="13">
        <f>IF($A16="","",IF(AND($L16&lt;&gt;"",$M16="",$L16&lt;NOW()),"跟进逾期",IF(AND($Q16="是",$N16="是",OR($L16="",$M16&lt;&gt;"")),"已关闭","处理中")))</f>
        <v/>
      </c>
      <c r="S16" s="7" t="n"/>
    </row>
    <row r="17">
      <c r="A17" s="4" t="n"/>
      <c r="B17" s="5" t="n"/>
      <c r="C17" s="6" t="n"/>
      <c r="D17" s="7" t="n"/>
      <c r="E17" s="8" t="n"/>
      <c r="F17" s="7" t="n"/>
      <c r="G17" s="9" t="n"/>
      <c r="H17" s="8" t="n"/>
      <c r="I17" s="6" t="n"/>
      <c r="J17" s="10" t="n"/>
      <c r="K17" s="7" t="n"/>
      <c r="L17" s="11" t="n"/>
      <c r="M17" s="11" t="n"/>
      <c r="N17" s="8" t="n"/>
      <c r="O17" s="6" t="n"/>
      <c r="P17" s="9" t="n"/>
      <c r="Q17" s="12">
        <f>IF($A17="","",IF(AND(COUNTA($B17:$I17)=8,$O17&lt;&gt;"",OR(AND($I17&lt;&gt;"抵扣",$I17&lt;&gt;"退款"),$J17&lt;&gt;""),OR(N($J17)&lt;='列表'!$I$5,$K17&lt;&gt;"")),"是","否"))</f>
        <v/>
      </c>
      <c r="R17" s="13">
        <f>IF($A17="","",IF(AND($L17&lt;&gt;"",$M17="",$L17&lt;NOW()),"跟进逾期",IF(AND($Q17="是",$N17="是",OR($L17="",$M17&lt;&gt;"")),"已关闭","处理中")))</f>
        <v/>
      </c>
      <c r="S17" s="7" t="n"/>
    </row>
    <row r="18">
      <c r="A18" s="4" t="n"/>
      <c r="B18" s="5" t="n"/>
      <c r="C18" s="6" t="n"/>
      <c r="D18" s="7" t="n"/>
      <c r="E18" s="8" t="n"/>
      <c r="F18" s="7" t="n"/>
      <c r="G18" s="9" t="n"/>
      <c r="H18" s="8" t="n"/>
      <c r="I18" s="6" t="n"/>
      <c r="J18" s="10" t="n"/>
      <c r="K18" s="7" t="n"/>
      <c r="L18" s="11" t="n"/>
      <c r="M18" s="11" t="n"/>
      <c r="N18" s="8" t="n"/>
      <c r="O18" s="6" t="n"/>
      <c r="P18" s="9" t="n"/>
      <c r="Q18" s="12">
        <f>IF($A18="","",IF(AND(COUNTA($B18:$I18)=8,$O18&lt;&gt;"",OR(AND($I18&lt;&gt;"抵扣",$I18&lt;&gt;"退款"),$J18&lt;&gt;""),OR(N($J18)&lt;='列表'!$I$5,$K18&lt;&gt;"")),"是","否"))</f>
        <v/>
      </c>
      <c r="R18" s="13">
        <f>IF($A18="","",IF(AND($L18&lt;&gt;"",$M18="",$L18&lt;NOW()),"跟进逾期",IF(AND($Q18="是",$N18="是",OR($L18="",$M18&lt;&gt;"")),"已关闭","处理中")))</f>
        <v/>
      </c>
      <c r="S18" s="7" t="n"/>
    </row>
    <row r="19">
      <c r="A19" s="4" t="n"/>
      <c r="B19" s="5" t="n"/>
      <c r="C19" s="6" t="n"/>
      <c r="D19" s="7" t="n"/>
      <c r="E19" s="8" t="n"/>
      <c r="F19" s="7" t="n"/>
      <c r="G19" s="9" t="n"/>
      <c r="H19" s="8" t="n"/>
      <c r="I19" s="6" t="n"/>
      <c r="J19" s="10" t="n"/>
      <c r="K19" s="7" t="n"/>
      <c r="L19" s="11" t="n"/>
      <c r="M19" s="11" t="n"/>
      <c r="N19" s="8" t="n"/>
      <c r="O19" s="6" t="n"/>
      <c r="P19" s="9" t="n"/>
      <c r="Q19" s="12">
        <f>IF($A19="","",IF(AND(COUNTA($B19:$I19)=8,$O19&lt;&gt;"",OR(AND($I19&lt;&gt;"抵扣",$I19&lt;&gt;"退款"),$J19&lt;&gt;""),OR(N($J19)&lt;='列表'!$I$5,$K19&lt;&gt;"")),"是","否"))</f>
        <v/>
      </c>
      <c r="R19" s="13">
        <f>IF($A19="","",IF(AND($L19&lt;&gt;"",$M19="",$L19&lt;NOW()),"跟进逾期",IF(AND($Q19="是",$N19="是",OR($L19="",$M19&lt;&gt;"")),"已关闭","处理中")))</f>
        <v/>
      </c>
      <c r="S19" s="7" t="n"/>
    </row>
    <row r="20">
      <c r="A20" s="4" t="n"/>
      <c r="B20" s="5" t="n"/>
      <c r="C20" s="6" t="n"/>
      <c r="D20" s="7" t="n"/>
      <c r="E20" s="8" t="n"/>
      <c r="F20" s="7" t="n"/>
      <c r="G20" s="9" t="n"/>
      <c r="H20" s="8" t="n"/>
      <c r="I20" s="6" t="n"/>
      <c r="J20" s="10" t="n"/>
      <c r="K20" s="7" t="n"/>
      <c r="L20" s="11" t="n"/>
      <c r="M20" s="11" t="n"/>
      <c r="N20" s="8" t="n"/>
      <c r="O20" s="6" t="n"/>
      <c r="P20" s="9" t="n"/>
      <c r="Q20" s="12">
        <f>IF($A20="","",IF(AND(COUNTA($B20:$I20)=8,$O20&lt;&gt;"",OR(AND($I20&lt;&gt;"抵扣",$I20&lt;&gt;"退款"),$J20&lt;&gt;""),OR(N($J20)&lt;='列表'!$I$5,$K20&lt;&gt;"")),"是","否"))</f>
        <v/>
      </c>
      <c r="R20" s="13">
        <f>IF($A20="","",IF(AND($L20&lt;&gt;"",$M20="",$L20&lt;NOW()),"跟进逾期",IF(AND($Q20="是",$N20="是",OR($L20="",$M20&lt;&gt;"")),"已关闭","处理中")))</f>
        <v/>
      </c>
      <c r="S20" s="7" t="n"/>
    </row>
    <row r="21">
      <c r="A21" s="4" t="n"/>
      <c r="B21" s="5" t="n"/>
      <c r="C21" s="6" t="n"/>
      <c r="D21" s="7" t="n"/>
      <c r="E21" s="8" t="n"/>
      <c r="F21" s="7" t="n"/>
      <c r="G21" s="9" t="n"/>
      <c r="H21" s="8" t="n"/>
      <c r="I21" s="6" t="n"/>
      <c r="J21" s="10" t="n"/>
      <c r="K21" s="7" t="n"/>
      <c r="L21" s="11" t="n"/>
      <c r="M21" s="11" t="n"/>
      <c r="N21" s="8" t="n"/>
      <c r="O21" s="6" t="n"/>
      <c r="P21" s="9" t="n"/>
      <c r="Q21" s="12">
        <f>IF($A21="","",IF(AND(COUNTA($B21:$I21)=8,$O21&lt;&gt;"",OR(AND($I21&lt;&gt;"抵扣",$I21&lt;&gt;"退款"),$J21&lt;&gt;""),OR(N($J21)&lt;='列表'!$I$5,$K21&lt;&gt;"")),"是","否"))</f>
        <v/>
      </c>
      <c r="R21" s="13">
        <f>IF($A21="","",IF(AND($L21&lt;&gt;"",$M21="",$L21&lt;NOW()),"跟进逾期",IF(AND($Q21="是",$N21="是",OR($L21="",$M21&lt;&gt;"")),"已关闭","处理中")))</f>
        <v/>
      </c>
      <c r="S21" s="7" t="n"/>
    </row>
    <row r="22">
      <c r="A22" s="4" t="n"/>
      <c r="B22" s="5" t="n"/>
      <c r="C22" s="6" t="n"/>
      <c r="D22" s="7" t="n"/>
      <c r="E22" s="8" t="n"/>
      <c r="F22" s="7" t="n"/>
      <c r="G22" s="9" t="n"/>
      <c r="H22" s="8" t="n"/>
      <c r="I22" s="6" t="n"/>
      <c r="J22" s="10" t="n"/>
      <c r="K22" s="7" t="n"/>
      <c r="L22" s="11" t="n"/>
      <c r="M22" s="11" t="n"/>
      <c r="N22" s="8" t="n"/>
      <c r="O22" s="6" t="n"/>
      <c r="P22" s="9" t="n"/>
      <c r="Q22" s="12">
        <f>IF($A22="","",IF(AND(COUNTA($B22:$I22)=8,$O22&lt;&gt;"",OR(AND($I22&lt;&gt;"抵扣",$I22&lt;&gt;"退款"),$J22&lt;&gt;""),OR(N($J22)&lt;='列表'!$I$5,$K22&lt;&gt;"")),"是","否"))</f>
        <v/>
      </c>
      <c r="R22" s="13">
        <f>IF($A22="","",IF(AND($L22&lt;&gt;"",$M22="",$L22&lt;NOW()),"跟进逾期",IF(AND($Q22="是",$N22="是",OR($L22="",$M22&lt;&gt;"")),"已关闭","处理中")))</f>
        <v/>
      </c>
      <c r="S22" s="7" t="n"/>
    </row>
    <row r="23">
      <c r="A23" s="4" t="n"/>
      <c r="B23" s="5" t="n"/>
      <c r="C23" s="6" t="n"/>
      <c r="D23" s="7" t="n"/>
      <c r="E23" s="8" t="n"/>
      <c r="F23" s="7" t="n"/>
      <c r="G23" s="9" t="n"/>
      <c r="H23" s="8" t="n"/>
      <c r="I23" s="6" t="n"/>
      <c r="J23" s="10" t="n"/>
      <c r="K23" s="7" t="n"/>
      <c r="L23" s="11" t="n"/>
      <c r="M23" s="11" t="n"/>
      <c r="N23" s="8" t="n"/>
      <c r="O23" s="6" t="n"/>
      <c r="P23" s="9" t="n"/>
      <c r="Q23" s="12">
        <f>IF($A23="","",IF(AND(COUNTA($B23:$I23)=8,$O23&lt;&gt;"",OR(AND($I23&lt;&gt;"抵扣",$I23&lt;&gt;"退款"),$J23&lt;&gt;""),OR(N($J23)&lt;='列表'!$I$5,$K23&lt;&gt;"")),"是","否"))</f>
        <v/>
      </c>
      <c r="R23" s="13">
        <f>IF($A23="","",IF(AND($L23&lt;&gt;"",$M23="",$L23&lt;NOW()),"跟进逾期",IF(AND($Q23="是",$N23="是",OR($L23="",$M23&lt;&gt;"")),"已关闭","处理中")))</f>
        <v/>
      </c>
      <c r="S23" s="7" t="n"/>
    </row>
    <row r="24">
      <c r="A24" s="4" t="n"/>
      <c r="B24" s="5" t="n"/>
      <c r="C24" s="6" t="n"/>
      <c r="D24" s="7" t="n"/>
      <c r="E24" s="8" t="n"/>
      <c r="F24" s="7" t="n"/>
      <c r="G24" s="9" t="n"/>
      <c r="H24" s="8" t="n"/>
      <c r="I24" s="6" t="n"/>
      <c r="J24" s="10" t="n"/>
      <c r="K24" s="7" t="n"/>
      <c r="L24" s="11" t="n"/>
      <c r="M24" s="11" t="n"/>
      <c r="N24" s="8" t="n"/>
      <c r="O24" s="6" t="n"/>
      <c r="P24" s="9" t="n"/>
      <c r="Q24" s="12">
        <f>IF($A24="","",IF(AND(COUNTA($B24:$I24)=8,$O24&lt;&gt;"",OR(AND($I24&lt;&gt;"抵扣",$I24&lt;&gt;"退款"),$J24&lt;&gt;""),OR(N($J24)&lt;='列表'!$I$5,$K24&lt;&gt;"")),"是","否"))</f>
        <v/>
      </c>
      <c r="R24" s="13">
        <f>IF($A24="","",IF(AND($L24&lt;&gt;"",$M24="",$L24&lt;NOW()),"跟进逾期",IF(AND($Q24="是",$N24="是",OR($L24="",$M24&lt;&gt;"")),"已关闭","处理中")))</f>
        <v/>
      </c>
      <c r="S24" s="7" t="n"/>
    </row>
    <row r="25">
      <c r="A25" s="4" t="n"/>
      <c r="B25" s="5" t="n"/>
      <c r="C25" s="6" t="n"/>
      <c r="D25" s="7" t="n"/>
      <c r="E25" s="8" t="n"/>
      <c r="F25" s="7" t="n"/>
      <c r="G25" s="9" t="n"/>
      <c r="H25" s="8" t="n"/>
      <c r="I25" s="6" t="n"/>
      <c r="J25" s="10" t="n"/>
      <c r="K25" s="7" t="n"/>
      <c r="L25" s="11" t="n"/>
      <c r="M25" s="11" t="n"/>
      <c r="N25" s="8" t="n"/>
      <c r="O25" s="6" t="n"/>
      <c r="P25" s="9" t="n"/>
      <c r="Q25" s="12">
        <f>IF($A25="","",IF(AND(COUNTA($B25:$I25)=8,$O25&lt;&gt;"",OR(AND($I25&lt;&gt;"抵扣",$I25&lt;&gt;"退款"),$J25&lt;&gt;""),OR(N($J25)&lt;='列表'!$I$5,$K25&lt;&gt;"")),"是","否"))</f>
        <v/>
      </c>
      <c r="R25" s="13">
        <f>IF($A25="","",IF(AND($L25&lt;&gt;"",$M25="",$L25&lt;NOW()),"跟进逾期",IF(AND($Q25="是",$N25="是",OR($L25="",$M25&lt;&gt;"")),"已关闭","处理中")))</f>
        <v/>
      </c>
      <c r="S25" s="7" t="n"/>
    </row>
    <row r="26">
      <c r="A26" s="4" t="n"/>
      <c r="B26" s="5" t="n"/>
      <c r="C26" s="6" t="n"/>
      <c r="D26" s="7" t="n"/>
      <c r="E26" s="8" t="n"/>
      <c r="F26" s="7" t="n"/>
      <c r="G26" s="9" t="n"/>
      <c r="H26" s="8" t="n"/>
      <c r="I26" s="6" t="n"/>
      <c r="J26" s="10" t="n"/>
      <c r="K26" s="7" t="n"/>
      <c r="L26" s="11" t="n"/>
      <c r="M26" s="11" t="n"/>
      <c r="N26" s="8" t="n"/>
      <c r="O26" s="6" t="n"/>
      <c r="P26" s="9" t="n"/>
      <c r="Q26" s="12">
        <f>IF($A26="","",IF(AND(COUNTA($B26:$I26)=8,$O26&lt;&gt;"",OR(AND($I26&lt;&gt;"抵扣",$I26&lt;&gt;"退款"),$J26&lt;&gt;""),OR(N($J26)&lt;='列表'!$I$5,$K26&lt;&gt;"")),"是","否"))</f>
        <v/>
      </c>
      <c r="R26" s="13">
        <f>IF($A26="","",IF(AND($L26&lt;&gt;"",$M26="",$L26&lt;NOW()),"跟进逾期",IF(AND($Q26="是",$N26="是",OR($L26="",$M26&lt;&gt;"")),"已关闭","处理中")))</f>
        <v/>
      </c>
      <c r="S26" s="7" t="n"/>
    </row>
    <row r="27">
      <c r="A27" s="4" t="n"/>
      <c r="B27" s="5" t="n"/>
      <c r="C27" s="6" t="n"/>
      <c r="D27" s="7" t="n"/>
      <c r="E27" s="8" t="n"/>
      <c r="F27" s="7" t="n"/>
      <c r="G27" s="9" t="n"/>
      <c r="H27" s="8" t="n"/>
      <c r="I27" s="6" t="n"/>
      <c r="J27" s="10" t="n"/>
      <c r="K27" s="7" t="n"/>
      <c r="L27" s="11" t="n"/>
      <c r="M27" s="11" t="n"/>
      <c r="N27" s="8" t="n"/>
      <c r="O27" s="6" t="n"/>
      <c r="P27" s="9" t="n"/>
      <c r="Q27" s="12">
        <f>IF($A27="","",IF(AND(COUNTA($B27:$I27)=8,$O27&lt;&gt;"",OR(AND($I27&lt;&gt;"抵扣",$I27&lt;&gt;"退款"),$J27&lt;&gt;""),OR(N($J27)&lt;='列表'!$I$5,$K27&lt;&gt;"")),"是","否"))</f>
        <v/>
      </c>
      <c r="R27" s="13">
        <f>IF($A27="","",IF(AND($L27&lt;&gt;"",$M27="",$L27&lt;NOW()),"跟进逾期",IF(AND($Q27="是",$N27="是",OR($L27="",$M27&lt;&gt;"")),"已关闭","处理中")))</f>
        <v/>
      </c>
      <c r="S27" s="7" t="n"/>
    </row>
    <row r="28">
      <c r="A28" s="4" t="n"/>
      <c r="B28" s="5" t="n"/>
      <c r="C28" s="6" t="n"/>
      <c r="D28" s="7" t="n"/>
      <c r="E28" s="8" t="n"/>
      <c r="F28" s="7" t="n"/>
      <c r="G28" s="9" t="n"/>
      <c r="H28" s="8" t="n"/>
      <c r="I28" s="6" t="n"/>
      <c r="J28" s="10" t="n"/>
      <c r="K28" s="7" t="n"/>
      <c r="L28" s="11" t="n"/>
      <c r="M28" s="11" t="n"/>
      <c r="N28" s="8" t="n"/>
      <c r="O28" s="6" t="n"/>
      <c r="P28" s="9" t="n"/>
      <c r="Q28" s="12">
        <f>IF($A28="","",IF(AND(COUNTA($B28:$I28)=8,$O28&lt;&gt;"",OR(AND($I28&lt;&gt;"抵扣",$I28&lt;&gt;"退款"),$J28&lt;&gt;""),OR(N($J28)&lt;='列表'!$I$5,$K28&lt;&gt;"")),"是","否"))</f>
        <v/>
      </c>
      <c r="R28" s="13">
        <f>IF($A28="","",IF(AND($L28&lt;&gt;"",$M28="",$L28&lt;NOW()),"跟进逾期",IF(AND($Q28="是",$N28="是",OR($L28="",$M28&lt;&gt;"")),"已关闭","处理中")))</f>
        <v/>
      </c>
      <c r="S28" s="7" t="n"/>
    </row>
    <row r="29">
      <c r="A29" s="4" t="n"/>
      <c r="B29" s="5" t="n"/>
      <c r="C29" s="6" t="n"/>
      <c r="D29" s="7" t="n"/>
      <c r="E29" s="8" t="n"/>
      <c r="F29" s="7" t="n"/>
      <c r="G29" s="9" t="n"/>
      <c r="H29" s="8" t="n"/>
      <c r="I29" s="6" t="n"/>
      <c r="J29" s="10" t="n"/>
      <c r="K29" s="7" t="n"/>
      <c r="L29" s="11" t="n"/>
      <c r="M29" s="11" t="n"/>
      <c r="N29" s="8" t="n"/>
      <c r="O29" s="6" t="n"/>
      <c r="P29" s="9" t="n"/>
      <c r="Q29" s="12">
        <f>IF($A29="","",IF(AND(COUNTA($B29:$I29)=8,$O29&lt;&gt;"",OR(AND($I29&lt;&gt;"抵扣",$I29&lt;&gt;"退款"),$J29&lt;&gt;""),OR(N($J29)&lt;='列表'!$I$5,$K29&lt;&gt;"")),"是","否"))</f>
        <v/>
      </c>
      <c r="R29" s="13">
        <f>IF($A29="","",IF(AND($L29&lt;&gt;"",$M29="",$L29&lt;NOW()),"跟进逾期",IF(AND($Q29="是",$N29="是",OR($L29="",$M29&lt;&gt;"")),"已关闭","处理中")))</f>
        <v/>
      </c>
      <c r="S29" s="7" t="n"/>
    </row>
    <row r="30">
      <c r="A30" s="4" t="n"/>
      <c r="B30" s="5" t="n"/>
      <c r="C30" s="6" t="n"/>
      <c r="D30" s="7" t="n"/>
      <c r="E30" s="8" t="n"/>
      <c r="F30" s="7" t="n"/>
      <c r="G30" s="9" t="n"/>
      <c r="H30" s="8" t="n"/>
      <c r="I30" s="6" t="n"/>
      <c r="J30" s="10" t="n"/>
      <c r="K30" s="7" t="n"/>
      <c r="L30" s="11" t="n"/>
      <c r="M30" s="11" t="n"/>
      <c r="N30" s="8" t="n"/>
      <c r="O30" s="6" t="n"/>
      <c r="P30" s="9" t="n"/>
      <c r="Q30" s="12">
        <f>IF($A30="","",IF(AND(COUNTA($B30:$I30)=8,$O30&lt;&gt;"",OR(AND($I30&lt;&gt;"抵扣",$I30&lt;&gt;"退款"),$J30&lt;&gt;""),OR(N($J30)&lt;='列表'!$I$5,$K30&lt;&gt;"")),"是","否"))</f>
        <v/>
      </c>
      <c r="R30" s="13">
        <f>IF($A30="","",IF(AND($L30&lt;&gt;"",$M30="",$L30&lt;NOW()),"跟进逾期",IF(AND($Q30="是",$N30="是",OR($L30="",$M30&lt;&gt;"")),"已关闭","处理中")))</f>
        <v/>
      </c>
      <c r="S30" s="7" t="n"/>
    </row>
    <row r="31">
      <c r="A31" s="4" t="n"/>
      <c r="B31" s="5" t="n"/>
      <c r="C31" s="6" t="n"/>
      <c r="D31" s="7" t="n"/>
      <c r="E31" s="8" t="n"/>
      <c r="F31" s="7" t="n"/>
      <c r="G31" s="9" t="n"/>
      <c r="H31" s="8" t="n"/>
      <c r="I31" s="6" t="n"/>
      <c r="J31" s="10" t="n"/>
      <c r="K31" s="7" t="n"/>
      <c r="L31" s="11" t="n"/>
      <c r="M31" s="11" t="n"/>
      <c r="N31" s="8" t="n"/>
      <c r="O31" s="6" t="n"/>
      <c r="P31" s="9" t="n"/>
      <c r="Q31" s="12">
        <f>IF($A31="","",IF(AND(COUNTA($B31:$I31)=8,$O31&lt;&gt;"",OR(AND($I31&lt;&gt;"抵扣",$I31&lt;&gt;"退款"),$J31&lt;&gt;""),OR(N($J31)&lt;='列表'!$I$5,$K31&lt;&gt;"")),"是","否"))</f>
        <v/>
      </c>
      <c r="R31" s="13">
        <f>IF($A31="","",IF(AND($L31&lt;&gt;"",$M31="",$L31&lt;NOW()),"跟进逾期",IF(AND($Q31="是",$N31="是",OR($L31="",$M31&lt;&gt;"")),"已关闭","处理中")))</f>
        <v/>
      </c>
      <c r="S31" s="7" t="n"/>
    </row>
    <row r="32">
      <c r="A32" s="4" t="n"/>
      <c r="B32" s="5" t="n"/>
      <c r="C32" s="6" t="n"/>
      <c r="D32" s="7" t="n"/>
      <c r="E32" s="8" t="n"/>
      <c r="F32" s="7" t="n"/>
      <c r="G32" s="9" t="n"/>
      <c r="H32" s="8" t="n"/>
      <c r="I32" s="6" t="n"/>
      <c r="J32" s="10" t="n"/>
      <c r="K32" s="7" t="n"/>
      <c r="L32" s="11" t="n"/>
      <c r="M32" s="11" t="n"/>
      <c r="N32" s="8" t="n"/>
      <c r="O32" s="6" t="n"/>
      <c r="P32" s="9" t="n"/>
      <c r="Q32" s="12">
        <f>IF($A32="","",IF(AND(COUNTA($B32:$I32)=8,$O32&lt;&gt;"",OR(AND($I32&lt;&gt;"抵扣",$I32&lt;&gt;"退款"),$J32&lt;&gt;""),OR(N($J32)&lt;='列表'!$I$5,$K32&lt;&gt;"")),"是","否"))</f>
        <v/>
      </c>
      <c r="R32" s="13">
        <f>IF($A32="","",IF(AND($L32&lt;&gt;"",$M32="",$L32&lt;NOW()),"跟进逾期",IF(AND($Q32="是",$N32="是",OR($L32="",$M32&lt;&gt;"")),"已关闭","处理中")))</f>
        <v/>
      </c>
      <c r="S32" s="7" t="n"/>
    </row>
    <row r="33">
      <c r="A33" s="4" t="n"/>
      <c r="B33" s="5" t="n"/>
      <c r="C33" s="6" t="n"/>
      <c r="D33" s="7" t="n"/>
      <c r="E33" s="8" t="n"/>
      <c r="F33" s="7" t="n"/>
      <c r="G33" s="9" t="n"/>
      <c r="H33" s="8" t="n"/>
      <c r="I33" s="6" t="n"/>
      <c r="J33" s="10" t="n"/>
      <c r="K33" s="7" t="n"/>
      <c r="L33" s="11" t="n"/>
      <c r="M33" s="11" t="n"/>
      <c r="N33" s="8" t="n"/>
      <c r="O33" s="6" t="n"/>
      <c r="P33" s="9" t="n"/>
      <c r="Q33" s="12">
        <f>IF($A33="","",IF(AND(COUNTA($B33:$I33)=8,$O33&lt;&gt;"",OR(AND($I33&lt;&gt;"抵扣",$I33&lt;&gt;"退款"),$J33&lt;&gt;""),OR(N($J33)&lt;='列表'!$I$5,$K33&lt;&gt;"")),"是","否"))</f>
        <v/>
      </c>
      <c r="R33" s="13">
        <f>IF($A33="","",IF(AND($L33&lt;&gt;"",$M33="",$L33&lt;NOW()),"跟进逾期",IF(AND($Q33="是",$N33="是",OR($L33="",$M33&lt;&gt;"")),"已关闭","处理中")))</f>
        <v/>
      </c>
      <c r="S33" s="7" t="n"/>
    </row>
    <row r="34">
      <c r="A34" s="4" t="n"/>
      <c r="B34" s="5" t="n"/>
      <c r="C34" s="6" t="n"/>
      <c r="D34" s="7" t="n"/>
      <c r="E34" s="8" t="n"/>
      <c r="F34" s="7" t="n"/>
      <c r="G34" s="9" t="n"/>
      <c r="H34" s="8" t="n"/>
      <c r="I34" s="6" t="n"/>
      <c r="J34" s="10" t="n"/>
      <c r="K34" s="7" t="n"/>
      <c r="L34" s="11" t="n"/>
      <c r="M34" s="11" t="n"/>
      <c r="N34" s="8" t="n"/>
      <c r="O34" s="6" t="n"/>
      <c r="P34" s="9" t="n"/>
      <c r="Q34" s="12">
        <f>IF($A34="","",IF(AND(COUNTA($B34:$I34)=8,$O34&lt;&gt;"",OR(AND($I34&lt;&gt;"抵扣",$I34&lt;&gt;"退款"),$J34&lt;&gt;""),OR(N($J34)&lt;='列表'!$I$5,$K34&lt;&gt;"")),"是","否"))</f>
        <v/>
      </c>
      <c r="R34" s="13">
        <f>IF($A34="","",IF(AND($L34&lt;&gt;"",$M34="",$L34&lt;NOW()),"跟进逾期",IF(AND($Q34="是",$N34="是",OR($L34="",$M34&lt;&gt;"")),"已关闭","处理中")))</f>
        <v/>
      </c>
      <c r="S34" s="7" t="n"/>
    </row>
    <row r="35">
      <c r="A35" s="4" t="n"/>
      <c r="B35" s="5" t="n"/>
      <c r="C35" s="6" t="n"/>
      <c r="D35" s="7" t="n"/>
      <c r="E35" s="8" t="n"/>
      <c r="F35" s="7" t="n"/>
      <c r="G35" s="9" t="n"/>
      <c r="H35" s="8" t="n"/>
      <c r="I35" s="6" t="n"/>
      <c r="J35" s="10" t="n"/>
      <c r="K35" s="7" t="n"/>
      <c r="L35" s="11" t="n"/>
      <c r="M35" s="11" t="n"/>
      <c r="N35" s="8" t="n"/>
      <c r="O35" s="6" t="n"/>
      <c r="P35" s="9" t="n"/>
      <c r="Q35" s="12">
        <f>IF($A35="","",IF(AND(COUNTA($B35:$I35)=8,$O35&lt;&gt;"",OR(AND($I35&lt;&gt;"抵扣",$I35&lt;&gt;"退款"),$J35&lt;&gt;""),OR(N($J35)&lt;='列表'!$I$5,$K35&lt;&gt;"")),"是","否"))</f>
        <v/>
      </c>
      <c r="R35" s="13">
        <f>IF($A35="","",IF(AND($L35&lt;&gt;"",$M35="",$L35&lt;NOW()),"跟进逾期",IF(AND($Q35="是",$N35="是",OR($L35="",$M35&lt;&gt;"")),"已关闭","处理中")))</f>
        <v/>
      </c>
      <c r="S35" s="7" t="n"/>
    </row>
    <row r="36">
      <c r="A36" s="4" t="n"/>
      <c r="B36" s="5" t="n"/>
      <c r="C36" s="6" t="n"/>
      <c r="D36" s="7" t="n"/>
      <c r="E36" s="8" t="n"/>
      <c r="F36" s="7" t="n"/>
      <c r="G36" s="9" t="n"/>
      <c r="H36" s="8" t="n"/>
      <c r="I36" s="6" t="n"/>
      <c r="J36" s="10" t="n"/>
      <c r="K36" s="7" t="n"/>
      <c r="L36" s="11" t="n"/>
      <c r="M36" s="11" t="n"/>
      <c r="N36" s="8" t="n"/>
      <c r="O36" s="6" t="n"/>
      <c r="P36" s="9" t="n"/>
      <c r="Q36" s="12">
        <f>IF($A36="","",IF(AND(COUNTA($B36:$I36)=8,$O36&lt;&gt;"",OR(AND($I36&lt;&gt;"抵扣",$I36&lt;&gt;"退款"),$J36&lt;&gt;""),OR(N($J36)&lt;='列表'!$I$5,$K36&lt;&gt;"")),"是","否"))</f>
        <v/>
      </c>
      <c r="R36" s="13">
        <f>IF($A36="","",IF(AND($L36&lt;&gt;"",$M36="",$L36&lt;NOW()),"跟进逾期",IF(AND($Q36="是",$N36="是",OR($L36="",$M36&lt;&gt;"")),"已关闭","处理中")))</f>
        <v/>
      </c>
      <c r="S36" s="7" t="n"/>
    </row>
    <row r="37">
      <c r="A37" s="4" t="n"/>
      <c r="B37" s="5" t="n"/>
      <c r="C37" s="6" t="n"/>
      <c r="D37" s="7" t="n"/>
      <c r="E37" s="8" t="n"/>
      <c r="F37" s="7" t="n"/>
      <c r="G37" s="9" t="n"/>
      <c r="H37" s="8" t="n"/>
      <c r="I37" s="6" t="n"/>
      <c r="J37" s="10" t="n"/>
      <c r="K37" s="7" t="n"/>
      <c r="L37" s="11" t="n"/>
      <c r="M37" s="11" t="n"/>
      <c r="N37" s="8" t="n"/>
      <c r="O37" s="6" t="n"/>
      <c r="P37" s="9" t="n"/>
      <c r="Q37" s="12">
        <f>IF($A37="","",IF(AND(COUNTA($B37:$I37)=8,$O37&lt;&gt;"",OR(AND($I37&lt;&gt;"抵扣",$I37&lt;&gt;"退款"),$J37&lt;&gt;""),OR(N($J37)&lt;='列表'!$I$5,$K37&lt;&gt;"")),"是","否"))</f>
        <v/>
      </c>
      <c r="R37" s="13">
        <f>IF($A37="","",IF(AND($L37&lt;&gt;"",$M37="",$L37&lt;NOW()),"跟进逾期",IF(AND($Q37="是",$N37="是",OR($L37="",$M37&lt;&gt;"")),"已关闭","处理中")))</f>
        <v/>
      </c>
      <c r="S37" s="7" t="n"/>
    </row>
    <row r="38">
      <c r="A38" s="4" t="n"/>
      <c r="B38" s="5" t="n"/>
      <c r="C38" s="6" t="n"/>
      <c r="D38" s="7" t="n"/>
      <c r="E38" s="8" t="n"/>
      <c r="F38" s="7" t="n"/>
      <c r="G38" s="9" t="n"/>
      <c r="H38" s="8" t="n"/>
      <c r="I38" s="6" t="n"/>
      <c r="J38" s="10" t="n"/>
      <c r="K38" s="7" t="n"/>
      <c r="L38" s="11" t="n"/>
      <c r="M38" s="11" t="n"/>
      <c r="N38" s="8" t="n"/>
      <c r="O38" s="6" t="n"/>
      <c r="P38" s="9" t="n"/>
      <c r="Q38" s="12">
        <f>IF($A38="","",IF(AND(COUNTA($B38:$I38)=8,$O38&lt;&gt;"",OR(AND($I38&lt;&gt;"抵扣",$I38&lt;&gt;"退款"),$J38&lt;&gt;""),OR(N($J38)&lt;='列表'!$I$5,$K38&lt;&gt;"")),"是","否"))</f>
        <v/>
      </c>
      <c r="R38" s="13">
        <f>IF($A38="","",IF(AND($L38&lt;&gt;"",$M38="",$L38&lt;NOW()),"跟进逾期",IF(AND($Q38="是",$N38="是",OR($L38="",$M38&lt;&gt;"")),"已关闭","处理中")))</f>
        <v/>
      </c>
      <c r="S38" s="7" t="n"/>
    </row>
    <row r="39">
      <c r="A39" s="4" t="n"/>
      <c r="B39" s="5" t="n"/>
      <c r="C39" s="6" t="n"/>
      <c r="D39" s="7" t="n"/>
      <c r="E39" s="8" t="n"/>
      <c r="F39" s="7" t="n"/>
      <c r="G39" s="9" t="n"/>
      <c r="H39" s="8" t="n"/>
      <c r="I39" s="6" t="n"/>
      <c r="J39" s="10" t="n"/>
      <c r="K39" s="7" t="n"/>
      <c r="L39" s="11" t="n"/>
      <c r="M39" s="11" t="n"/>
      <c r="N39" s="8" t="n"/>
      <c r="O39" s="6" t="n"/>
      <c r="P39" s="9" t="n"/>
      <c r="Q39" s="12">
        <f>IF($A39="","",IF(AND(COUNTA($B39:$I39)=8,$O39&lt;&gt;"",OR(AND($I39&lt;&gt;"抵扣",$I39&lt;&gt;"退款"),$J39&lt;&gt;""),OR(N($J39)&lt;='列表'!$I$5,$K39&lt;&gt;"")),"是","否"))</f>
        <v/>
      </c>
      <c r="R39" s="13">
        <f>IF($A39="","",IF(AND($L39&lt;&gt;"",$M39="",$L39&lt;NOW()),"跟进逾期",IF(AND($Q39="是",$N39="是",OR($L39="",$M39&lt;&gt;"")),"已关闭","处理中")))</f>
        <v/>
      </c>
      <c r="S39" s="7" t="n"/>
    </row>
    <row r="40">
      <c r="A40" s="4" t="n"/>
      <c r="B40" s="5" t="n"/>
      <c r="C40" s="6" t="n"/>
      <c r="D40" s="7" t="n"/>
      <c r="E40" s="8" t="n"/>
      <c r="F40" s="7" t="n"/>
      <c r="G40" s="9" t="n"/>
      <c r="H40" s="8" t="n"/>
      <c r="I40" s="6" t="n"/>
      <c r="J40" s="10" t="n"/>
      <c r="K40" s="7" t="n"/>
      <c r="L40" s="11" t="n"/>
      <c r="M40" s="11" t="n"/>
      <c r="N40" s="8" t="n"/>
      <c r="O40" s="6" t="n"/>
      <c r="P40" s="9" t="n"/>
      <c r="Q40" s="12">
        <f>IF($A40="","",IF(AND(COUNTA($B40:$I40)=8,$O40&lt;&gt;"",OR(AND($I40&lt;&gt;"抵扣",$I40&lt;&gt;"退款"),$J40&lt;&gt;""),OR(N($J40)&lt;='列表'!$I$5,$K40&lt;&gt;"")),"是","否"))</f>
        <v/>
      </c>
      <c r="R40" s="13">
        <f>IF($A40="","",IF(AND($L40&lt;&gt;"",$M40="",$L40&lt;NOW()),"跟进逾期",IF(AND($Q40="是",$N40="是",OR($L40="",$M40&lt;&gt;"")),"已关闭","处理中")))</f>
        <v/>
      </c>
      <c r="S40" s="7" t="n"/>
    </row>
    <row r="41">
      <c r="A41" s="4" t="n"/>
      <c r="B41" s="5" t="n"/>
      <c r="C41" s="6" t="n"/>
      <c r="D41" s="7" t="n"/>
      <c r="E41" s="8" t="n"/>
      <c r="F41" s="7" t="n"/>
      <c r="G41" s="9" t="n"/>
      <c r="H41" s="8" t="n"/>
      <c r="I41" s="6" t="n"/>
      <c r="J41" s="10" t="n"/>
      <c r="K41" s="7" t="n"/>
      <c r="L41" s="11" t="n"/>
      <c r="M41" s="11" t="n"/>
      <c r="N41" s="8" t="n"/>
      <c r="O41" s="6" t="n"/>
      <c r="P41" s="9" t="n"/>
      <c r="Q41" s="12">
        <f>IF($A41="","",IF(AND(COUNTA($B41:$I41)=8,$O41&lt;&gt;"",OR(AND($I41&lt;&gt;"抵扣",$I41&lt;&gt;"退款"),$J41&lt;&gt;""),OR(N($J41)&lt;='列表'!$I$5,$K41&lt;&gt;"")),"是","否"))</f>
        <v/>
      </c>
      <c r="R41" s="13">
        <f>IF($A41="","",IF(AND($L41&lt;&gt;"",$M41="",$L41&lt;NOW()),"跟进逾期",IF(AND($Q41="是",$N41="是",OR($L41="",$M41&lt;&gt;"")),"已关闭","处理中")))</f>
        <v/>
      </c>
      <c r="S41" s="7" t="n"/>
    </row>
    <row r="42">
      <c r="A42" s="4" t="n"/>
      <c r="B42" s="5" t="n"/>
      <c r="C42" s="6" t="n"/>
      <c r="D42" s="7" t="n"/>
      <c r="E42" s="8" t="n"/>
      <c r="F42" s="7" t="n"/>
      <c r="G42" s="9" t="n"/>
      <c r="H42" s="8" t="n"/>
      <c r="I42" s="6" t="n"/>
      <c r="J42" s="10" t="n"/>
      <c r="K42" s="7" t="n"/>
      <c r="L42" s="11" t="n"/>
      <c r="M42" s="11" t="n"/>
      <c r="N42" s="8" t="n"/>
      <c r="O42" s="6" t="n"/>
      <c r="P42" s="9" t="n"/>
      <c r="Q42" s="12">
        <f>IF($A42="","",IF(AND(COUNTA($B42:$I42)=8,$O42&lt;&gt;"",OR(AND($I42&lt;&gt;"抵扣",$I42&lt;&gt;"退款"),$J42&lt;&gt;""),OR(N($J42)&lt;='列表'!$I$5,$K42&lt;&gt;"")),"是","否"))</f>
        <v/>
      </c>
      <c r="R42" s="13">
        <f>IF($A42="","",IF(AND($L42&lt;&gt;"",$M42="",$L42&lt;NOW()),"跟进逾期",IF(AND($Q42="是",$N42="是",OR($L42="",$M42&lt;&gt;"")),"已关闭","处理中")))</f>
        <v/>
      </c>
      <c r="S42" s="7" t="n"/>
    </row>
    <row r="43">
      <c r="A43" s="4" t="n"/>
      <c r="B43" s="5" t="n"/>
      <c r="C43" s="6" t="n"/>
      <c r="D43" s="7" t="n"/>
      <c r="E43" s="8" t="n"/>
      <c r="F43" s="7" t="n"/>
      <c r="G43" s="9" t="n"/>
      <c r="H43" s="8" t="n"/>
      <c r="I43" s="6" t="n"/>
      <c r="J43" s="10" t="n"/>
      <c r="K43" s="7" t="n"/>
      <c r="L43" s="11" t="n"/>
      <c r="M43" s="11" t="n"/>
      <c r="N43" s="8" t="n"/>
      <c r="O43" s="6" t="n"/>
      <c r="P43" s="9" t="n"/>
      <c r="Q43" s="12">
        <f>IF($A43="","",IF(AND(COUNTA($B43:$I43)=8,$O43&lt;&gt;"",OR(AND($I43&lt;&gt;"抵扣",$I43&lt;&gt;"退款"),$J43&lt;&gt;""),OR(N($J43)&lt;='列表'!$I$5,$K43&lt;&gt;"")),"是","否"))</f>
        <v/>
      </c>
      <c r="R43" s="13">
        <f>IF($A43="","",IF(AND($L43&lt;&gt;"",$M43="",$L43&lt;NOW()),"跟进逾期",IF(AND($Q43="是",$N43="是",OR($L43="",$M43&lt;&gt;"")),"已关闭","处理中")))</f>
        <v/>
      </c>
      <c r="S43" s="7" t="n"/>
    </row>
    <row r="44">
      <c r="A44" s="4" t="n"/>
      <c r="B44" s="5" t="n"/>
      <c r="C44" s="6" t="n"/>
      <c r="D44" s="7" t="n"/>
      <c r="E44" s="8" t="n"/>
      <c r="F44" s="7" t="n"/>
      <c r="G44" s="9" t="n"/>
      <c r="H44" s="8" t="n"/>
      <c r="I44" s="6" t="n"/>
      <c r="J44" s="10" t="n"/>
      <c r="K44" s="7" t="n"/>
      <c r="L44" s="11" t="n"/>
      <c r="M44" s="11" t="n"/>
      <c r="N44" s="8" t="n"/>
      <c r="O44" s="6" t="n"/>
      <c r="P44" s="9" t="n"/>
      <c r="Q44" s="12">
        <f>IF($A44="","",IF(AND(COUNTA($B44:$I44)=8,$O44&lt;&gt;"",OR(AND($I44&lt;&gt;"抵扣",$I44&lt;&gt;"退款"),$J44&lt;&gt;""),OR(N($J44)&lt;='列表'!$I$5,$K44&lt;&gt;"")),"是","否"))</f>
        <v/>
      </c>
      <c r="R44" s="13">
        <f>IF($A44="","",IF(AND($L44&lt;&gt;"",$M44="",$L44&lt;NOW()),"跟进逾期",IF(AND($Q44="是",$N44="是",OR($L44="",$M44&lt;&gt;"")),"已关闭","处理中")))</f>
        <v/>
      </c>
      <c r="S44" s="7" t="n"/>
    </row>
    <row r="45">
      <c r="A45" s="4" t="n"/>
      <c r="B45" s="5" t="n"/>
      <c r="C45" s="6" t="n"/>
      <c r="D45" s="7" t="n"/>
      <c r="E45" s="8" t="n"/>
      <c r="F45" s="7" t="n"/>
      <c r="G45" s="9" t="n"/>
      <c r="H45" s="8" t="n"/>
      <c r="I45" s="6" t="n"/>
      <c r="J45" s="10" t="n"/>
      <c r="K45" s="7" t="n"/>
      <c r="L45" s="11" t="n"/>
      <c r="M45" s="11" t="n"/>
      <c r="N45" s="8" t="n"/>
      <c r="O45" s="6" t="n"/>
      <c r="P45" s="9" t="n"/>
      <c r="Q45" s="12">
        <f>IF($A45="","",IF(AND(COUNTA($B45:$I45)=8,$O45&lt;&gt;"",OR(AND($I45&lt;&gt;"抵扣",$I45&lt;&gt;"退款"),$J45&lt;&gt;""),OR(N($J45)&lt;='列表'!$I$5,$K45&lt;&gt;"")),"是","否"))</f>
        <v/>
      </c>
      <c r="R45" s="13">
        <f>IF($A45="","",IF(AND($L45&lt;&gt;"",$M45="",$L45&lt;NOW()),"跟进逾期",IF(AND($Q45="是",$N45="是",OR($L45="",$M45&lt;&gt;"")),"已关闭","处理中")))</f>
        <v/>
      </c>
      <c r="S45" s="7" t="n"/>
    </row>
    <row r="46">
      <c r="A46" s="4" t="n"/>
      <c r="B46" s="5" t="n"/>
      <c r="C46" s="6" t="n"/>
      <c r="D46" s="7" t="n"/>
      <c r="E46" s="8" t="n"/>
      <c r="F46" s="7" t="n"/>
      <c r="G46" s="9" t="n"/>
      <c r="H46" s="8" t="n"/>
      <c r="I46" s="6" t="n"/>
      <c r="J46" s="10" t="n"/>
      <c r="K46" s="7" t="n"/>
      <c r="L46" s="11" t="n"/>
      <c r="M46" s="11" t="n"/>
      <c r="N46" s="8" t="n"/>
      <c r="O46" s="6" t="n"/>
      <c r="P46" s="9" t="n"/>
      <c r="Q46" s="12">
        <f>IF($A46="","",IF(AND(COUNTA($B46:$I46)=8,$O46&lt;&gt;"",OR(AND($I46&lt;&gt;"抵扣",$I46&lt;&gt;"退款"),$J46&lt;&gt;""),OR(N($J46)&lt;='列表'!$I$5,$K46&lt;&gt;"")),"是","否"))</f>
        <v/>
      </c>
      <c r="R46" s="13">
        <f>IF($A46="","",IF(AND($L46&lt;&gt;"",$M46="",$L46&lt;NOW()),"跟进逾期",IF(AND($Q46="是",$N46="是",OR($L46="",$M46&lt;&gt;"")),"已关闭","处理中")))</f>
        <v/>
      </c>
      <c r="S46" s="7" t="n"/>
    </row>
    <row r="47">
      <c r="A47" s="4" t="n"/>
      <c r="B47" s="5" t="n"/>
      <c r="C47" s="6" t="n"/>
      <c r="D47" s="7" t="n"/>
      <c r="E47" s="8" t="n"/>
      <c r="F47" s="7" t="n"/>
      <c r="G47" s="9" t="n"/>
      <c r="H47" s="8" t="n"/>
      <c r="I47" s="6" t="n"/>
      <c r="J47" s="10" t="n"/>
      <c r="K47" s="7" t="n"/>
      <c r="L47" s="11" t="n"/>
      <c r="M47" s="11" t="n"/>
      <c r="N47" s="8" t="n"/>
      <c r="O47" s="6" t="n"/>
      <c r="P47" s="9" t="n"/>
      <c r="Q47" s="12">
        <f>IF($A47="","",IF(AND(COUNTA($B47:$I47)=8,$O47&lt;&gt;"",OR(AND($I47&lt;&gt;"抵扣",$I47&lt;&gt;"退款"),$J47&lt;&gt;""),OR(N($J47)&lt;='列表'!$I$5,$K47&lt;&gt;"")),"是","否"))</f>
        <v/>
      </c>
      <c r="R47" s="13">
        <f>IF($A47="","",IF(AND($L47&lt;&gt;"",$M47="",$L47&lt;NOW()),"跟进逾期",IF(AND($Q47="是",$N47="是",OR($L47="",$M47&lt;&gt;"")),"已关闭","处理中")))</f>
        <v/>
      </c>
      <c r="S47" s="7" t="n"/>
    </row>
    <row r="48">
      <c r="A48" s="4" t="n"/>
      <c r="B48" s="5" t="n"/>
      <c r="C48" s="6" t="n"/>
      <c r="D48" s="7" t="n"/>
      <c r="E48" s="8" t="n"/>
      <c r="F48" s="7" t="n"/>
      <c r="G48" s="9" t="n"/>
      <c r="H48" s="8" t="n"/>
      <c r="I48" s="6" t="n"/>
      <c r="J48" s="10" t="n"/>
      <c r="K48" s="7" t="n"/>
      <c r="L48" s="11" t="n"/>
      <c r="M48" s="11" t="n"/>
      <c r="N48" s="8" t="n"/>
      <c r="O48" s="6" t="n"/>
      <c r="P48" s="9" t="n"/>
      <c r="Q48" s="12">
        <f>IF($A48="","",IF(AND(COUNTA($B48:$I48)=8,$O48&lt;&gt;"",OR(AND($I48&lt;&gt;"抵扣",$I48&lt;&gt;"退款"),$J48&lt;&gt;""),OR(N($J48)&lt;='列表'!$I$5,$K48&lt;&gt;"")),"是","否"))</f>
        <v/>
      </c>
      <c r="R48" s="13">
        <f>IF($A48="","",IF(AND($L48&lt;&gt;"",$M48="",$L48&lt;NOW()),"跟进逾期",IF(AND($Q48="是",$N48="是",OR($L48="",$M48&lt;&gt;"")),"已关闭","处理中")))</f>
        <v/>
      </c>
      <c r="S48" s="7" t="n"/>
    </row>
    <row r="49">
      <c r="A49" s="4" t="n"/>
      <c r="B49" s="5" t="n"/>
      <c r="C49" s="6" t="n"/>
      <c r="D49" s="7" t="n"/>
      <c r="E49" s="8" t="n"/>
      <c r="F49" s="7" t="n"/>
      <c r="G49" s="9" t="n"/>
      <c r="H49" s="8" t="n"/>
      <c r="I49" s="6" t="n"/>
      <c r="J49" s="10" t="n"/>
      <c r="K49" s="7" t="n"/>
      <c r="L49" s="11" t="n"/>
      <c r="M49" s="11" t="n"/>
      <c r="N49" s="8" t="n"/>
      <c r="O49" s="6" t="n"/>
      <c r="P49" s="9" t="n"/>
      <c r="Q49" s="12">
        <f>IF($A49="","",IF(AND(COUNTA($B49:$I49)=8,$O49&lt;&gt;"",OR(AND($I49&lt;&gt;"抵扣",$I49&lt;&gt;"退款"),$J49&lt;&gt;""),OR(N($J49)&lt;='列表'!$I$5,$K49&lt;&gt;"")),"是","否"))</f>
        <v/>
      </c>
      <c r="R49" s="13">
        <f>IF($A49="","",IF(AND($L49&lt;&gt;"",$M49="",$L49&lt;NOW()),"跟进逾期",IF(AND($Q49="是",$N49="是",OR($L49="",$M49&lt;&gt;"")),"已关闭","处理中")))</f>
        <v/>
      </c>
      <c r="S49" s="7" t="n"/>
    </row>
    <row r="50">
      <c r="A50" s="4" t="n"/>
      <c r="B50" s="5" t="n"/>
      <c r="C50" s="6" t="n"/>
      <c r="D50" s="7" t="n"/>
      <c r="E50" s="8" t="n"/>
      <c r="F50" s="7" t="n"/>
      <c r="G50" s="9" t="n"/>
      <c r="H50" s="8" t="n"/>
      <c r="I50" s="6" t="n"/>
      <c r="J50" s="10" t="n"/>
      <c r="K50" s="7" t="n"/>
      <c r="L50" s="11" t="n"/>
      <c r="M50" s="11" t="n"/>
      <c r="N50" s="8" t="n"/>
      <c r="O50" s="6" t="n"/>
      <c r="P50" s="9" t="n"/>
      <c r="Q50" s="12">
        <f>IF($A50="","",IF(AND(COUNTA($B50:$I50)=8,$O50&lt;&gt;"",OR(AND($I50&lt;&gt;"抵扣",$I50&lt;&gt;"退款"),$J50&lt;&gt;""),OR(N($J50)&lt;='列表'!$I$5,$K50&lt;&gt;"")),"是","否"))</f>
        <v/>
      </c>
      <c r="R50" s="13">
        <f>IF($A50="","",IF(AND($L50&lt;&gt;"",$M50="",$L50&lt;NOW()),"跟进逾期",IF(AND($Q50="是",$N50="是",OR($L50="",$M50&lt;&gt;"")),"已关闭","处理中")))</f>
        <v/>
      </c>
      <c r="S50" s="7" t="n"/>
    </row>
    <row r="51">
      <c r="A51" s="4" t="n"/>
      <c r="B51" s="5" t="n"/>
      <c r="C51" s="6" t="n"/>
      <c r="D51" s="7" t="n"/>
      <c r="E51" s="8" t="n"/>
      <c r="F51" s="7" t="n"/>
      <c r="G51" s="9" t="n"/>
      <c r="H51" s="8" t="n"/>
      <c r="I51" s="6" t="n"/>
      <c r="J51" s="10" t="n"/>
      <c r="K51" s="7" t="n"/>
      <c r="L51" s="11" t="n"/>
      <c r="M51" s="11" t="n"/>
      <c r="N51" s="8" t="n"/>
      <c r="O51" s="6" t="n"/>
      <c r="P51" s="9" t="n"/>
      <c r="Q51" s="12">
        <f>IF($A51="","",IF(AND(COUNTA($B51:$I51)=8,$O51&lt;&gt;"",OR(AND($I51&lt;&gt;"抵扣",$I51&lt;&gt;"退款"),$J51&lt;&gt;""),OR(N($J51)&lt;='列表'!$I$5,$K51&lt;&gt;"")),"是","否"))</f>
        <v/>
      </c>
      <c r="R51" s="13">
        <f>IF($A51="","",IF(AND($L51&lt;&gt;"",$M51="",$L51&lt;NOW()),"跟进逾期",IF(AND($Q51="是",$N51="是",OR($L51="",$M51&lt;&gt;"")),"已关闭","处理中")))</f>
        <v/>
      </c>
      <c r="S51" s="7" t="n"/>
    </row>
    <row r="52">
      <c r="A52" s="4" t="n"/>
      <c r="B52" s="5" t="n"/>
      <c r="C52" s="6" t="n"/>
      <c r="D52" s="7" t="n"/>
      <c r="E52" s="8" t="n"/>
      <c r="F52" s="7" t="n"/>
      <c r="G52" s="9" t="n"/>
      <c r="H52" s="8" t="n"/>
      <c r="I52" s="6" t="n"/>
      <c r="J52" s="10" t="n"/>
      <c r="K52" s="7" t="n"/>
      <c r="L52" s="11" t="n"/>
      <c r="M52" s="11" t="n"/>
      <c r="N52" s="8" t="n"/>
      <c r="O52" s="6" t="n"/>
      <c r="P52" s="9" t="n"/>
      <c r="Q52" s="12">
        <f>IF($A52="","",IF(AND(COUNTA($B52:$I52)=8,$O52&lt;&gt;"",OR(AND($I52&lt;&gt;"抵扣",$I52&lt;&gt;"退款"),$J52&lt;&gt;""),OR(N($J52)&lt;='列表'!$I$5,$K52&lt;&gt;"")),"是","否"))</f>
        <v/>
      </c>
      <c r="R52" s="13">
        <f>IF($A52="","",IF(AND($L52&lt;&gt;"",$M52="",$L52&lt;NOW()),"跟进逾期",IF(AND($Q52="是",$N52="是",OR($L52="",$M52&lt;&gt;"")),"已关闭","处理中")))</f>
        <v/>
      </c>
      <c r="S52" s="7" t="n"/>
    </row>
    <row r="53">
      <c r="A53" s="4" t="n"/>
      <c r="B53" s="5" t="n"/>
      <c r="C53" s="6" t="n"/>
      <c r="D53" s="7" t="n"/>
      <c r="E53" s="8" t="n"/>
      <c r="F53" s="7" t="n"/>
      <c r="G53" s="9" t="n"/>
      <c r="H53" s="8" t="n"/>
      <c r="I53" s="6" t="n"/>
      <c r="J53" s="10" t="n"/>
      <c r="K53" s="7" t="n"/>
      <c r="L53" s="11" t="n"/>
      <c r="M53" s="11" t="n"/>
      <c r="N53" s="8" t="n"/>
      <c r="O53" s="6" t="n"/>
      <c r="P53" s="9" t="n"/>
      <c r="Q53" s="12">
        <f>IF($A53="","",IF(AND(COUNTA($B53:$I53)=8,$O53&lt;&gt;"",OR(AND($I53&lt;&gt;"抵扣",$I53&lt;&gt;"退款"),$J53&lt;&gt;""),OR(N($J53)&lt;='列表'!$I$5,$K53&lt;&gt;"")),"是","否"))</f>
        <v/>
      </c>
      <c r="R53" s="13">
        <f>IF($A53="","",IF(AND($L53&lt;&gt;"",$M53="",$L53&lt;NOW()),"跟进逾期",IF(AND($Q53="是",$N53="是",OR($L53="",$M53&lt;&gt;"")),"已关闭","处理中")))</f>
        <v/>
      </c>
      <c r="S53" s="7" t="n"/>
    </row>
    <row r="54">
      <c r="A54" s="4" t="n"/>
      <c r="B54" s="5" t="n"/>
      <c r="C54" s="6" t="n"/>
      <c r="D54" s="7" t="n"/>
      <c r="E54" s="8" t="n"/>
      <c r="F54" s="7" t="n"/>
      <c r="G54" s="9" t="n"/>
      <c r="H54" s="8" t="n"/>
      <c r="I54" s="6" t="n"/>
      <c r="J54" s="10" t="n"/>
      <c r="K54" s="7" t="n"/>
      <c r="L54" s="11" t="n"/>
      <c r="M54" s="11" t="n"/>
      <c r="N54" s="8" t="n"/>
      <c r="O54" s="6" t="n"/>
      <c r="P54" s="9" t="n"/>
      <c r="Q54" s="12">
        <f>IF($A54="","",IF(AND(COUNTA($B54:$I54)=8,$O54&lt;&gt;"",OR(AND($I54&lt;&gt;"抵扣",$I54&lt;&gt;"退款"),$J54&lt;&gt;""),OR(N($J54)&lt;='列表'!$I$5,$K54&lt;&gt;"")),"是","否"))</f>
        <v/>
      </c>
      <c r="R54" s="13">
        <f>IF($A54="","",IF(AND($L54&lt;&gt;"",$M54="",$L54&lt;NOW()),"跟进逾期",IF(AND($Q54="是",$N54="是",OR($L54="",$M54&lt;&gt;"")),"已关闭","处理中")))</f>
        <v/>
      </c>
      <c r="S54" s="7" t="n"/>
    </row>
    <row r="55">
      <c r="A55" s="4" t="n"/>
      <c r="B55" s="5" t="n"/>
      <c r="C55" s="6" t="n"/>
      <c r="D55" s="7" t="n"/>
      <c r="E55" s="8" t="n"/>
      <c r="F55" s="7" t="n"/>
      <c r="G55" s="9" t="n"/>
      <c r="H55" s="8" t="n"/>
      <c r="I55" s="6" t="n"/>
      <c r="J55" s="10" t="n"/>
      <c r="K55" s="7" t="n"/>
      <c r="L55" s="11" t="n"/>
      <c r="M55" s="11" t="n"/>
      <c r="N55" s="8" t="n"/>
      <c r="O55" s="6" t="n"/>
      <c r="P55" s="9" t="n"/>
      <c r="Q55" s="12">
        <f>IF($A55="","",IF(AND(COUNTA($B55:$I55)=8,$O55&lt;&gt;"",OR(AND($I55&lt;&gt;"抵扣",$I55&lt;&gt;"退款"),$J55&lt;&gt;""),OR(N($J55)&lt;='列表'!$I$5,$K55&lt;&gt;"")),"是","否"))</f>
        <v/>
      </c>
      <c r="R55" s="13">
        <f>IF($A55="","",IF(AND($L55&lt;&gt;"",$M55="",$L55&lt;NOW()),"跟进逾期",IF(AND($Q55="是",$N55="是",OR($L55="",$M55&lt;&gt;"")),"已关闭","处理中")))</f>
        <v/>
      </c>
      <c r="S55" s="7" t="n"/>
    </row>
    <row r="56">
      <c r="A56" s="4" t="n"/>
      <c r="B56" s="5" t="n"/>
      <c r="C56" s="6" t="n"/>
      <c r="D56" s="7" t="n"/>
      <c r="E56" s="8" t="n"/>
      <c r="F56" s="7" t="n"/>
      <c r="G56" s="9" t="n"/>
      <c r="H56" s="8" t="n"/>
      <c r="I56" s="6" t="n"/>
      <c r="J56" s="10" t="n"/>
      <c r="K56" s="7" t="n"/>
      <c r="L56" s="11" t="n"/>
      <c r="M56" s="11" t="n"/>
      <c r="N56" s="8" t="n"/>
      <c r="O56" s="6" t="n"/>
      <c r="P56" s="9" t="n"/>
      <c r="Q56" s="12">
        <f>IF($A56="","",IF(AND(COUNTA($B56:$I56)=8,$O56&lt;&gt;"",OR(AND($I56&lt;&gt;"抵扣",$I56&lt;&gt;"退款"),$J56&lt;&gt;""),OR(N($J56)&lt;='列表'!$I$5,$K56&lt;&gt;"")),"是","否"))</f>
        <v/>
      </c>
      <c r="R56" s="13">
        <f>IF($A56="","",IF(AND($L56&lt;&gt;"",$M56="",$L56&lt;NOW()),"跟进逾期",IF(AND($Q56="是",$N56="是",OR($L56="",$M56&lt;&gt;"")),"已关闭","处理中")))</f>
        <v/>
      </c>
      <c r="S56" s="7" t="n"/>
    </row>
    <row r="57">
      <c r="A57" s="4" t="n"/>
      <c r="B57" s="5" t="n"/>
      <c r="C57" s="6" t="n"/>
      <c r="D57" s="7" t="n"/>
      <c r="E57" s="8" t="n"/>
      <c r="F57" s="7" t="n"/>
      <c r="G57" s="9" t="n"/>
      <c r="H57" s="8" t="n"/>
      <c r="I57" s="6" t="n"/>
      <c r="J57" s="10" t="n"/>
      <c r="K57" s="7" t="n"/>
      <c r="L57" s="11" t="n"/>
      <c r="M57" s="11" t="n"/>
      <c r="N57" s="8" t="n"/>
      <c r="O57" s="6" t="n"/>
      <c r="P57" s="9" t="n"/>
      <c r="Q57" s="12">
        <f>IF($A57="","",IF(AND(COUNTA($B57:$I57)=8,$O57&lt;&gt;"",OR(AND($I57&lt;&gt;"抵扣",$I57&lt;&gt;"退款"),$J57&lt;&gt;""),OR(N($J57)&lt;='列表'!$I$5,$K57&lt;&gt;"")),"是","否"))</f>
        <v/>
      </c>
      <c r="R57" s="13">
        <f>IF($A57="","",IF(AND($L57&lt;&gt;"",$M57="",$L57&lt;NOW()),"跟进逾期",IF(AND($Q57="是",$N57="是",OR($L57="",$M57&lt;&gt;"")),"已关闭","处理中")))</f>
        <v/>
      </c>
      <c r="S57" s="7" t="n"/>
    </row>
    <row r="58">
      <c r="A58" s="4" t="n"/>
      <c r="B58" s="5" t="n"/>
      <c r="C58" s="6" t="n"/>
      <c r="D58" s="7" t="n"/>
      <c r="E58" s="8" t="n"/>
      <c r="F58" s="7" t="n"/>
      <c r="G58" s="9" t="n"/>
      <c r="H58" s="8" t="n"/>
      <c r="I58" s="6" t="n"/>
      <c r="J58" s="10" t="n"/>
      <c r="K58" s="7" t="n"/>
      <c r="L58" s="11" t="n"/>
      <c r="M58" s="11" t="n"/>
      <c r="N58" s="8" t="n"/>
      <c r="O58" s="6" t="n"/>
      <c r="P58" s="9" t="n"/>
      <c r="Q58" s="12">
        <f>IF($A58="","",IF(AND(COUNTA($B58:$I58)=8,$O58&lt;&gt;"",OR(AND($I58&lt;&gt;"抵扣",$I58&lt;&gt;"退款"),$J58&lt;&gt;""),OR(N($J58)&lt;='列表'!$I$5,$K58&lt;&gt;"")),"是","否"))</f>
        <v/>
      </c>
      <c r="R58" s="13">
        <f>IF($A58="","",IF(AND($L58&lt;&gt;"",$M58="",$L58&lt;NOW()),"跟进逾期",IF(AND($Q58="是",$N58="是",OR($L58="",$M58&lt;&gt;"")),"已关闭","处理中")))</f>
        <v/>
      </c>
      <c r="S58" s="7" t="n"/>
    </row>
    <row r="59">
      <c r="A59" s="4" t="n"/>
      <c r="B59" s="5" t="n"/>
      <c r="C59" s="6" t="n"/>
      <c r="D59" s="7" t="n"/>
      <c r="E59" s="8" t="n"/>
      <c r="F59" s="7" t="n"/>
      <c r="G59" s="9" t="n"/>
      <c r="H59" s="8" t="n"/>
      <c r="I59" s="6" t="n"/>
      <c r="J59" s="10" t="n"/>
      <c r="K59" s="7" t="n"/>
      <c r="L59" s="11" t="n"/>
      <c r="M59" s="11" t="n"/>
      <c r="N59" s="8" t="n"/>
      <c r="O59" s="6" t="n"/>
      <c r="P59" s="9" t="n"/>
      <c r="Q59" s="12">
        <f>IF($A59="","",IF(AND(COUNTA($B59:$I59)=8,$O59&lt;&gt;"",OR(AND($I59&lt;&gt;"抵扣",$I59&lt;&gt;"退款"),$J59&lt;&gt;""),OR(N($J59)&lt;='列表'!$I$5,$K59&lt;&gt;"")),"是","否"))</f>
        <v/>
      </c>
      <c r="R59" s="13">
        <f>IF($A59="","",IF(AND($L59&lt;&gt;"",$M59="",$L59&lt;NOW()),"跟进逾期",IF(AND($Q59="是",$N59="是",OR($L59="",$M59&lt;&gt;"")),"已关闭","处理中")))</f>
        <v/>
      </c>
      <c r="S59" s="7" t="n"/>
    </row>
    <row r="60">
      <c r="A60" s="4" t="n"/>
      <c r="B60" s="5" t="n"/>
      <c r="C60" s="6" t="n"/>
      <c r="D60" s="7" t="n"/>
      <c r="E60" s="8" t="n"/>
      <c r="F60" s="7" t="n"/>
      <c r="G60" s="9" t="n"/>
      <c r="H60" s="8" t="n"/>
      <c r="I60" s="6" t="n"/>
      <c r="J60" s="10" t="n"/>
      <c r="K60" s="7" t="n"/>
      <c r="L60" s="11" t="n"/>
      <c r="M60" s="11" t="n"/>
      <c r="N60" s="8" t="n"/>
      <c r="O60" s="6" t="n"/>
      <c r="P60" s="9" t="n"/>
      <c r="Q60" s="12">
        <f>IF($A60="","",IF(AND(COUNTA($B60:$I60)=8,$O60&lt;&gt;"",OR(AND($I60&lt;&gt;"抵扣",$I60&lt;&gt;"退款"),$J60&lt;&gt;""),OR(N($J60)&lt;='列表'!$I$5,$K60&lt;&gt;"")),"是","否"))</f>
        <v/>
      </c>
      <c r="R60" s="13">
        <f>IF($A60="","",IF(AND($L60&lt;&gt;"",$M60="",$L60&lt;NOW()),"跟进逾期",IF(AND($Q60="是",$N60="是",OR($L60="",$M60&lt;&gt;"")),"已关闭","处理中")))</f>
        <v/>
      </c>
      <c r="S60" s="7" t="n"/>
    </row>
    <row r="61">
      <c r="A61" s="4" t="n"/>
      <c r="B61" s="5" t="n"/>
      <c r="C61" s="6" t="n"/>
      <c r="D61" s="7" t="n"/>
      <c r="E61" s="8" t="n"/>
      <c r="F61" s="7" t="n"/>
      <c r="G61" s="9" t="n"/>
      <c r="H61" s="8" t="n"/>
      <c r="I61" s="6" t="n"/>
      <c r="J61" s="10" t="n"/>
      <c r="K61" s="7" t="n"/>
      <c r="L61" s="11" t="n"/>
      <c r="M61" s="11" t="n"/>
      <c r="N61" s="8" t="n"/>
      <c r="O61" s="6" t="n"/>
      <c r="P61" s="9" t="n"/>
      <c r="Q61" s="12">
        <f>IF($A61="","",IF(AND(COUNTA($B61:$I61)=8,$O61&lt;&gt;"",OR(AND($I61&lt;&gt;"抵扣",$I61&lt;&gt;"退款"),$J61&lt;&gt;""),OR(N($J61)&lt;='列表'!$I$5,$K61&lt;&gt;"")),"是","否"))</f>
        <v/>
      </c>
      <c r="R61" s="13">
        <f>IF($A61="","",IF(AND($L61&lt;&gt;"",$M61="",$L61&lt;NOW()),"跟进逾期",IF(AND($Q61="是",$N61="是",OR($L61="",$M61&lt;&gt;"")),"已关闭","处理中")))</f>
        <v/>
      </c>
      <c r="S61" s="7" t="n"/>
    </row>
    <row r="62">
      <c r="A62" s="4" t="n"/>
      <c r="B62" s="5" t="n"/>
      <c r="C62" s="6" t="n"/>
      <c r="D62" s="7" t="n"/>
      <c r="E62" s="8" t="n"/>
      <c r="F62" s="7" t="n"/>
      <c r="G62" s="9" t="n"/>
      <c r="H62" s="8" t="n"/>
      <c r="I62" s="6" t="n"/>
      <c r="J62" s="10" t="n"/>
      <c r="K62" s="7" t="n"/>
      <c r="L62" s="11" t="n"/>
      <c r="M62" s="11" t="n"/>
      <c r="N62" s="8" t="n"/>
      <c r="O62" s="6" t="n"/>
      <c r="P62" s="9" t="n"/>
      <c r="Q62" s="12">
        <f>IF($A62="","",IF(AND(COUNTA($B62:$I62)=8,$O62&lt;&gt;"",OR(AND($I62&lt;&gt;"抵扣",$I62&lt;&gt;"退款"),$J62&lt;&gt;""),OR(N($J62)&lt;='列表'!$I$5,$K62&lt;&gt;"")),"是","否"))</f>
        <v/>
      </c>
      <c r="R62" s="13">
        <f>IF($A62="","",IF(AND($L62&lt;&gt;"",$M62="",$L62&lt;NOW()),"跟进逾期",IF(AND($Q62="是",$N62="是",OR($L62="",$M62&lt;&gt;"")),"已关闭","处理中")))</f>
        <v/>
      </c>
      <c r="S62" s="7" t="n"/>
    </row>
    <row r="63">
      <c r="A63" s="4" t="n"/>
      <c r="B63" s="5" t="n"/>
      <c r="C63" s="6" t="n"/>
      <c r="D63" s="7" t="n"/>
      <c r="E63" s="8" t="n"/>
      <c r="F63" s="7" t="n"/>
      <c r="G63" s="9" t="n"/>
      <c r="H63" s="8" t="n"/>
      <c r="I63" s="6" t="n"/>
      <c r="J63" s="10" t="n"/>
      <c r="K63" s="7" t="n"/>
      <c r="L63" s="11" t="n"/>
      <c r="M63" s="11" t="n"/>
      <c r="N63" s="8" t="n"/>
      <c r="O63" s="6" t="n"/>
      <c r="P63" s="9" t="n"/>
      <c r="Q63" s="12">
        <f>IF($A63="","",IF(AND(COUNTA($B63:$I63)=8,$O63&lt;&gt;"",OR(AND($I63&lt;&gt;"抵扣",$I63&lt;&gt;"退款"),$J63&lt;&gt;""),OR(N($J63)&lt;='列表'!$I$5,$K63&lt;&gt;"")),"是","否"))</f>
        <v/>
      </c>
      <c r="R63" s="13">
        <f>IF($A63="","",IF(AND($L63&lt;&gt;"",$M63="",$L63&lt;NOW()),"跟进逾期",IF(AND($Q63="是",$N63="是",OR($L63="",$M63&lt;&gt;"")),"已关闭","处理中")))</f>
        <v/>
      </c>
      <c r="S63" s="7" t="n"/>
    </row>
    <row r="64">
      <c r="A64" s="4" t="n"/>
      <c r="B64" s="5" t="n"/>
      <c r="C64" s="6" t="n"/>
      <c r="D64" s="7" t="n"/>
      <c r="E64" s="8" t="n"/>
      <c r="F64" s="7" t="n"/>
      <c r="G64" s="9" t="n"/>
      <c r="H64" s="8" t="n"/>
      <c r="I64" s="6" t="n"/>
      <c r="J64" s="10" t="n"/>
      <c r="K64" s="7" t="n"/>
      <c r="L64" s="11" t="n"/>
      <c r="M64" s="11" t="n"/>
      <c r="N64" s="8" t="n"/>
      <c r="O64" s="6" t="n"/>
      <c r="P64" s="9" t="n"/>
      <c r="Q64" s="12">
        <f>IF($A64="","",IF(AND(COUNTA($B64:$I64)=8,$O64&lt;&gt;"",OR(AND($I64&lt;&gt;"抵扣",$I64&lt;&gt;"退款"),$J64&lt;&gt;""),OR(N($J64)&lt;='列表'!$I$5,$K64&lt;&gt;"")),"是","否"))</f>
        <v/>
      </c>
      <c r="R64" s="13">
        <f>IF($A64="","",IF(AND($L64&lt;&gt;"",$M64="",$L64&lt;NOW()),"跟进逾期",IF(AND($Q64="是",$N64="是",OR($L64="",$M64&lt;&gt;"")),"已关闭","处理中")))</f>
        <v/>
      </c>
      <c r="S64" s="7" t="n"/>
    </row>
    <row r="65">
      <c r="A65" s="4" t="n"/>
      <c r="B65" s="5" t="n"/>
      <c r="C65" s="6" t="n"/>
      <c r="D65" s="7" t="n"/>
      <c r="E65" s="8" t="n"/>
      <c r="F65" s="7" t="n"/>
      <c r="G65" s="9" t="n"/>
      <c r="H65" s="8" t="n"/>
      <c r="I65" s="6" t="n"/>
      <c r="J65" s="10" t="n"/>
      <c r="K65" s="7" t="n"/>
      <c r="L65" s="11" t="n"/>
      <c r="M65" s="11" t="n"/>
      <c r="N65" s="8" t="n"/>
      <c r="O65" s="6" t="n"/>
      <c r="P65" s="9" t="n"/>
      <c r="Q65" s="12">
        <f>IF($A65="","",IF(AND(COUNTA($B65:$I65)=8,$O65&lt;&gt;"",OR(AND($I65&lt;&gt;"抵扣",$I65&lt;&gt;"退款"),$J65&lt;&gt;""),OR(N($J65)&lt;='列表'!$I$5,$K65&lt;&gt;"")),"是","否"))</f>
        <v/>
      </c>
      <c r="R65" s="13">
        <f>IF($A65="","",IF(AND($L65&lt;&gt;"",$M65="",$L65&lt;NOW()),"跟进逾期",IF(AND($Q65="是",$N65="是",OR($L65="",$M65&lt;&gt;"")),"已关闭","处理中")))</f>
        <v/>
      </c>
      <c r="S65" s="7" t="n"/>
    </row>
    <row r="66">
      <c r="A66" s="4" t="n"/>
      <c r="B66" s="5" t="n"/>
      <c r="C66" s="6" t="n"/>
      <c r="D66" s="7" t="n"/>
      <c r="E66" s="8" t="n"/>
      <c r="F66" s="7" t="n"/>
      <c r="G66" s="9" t="n"/>
      <c r="H66" s="8" t="n"/>
      <c r="I66" s="6" t="n"/>
      <c r="J66" s="10" t="n"/>
      <c r="K66" s="7" t="n"/>
      <c r="L66" s="11" t="n"/>
      <c r="M66" s="11" t="n"/>
      <c r="N66" s="8" t="n"/>
      <c r="O66" s="6" t="n"/>
      <c r="P66" s="9" t="n"/>
      <c r="Q66" s="12">
        <f>IF($A66="","",IF(AND(COUNTA($B66:$I66)=8,$O66&lt;&gt;"",OR(AND($I66&lt;&gt;"抵扣",$I66&lt;&gt;"退款"),$J66&lt;&gt;""),OR(N($J66)&lt;='列表'!$I$5,$K66&lt;&gt;"")),"是","否"))</f>
        <v/>
      </c>
      <c r="R66" s="13">
        <f>IF($A66="","",IF(AND($L66&lt;&gt;"",$M66="",$L66&lt;NOW()),"跟进逾期",IF(AND($Q66="是",$N66="是",OR($L66="",$M66&lt;&gt;"")),"已关闭","处理中")))</f>
        <v/>
      </c>
      <c r="S66" s="7" t="n"/>
    </row>
    <row r="67">
      <c r="A67" s="4" t="n"/>
      <c r="B67" s="5" t="n"/>
      <c r="C67" s="6" t="n"/>
      <c r="D67" s="7" t="n"/>
      <c r="E67" s="8" t="n"/>
      <c r="F67" s="7" t="n"/>
      <c r="G67" s="9" t="n"/>
      <c r="H67" s="8" t="n"/>
      <c r="I67" s="6" t="n"/>
      <c r="J67" s="10" t="n"/>
      <c r="K67" s="7" t="n"/>
      <c r="L67" s="11" t="n"/>
      <c r="M67" s="11" t="n"/>
      <c r="N67" s="8" t="n"/>
      <c r="O67" s="6" t="n"/>
      <c r="P67" s="9" t="n"/>
      <c r="Q67" s="12">
        <f>IF($A67="","",IF(AND(COUNTA($B67:$I67)=8,$O67&lt;&gt;"",OR(AND($I67&lt;&gt;"抵扣",$I67&lt;&gt;"退款"),$J67&lt;&gt;""),OR(N($J67)&lt;='列表'!$I$5,$K67&lt;&gt;"")),"是","否"))</f>
        <v/>
      </c>
      <c r="R67" s="13">
        <f>IF($A67="","",IF(AND($L67&lt;&gt;"",$M67="",$L67&lt;NOW()),"跟进逾期",IF(AND($Q67="是",$N67="是",OR($L67="",$M67&lt;&gt;"")),"已关闭","处理中")))</f>
        <v/>
      </c>
      <c r="S67" s="7" t="n"/>
    </row>
    <row r="68">
      <c r="A68" s="4" t="n"/>
      <c r="B68" s="5" t="n"/>
      <c r="C68" s="6" t="n"/>
      <c r="D68" s="7" t="n"/>
      <c r="E68" s="8" t="n"/>
      <c r="F68" s="7" t="n"/>
      <c r="G68" s="9" t="n"/>
      <c r="H68" s="8" t="n"/>
      <c r="I68" s="6" t="n"/>
      <c r="J68" s="10" t="n"/>
      <c r="K68" s="7" t="n"/>
      <c r="L68" s="11" t="n"/>
      <c r="M68" s="11" t="n"/>
      <c r="N68" s="8" t="n"/>
      <c r="O68" s="6" t="n"/>
      <c r="P68" s="9" t="n"/>
      <c r="Q68" s="12">
        <f>IF($A68="","",IF(AND(COUNTA($B68:$I68)=8,$O68&lt;&gt;"",OR(AND($I68&lt;&gt;"抵扣",$I68&lt;&gt;"退款"),$J68&lt;&gt;""),OR(N($J68)&lt;='列表'!$I$5,$K68&lt;&gt;"")),"是","否"))</f>
        <v/>
      </c>
      <c r="R68" s="13">
        <f>IF($A68="","",IF(AND($L68&lt;&gt;"",$M68="",$L68&lt;NOW()),"跟进逾期",IF(AND($Q68="是",$N68="是",OR($L68="",$M68&lt;&gt;"")),"已关闭","处理中")))</f>
        <v/>
      </c>
      <c r="S68" s="7" t="n"/>
    </row>
    <row r="69">
      <c r="A69" s="4" t="n"/>
      <c r="B69" s="5" t="n"/>
      <c r="C69" s="6" t="n"/>
      <c r="D69" s="7" t="n"/>
      <c r="E69" s="8" t="n"/>
      <c r="F69" s="7" t="n"/>
      <c r="G69" s="9" t="n"/>
      <c r="H69" s="8" t="n"/>
      <c r="I69" s="6" t="n"/>
      <c r="J69" s="10" t="n"/>
      <c r="K69" s="7" t="n"/>
      <c r="L69" s="11" t="n"/>
      <c r="M69" s="11" t="n"/>
      <c r="N69" s="8" t="n"/>
      <c r="O69" s="6" t="n"/>
      <c r="P69" s="9" t="n"/>
      <c r="Q69" s="12">
        <f>IF($A69="","",IF(AND(COUNTA($B69:$I69)=8,$O69&lt;&gt;"",OR(AND($I69&lt;&gt;"抵扣",$I69&lt;&gt;"退款"),$J69&lt;&gt;""),OR(N($J69)&lt;='列表'!$I$5,$K69&lt;&gt;"")),"是","否"))</f>
        <v/>
      </c>
      <c r="R69" s="13">
        <f>IF($A69="","",IF(AND($L69&lt;&gt;"",$M69="",$L69&lt;NOW()),"跟进逾期",IF(AND($Q69="是",$N69="是",OR($L69="",$M69&lt;&gt;"")),"已关闭","处理中")))</f>
        <v/>
      </c>
      <c r="S69" s="7" t="n"/>
    </row>
    <row r="70">
      <c r="A70" s="4" t="n"/>
      <c r="B70" s="5" t="n"/>
      <c r="C70" s="6" t="n"/>
      <c r="D70" s="7" t="n"/>
      <c r="E70" s="8" t="n"/>
      <c r="F70" s="7" t="n"/>
      <c r="G70" s="9" t="n"/>
      <c r="H70" s="8" t="n"/>
      <c r="I70" s="6" t="n"/>
      <c r="J70" s="10" t="n"/>
      <c r="K70" s="7" t="n"/>
      <c r="L70" s="11" t="n"/>
      <c r="M70" s="11" t="n"/>
      <c r="N70" s="8" t="n"/>
      <c r="O70" s="6" t="n"/>
      <c r="P70" s="9" t="n"/>
      <c r="Q70" s="12">
        <f>IF($A70="","",IF(AND(COUNTA($B70:$I70)=8,$O70&lt;&gt;"",OR(AND($I70&lt;&gt;"抵扣",$I70&lt;&gt;"退款"),$J70&lt;&gt;""),OR(N($J70)&lt;='列表'!$I$5,$K70&lt;&gt;"")),"是","否"))</f>
        <v/>
      </c>
      <c r="R70" s="13">
        <f>IF($A70="","",IF(AND($L70&lt;&gt;"",$M70="",$L70&lt;NOW()),"跟进逾期",IF(AND($Q70="是",$N70="是",OR($L70="",$M70&lt;&gt;"")),"已关闭","处理中")))</f>
        <v/>
      </c>
      <c r="S70" s="7" t="n"/>
    </row>
    <row r="71">
      <c r="A71" s="4" t="n"/>
      <c r="B71" s="5" t="n"/>
      <c r="C71" s="6" t="n"/>
      <c r="D71" s="7" t="n"/>
      <c r="E71" s="8" t="n"/>
      <c r="F71" s="7" t="n"/>
      <c r="G71" s="9" t="n"/>
      <c r="H71" s="8" t="n"/>
      <c r="I71" s="6" t="n"/>
      <c r="J71" s="10" t="n"/>
      <c r="K71" s="7" t="n"/>
      <c r="L71" s="11" t="n"/>
      <c r="M71" s="11" t="n"/>
      <c r="N71" s="8" t="n"/>
      <c r="O71" s="6" t="n"/>
      <c r="P71" s="9" t="n"/>
      <c r="Q71" s="12">
        <f>IF($A71="","",IF(AND(COUNTA($B71:$I71)=8,$O71&lt;&gt;"",OR(AND($I71&lt;&gt;"抵扣",$I71&lt;&gt;"退款"),$J71&lt;&gt;""),OR(N($J71)&lt;='列表'!$I$5,$K71&lt;&gt;"")),"是","否"))</f>
        <v/>
      </c>
      <c r="R71" s="13">
        <f>IF($A71="","",IF(AND($L71&lt;&gt;"",$M71="",$L71&lt;NOW()),"跟进逾期",IF(AND($Q71="是",$N71="是",OR($L71="",$M71&lt;&gt;"")),"已关闭","处理中")))</f>
        <v/>
      </c>
      <c r="S71" s="7" t="n"/>
    </row>
    <row r="72">
      <c r="A72" s="4" t="n"/>
      <c r="B72" s="5" t="n"/>
      <c r="C72" s="6" t="n"/>
      <c r="D72" s="7" t="n"/>
      <c r="E72" s="8" t="n"/>
      <c r="F72" s="7" t="n"/>
      <c r="G72" s="9" t="n"/>
      <c r="H72" s="8" t="n"/>
      <c r="I72" s="6" t="n"/>
      <c r="J72" s="10" t="n"/>
      <c r="K72" s="7" t="n"/>
      <c r="L72" s="11" t="n"/>
      <c r="M72" s="11" t="n"/>
      <c r="N72" s="8" t="n"/>
      <c r="O72" s="6" t="n"/>
      <c r="P72" s="9" t="n"/>
      <c r="Q72" s="12">
        <f>IF($A72="","",IF(AND(COUNTA($B72:$I72)=8,$O72&lt;&gt;"",OR(AND($I72&lt;&gt;"抵扣",$I72&lt;&gt;"退款"),$J72&lt;&gt;""),OR(N($J72)&lt;='列表'!$I$5,$K72&lt;&gt;"")),"是","否"))</f>
        <v/>
      </c>
      <c r="R72" s="13">
        <f>IF($A72="","",IF(AND($L72&lt;&gt;"",$M72="",$L72&lt;NOW()),"跟进逾期",IF(AND($Q72="是",$N72="是",OR($L72="",$M72&lt;&gt;"")),"已关闭","处理中")))</f>
        <v/>
      </c>
      <c r="S72" s="7" t="n"/>
    </row>
    <row r="73">
      <c r="A73" s="4" t="n"/>
      <c r="B73" s="5" t="n"/>
      <c r="C73" s="6" t="n"/>
      <c r="D73" s="7" t="n"/>
      <c r="E73" s="8" t="n"/>
      <c r="F73" s="7" t="n"/>
      <c r="G73" s="9" t="n"/>
      <c r="H73" s="8" t="n"/>
      <c r="I73" s="6" t="n"/>
      <c r="J73" s="10" t="n"/>
      <c r="K73" s="7" t="n"/>
      <c r="L73" s="11" t="n"/>
      <c r="M73" s="11" t="n"/>
      <c r="N73" s="8" t="n"/>
      <c r="O73" s="6" t="n"/>
      <c r="P73" s="9" t="n"/>
      <c r="Q73" s="12">
        <f>IF($A73="","",IF(AND(COUNTA($B73:$I73)=8,$O73&lt;&gt;"",OR(AND($I73&lt;&gt;"抵扣",$I73&lt;&gt;"退款"),$J73&lt;&gt;""),OR(N($J73)&lt;='列表'!$I$5,$K73&lt;&gt;"")),"是","否"))</f>
        <v/>
      </c>
      <c r="R73" s="13">
        <f>IF($A73="","",IF(AND($L73&lt;&gt;"",$M73="",$L73&lt;NOW()),"跟进逾期",IF(AND($Q73="是",$N73="是",OR($L73="",$M73&lt;&gt;"")),"已关闭","处理中")))</f>
        <v/>
      </c>
      <c r="S73" s="7" t="n"/>
    </row>
    <row r="74">
      <c r="A74" s="4" t="n"/>
      <c r="B74" s="5" t="n"/>
      <c r="C74" s="6" t="n"/>
      <c r="D74" s="7" t="n"/>
      <c r="E74" s="8" t="n"/>
      <c r="F74" s="7" t="n"/>
      <c r="G74" s="9" t="n"/>
      <c r="H74" s="8" t="n"/>
      <c r="I74" s="6" t="n"/>
      <c r="J74" s="10" t="n"/>
      <c r="K74" s="7" t="n"/>
      <c r="L74" s="11" t="n"/>
      <c r="M74" s="11" t="n"/>
      <c r="N74" s="8" t="n"/>
      <c r="O74" s="6" t="n"/>
      <c r="P74" s="9" t="n"/>
      <c r="Q74" s="12">
        <f>IF($A74="","",IF(AND(COUNTA($B74:$I74)=8,$O74&lt;&gt;"",OR(AND($I74&lt;&gt;"抵扣",$I74&lt;&gt;"退款"),$J74&lt;&gt;""),OR(N($J74)&lt;='列表'!$I$5,$K74&lt;&gt;"")),"是","否"))</f>
        <v/>
      </c>
      <c r="R74" s="13">
        <f>IF($A74="","",IF(AND($L74&lt;&gt;"",$M74="",$L74&lt;NOW()),"跟进逾期",IF(AND($Q74="是",$N74="是",OR($L74="",$M74&lt;&gt;"")),"已关闭","处理中")))</f>
        <v/>
      </c>
      <c r="S74" s="7" t="n"/>
    </row>
    <row r="75">
      <c r="A75" s="4" t="n"/>
      <c r="B75" s="5" t="n"/>
      <c r="C75" s="6" t="n"/>
      <c r="D75" s="7" t="n"/>
      <c r="E75" s="8" t="n"/>
      <c r="F75" s="7" t="n"/>
      <c r="G75" s="9" t="n"/>
      <c r="H75" s="8" t="n"/>
      <c r="I75" s="6" t="n"/>
      <c r="J75" s="10" t="n"/>
      <c r="K75" s="7" t="n"/>
      <c r="L75" s="11" t="n"/>
      <c r="M75" s="11" t="n"/>
      <c r="N75" s="8" t="n"/>
      <c r="O75" s="6" t="n"/>
      <c r="P75" s="9" t="n"/>
      <c r="Q75" s="12">
        <f>IF($A75="","",IF(AND(COUNTA($B75:$I75)=8,$O75&lt;&gt;"",OR(AND($I75&lt;&gt;"抵扣",$I75&lt;&gt;"退款"),$J75&lt;&gt;""),OR(N($J75)&lt;='列表'!$I$5,$K75&lt;&gt;"")),"是","否"))</f>
        <v/>
      </c>
      <c r="R75" s="13">
        <f>IF($A75="","",IF(AND($L75&lt;&gt;"",$M75="",$L75&lt;NOW()),"跟进逾期",IF(AND($Q75="是",$N75="是",OR($L75="",$M75&lt;&gt;"")),"已关闭","处理中")))</f>
        <v/>
      </c>
      <c r="S75" s="7" t="n"/>
    </row>
    <row r="76">
      <c r="A76" s="4" t="n"/>
      <c r="B76" s="5" t="n"/>
      <c r="C76" s="6" t="n"/>
      <c r="D76" s="7" t="n"/>
      <c r="E76" s="8" t="n"/>
      <c r="F76" s="7" t="n"/>
      <c r="G76" s="9" t="n"/>
      <c r="H76" s="8" t="n"/>
      <c r="I76" s="6" t="n"/>
      <c r="J76" s="10" t="n"/>
      <c r="K76" s="7" t="n"/>
      <c r="L76" s="11" t="n"/>
      <c r="M76" s="11" t="n"/>
      <c r="N76" s="8" t="n"/>
      <c r="O76" s="6" t="n"/>
      <c r="P76" s="9" t="n"/>
      <c r="Q76" s="12">
        <f>IF($A76="","",IF(AND(COUNTA($B76:$I76)=8,$O76&lt;&gt;"",OR(AND($I76&lt;&gt;"抵扣",$I76&lt;&gt;"退款"),$J76&lt;&gt;""),OR(N($J76)&lt;='列表'!$I$5,$K76&lt;&gt;"")),"是","否"))</f>
        <v/>
      </c>
      <c r="R76" s="13">
        <f>IF($A76="","",IF(AND($L76&lt;&gt;"",$M76="",$L76&lt;NOW()),"跟进逾期",IF(AND($Q76="是",$N76="是",OR($L76="",$M76&lt;&gt;"")),"已关闭","处理中")))</f>
        <v/>
      </c>
      <c r="S76" s="7" t="n"/>
    </row>
    <row r="77">
      <c r="A77" s="4" t="n"/>
      <c r="B77" s="5" t="n"/>
      <c r="C77" s="6" t="n"/>
      <c r="D77" s="7" t="n"/>
      <c r="E77" s="8" t="n"/>
      <c r="F77" s="7" t="n"/>
      <c r="G77" s="9" t="n"/>
      <c r="H77" s="8" t="n"/>
      <c r="I77" s="6" t="n"/>
      <c r="J77" s="10" t="n"/>
      <c r="K77" s="7" t="n"/>
      <c r="L77" s="11" t="n"/>
      <c r="M77" s="11" t="n"/>
      <c r="N77" s="8" t="n"/>
      <c r="O77" s="6" t="n"/>
      <c r="P77" s="9" t="n"/>
      <c r="Q77" s="12">
        <f>IF($A77="","",IF(AND(COUNTA($B77:$I77)=8,$O77&lt;&gt;"",OR(AND($I77&lt;&gt;"抵扣",$I77&lt;&gt;"退款"),$J77&lt;&gt;""),OR(N($J77)&lt;='列表'!$I$5,$K77&lt;&gt;"")),"是","否"))</f>
        <v/>
      </c>
      <c r="R77" s="13">
        <f>IF($A77="","",IF(AND($L77&lt;&gt;"",$M77="",$L77&lt;NOW()),"跟进逾期",IF(AND($Q77="是",$N77="是",OR($L77="",$M77&lt;&gt;"")),"已关闭","处理中")))</f>
        <v/>
      </c>
      <c r="S77" s="7" t="n"/>
    </row>
    <row r="78">
      <c r="A78" s="4" t="n"/>
      <c r="B78" s="5" t="n"/>
      <c r="C78" s="6" t="n"/>
      <c r="D78" s="7" t="n"/>
      <c r="E78" s="8" t="n"/>
      <c r="F78" s="7" t="n"/>
      <c r="G78" s="9" t="n"/>
      <c r="H78" s="8" t="n"/>
      <c r="I78" s="6" t="n"/>
      <c r="J78" s="10" t="n"/>
      <c r="K78" s="7" t="n"/>
      <c r="L78" s="11" t="n"/>
      <c r="M78" s="11" t="n"/>
      <c r="N78" s="8" t="n"/>
      <c r="O78" s="6" t="n"/>
      <c r="P78" s="9" t="n"/>
      <c r="Q78" s="12">
        <f>IF($A78="","",IF(AND(COUNTA($B78:$I78)=8,$O78&lt;&gt;"",OR(AND($I78&lt;&gt;"抵扣",$I78&lt;&gt;"退款"),$J78&lt;&gt;""),OR(N($J78)&lt;='列表'!$I$5,$K78&lt;&gt;"")),"是","否"))</f>
        <v/>
      </c>
      <c r="R78" s="13">
        <f>IF($A78="","",IF(AND($L78&lt;&gt;"",$M78="",$L78&lt;NOW()),"跟进逾期",IF(AND($Q78="是",$N78="是",OR($L78="",$M78&lt;&gt;"")),"已关闭","处理中")))</f>
        <v/>
      </c>
      <c r="S78" s="7" t="n"/>
    </row>
    <row r="79">
      <c r="A79" s="4" t="n"/>
      <c r="B79" s="5" t="n"/>
      <c r="C79" s="6" t="n"/>
      <c r="D79" s="7" t="n"/>
      <c r="E79" s="8" t="n"/>
      <c r="F79" s="7" t="n"/>
      <c r="G79" s="9" t="n"/>
      <c r="H79" s="8" t="n"/>
      <c r="I79" s="6" t="n"/>
      <c r="J79" s="10" t="n"/>
      <c r="K79" s="7" t="n"/>
      <c r="L79" s="11" t="n"/>
      <c r="M79" s="11" t="n"/>
      <c r="N79" s="8" t="n"/>
      <c r="O79" s="6" t="n"/>
      <c r="P79" s="9" t="n"/>
      <c r="Q79" s="12">
        <f>IF($A79="","",IF(AND(COUNTA($B79:$I79)=8,$O79&lt;&gt;"",OR(AND($I79&lt;&gt;"抵扣",$I79&lt;&gt;"退款"),$J79&lt;&gt;""),OR(N($J79)&lt;='列表'!$I$5,$K79&lt;&gt;"")),"是","否"))</f>
        <v/>
      </c>
      <c r="R79" s="13">
        <f>IF($A79="","",IF(AND($L79&lt;&gt;"",$M79="",$L79&lt;NOW()),"跟进逾期",IF(AND($Q79="是",$N79="是",OR($L79="",$M79&lt;&gt;"")),"已关闭","处理中")))</f>
        <v/>
      </c>
      <c r="S79" s="7" t="n"/>
    </row>
    <row r="80">
      <c r="A80" s="4" t="n"/>
      <c r="B80" s="5" t="n"/>
      <c r="C80" s="6" t="n"/>
      <c r="D80" s="7" t="n"/>
      <c r="E80" s="8" t="n"/>
      <c r="F80" s="7" t="n"/>
      <c r="G80" s="9" t="n"/>
      <c r="H80" s="8" t="n"/>
      <c r="I80" s="6" t="n"/>
      <c r="J80" s="10" t="n"/>
      <c r="K80" s="7" t="n"/>
      <c r="L80" s="11" t="n"/>
      <c r="M80" s="11" t="n"/>
      <c r="N80" s="8" t="n"/>
      <c r="O80" s="6" t="n"/>
      <c r="P80" s="9" t="n"/>
      <c r="Q80" s="12">
        <f>IF($A80="","",IF(AND(COUNTA($B80:$I80)=8,$O80&lt;&gt;"",OR(AND($I80&lt;&gt;"抵扣",$I80&lt;&gt;"退款"),$J80&lt;&gt;""),OR(N($J80)&lt;='列表'!$I$5,$K80&lt;&gt;"")),"是","否"))</f>
        <v/>
      </c>
      <c r="R80" s="13">
        <f>IF($A80="","",IF(AND($L80&lt;&gt;"",$M80="",$L80&lt;NOW()),"跟进逾期",IF(AND($Q80="是",$N80="是",OR($L80="",$M80&lt;&gt;"")),"已关闭","处理中")))</f>
        <v/>
      </c>
      <c r="S80" s="7" t="n"/>
    </row>
    <row r="81">
      <c r="A81" s="4" t="n"/>
      <c r="B81" s="5" t="n"/>
      <c r="C81" s="6" t="n"/>
      <c r="D81" s="7" t="n"/>
      <c r="E81" s="8" t="n"/>
      <c r="F81" s="7" t="n"/>
      <c r="G81" s="9" t="n"/>
      <c r="H81" s="8" t="n"/>
      <c r="I81" s="6" t="n"/>
      <c r="J81" s="10" t="n"/>
      <c r="K81" s="7" t="n"/>
      <c r="L81" s="11" t="n"/>
      <c r="M81" s="11" t="n"/>
      <c r="N81" s="8" t="n"/>
      <c r="O81" s="6" t="n"/>
      <c r="P81" s="9" t="n"/>
      <c r="Q81" s="12">
        <f>IF($A81="","",IF(AND(COUNTA($B81:$I81)=8,$O81&lt;&gt;"",OR(AND($I81&lt;&gt;"抵扣",$I81&lt;&gt;"退款"),$J81&lt;&gt;""),OR(N($J81)&lt;='列表'!$I$5,$K81&lt;&gt;"")),"是","否"))</f>
        <v/>
      </c>
      <c r="R81" s="13">
        <f>IF($A81="","",IF(AND($L81&lt;&gt;"",$M81="",$L81&lt;NOW()),"跟进逾期",IF(AND($Q81="是",$N81="是",OR($L81="",$M81&lt;&gt;"")),"已关闭","处理中")))</f>
        <v/>
      </c>
      <c r="S81" s="7" t="n"/>
    </row>
    <row r="82">
      <c r="A82" s="4" t="n"/>
      <c r="B82" s="5" t="n"/>
      <c r="C82" s="6" t="n"/>
      <c r="D82" s="7" t="n"/>
      <c r="E82" s="8" t="n"/>
      <c r="F82" s="7" t="n"/>
      <c r="G82" s="9" t="n"/>
      <c r="H82" s="8" t="n"/>
      <c r="I82" s="6" t="n"/>
      <c r="J82" s="10" t="n"/>
      <c r="K82" s="7" t="n"/>
      <c r="L82" s="11" t="n"/>
      <c r="M82" s="11" t="n"/>
      <c r="N82" s="8" t="n"/>
      <c r="O82" s="6" t="n"/>
      <c r="P82" s="9" t="n"/>
      <c r="Q82" s="12">
        <f>IF($A82="","",IF(AND(COUNTA($B82:$I82)=8,$O82&lt;&gt;"",OR(AND($I82&lt;&gt;"抵扣",$I82&lt;&gt;"退款"),$J82&lt;&gt;""),OR(N($J82)&lt;='列表'!$I$5,$K82&lt;&gt;"")),"是","否"))</f>
        <v/>
      </c>
      <c r="R82" s="13">
        <f>IF($A82="","",IF(AND($L82&lt;&gt;"",$M82="",$L82&lt;NOW()),"跟进逾期",IF(AND($Q82="是",$N82="是",OR($L82="",$M82&lt;&gt;"")),"已关闭","处理中")))</f>
        <v/>
      </c>
      <c r="S82" s="7" t="n"/>
    </row>
    <row r="83">
      <c r="A83" s="4" t="n"/>
      <c r="B83" s="5" t="n"/>
      <c r="C83" s="6" t="n"/>
      <c r="D83" s="7" t="n"/>
      <c r="E83" s="8" t="n"/>
      <c r="F83" s="7" t="n"/>
      <c r="G83" s="9" t="n"/>
      <c r="H83" s="8" t="n"/>
      <c r="I83" s="6" t="n"/>
      <c r="J83" s="10" t="n"/>
      <c r="K83" s="7" t="n"/>
      <c r="L83" s="11" t="n"/>
      <c r="M83" s="11" t="n"/>
      <c r="N83" s="8" t="n"/>
      <c r="O83" s="6" t="n"/>
      <c r="P83" s="9" t="n"/>
      <c r="Q83" s="12">
        <f>IF($A83="","",IF(AND(COUNTA($B83:$I83)=8,$O83&lt;&gt;"",OR(AND($I83&lt;&gt;"抵扣",$I83&lt;&gt;"退款"),$J83&lt;&gt;""),OR(N($J83)&lt;='列表'!$I$5,$K83&lt;&gt;"")),"是","否"))</f>
        <v/>
      </c>
      <c r="R83" s="13">
        <f>IF($A83="","",IF(AND($L83&lt;&gt;"",$M83="",$L83&lt;NOW()),"跟进逾期",IF(AND($Q83="是",$N83="是",OR($L83="",$M83&lt;&gt;"")),"已关闭","处理中")))</f>
        <v/>
      </c>
      <c r="S83" s="7" t="n"/>
    </row>
    <row r="84">
      <c r="A84" s="4" t="n"/>
      <c r="B84" s="5" t="n"/>
      <c r="C84" s="6" t="n"/>
      <c r="D84" s="7" t="n"/>
      <c r="E84" s="8" t="n"/>
      <c r="F84" s="7" t="n"/>
      <c r="G84" s="9" t="n"/>
      <c r="H84" s="8" t="n"/>
      <c r="I84" s="6" t="n"/>
      <c r="J84" s="10" t="n"/>
      <c r="K84" s="7" t="n"/>
      <c r="L84" s="11" t="n"/>
      <c r="M84" s="11" t="n"/>
      <c r="N84" s="8" t="n"/>
      <c r="O84" s="6" t="n"/>
      <c r="P84" s="9" t="n"/>
      <c r="Q84" s="12">
        <f>IF($A84="","",IF(AND(COUNTA($B84:$I84)=8,$O84&lt;&gt;"",OR(AND($I84&lt;&gt;"抵扣",$I84&lt;&gt;"退款"),$J84&lt;&gt;""),OR(N($J84)&lt;='列表'!$I$5,$K84&lt;&gt;"")),"是","否"))</f>
        <v/>
      </c>
      <c r="R84" s="13">
        <f>IF($A84="","",IF(AND($L84&lt;&gt;"",$M84="",$L84&lt;NOW()),"跟进逾期",IF(AND($Q84="是",$N84="是",OR($L84="",$M84&lt;&gt;"")),"已关闭","处理中")))</f>
        <v/>
      </c>
      <c r="S84" s="7" t="n"/>
    </row>
    <row r="85">
      <c r="A85" s="4" t="n"/>
      <c r="B85" s="5" t="n"/>
      <c r="C85" s="6" t="n"/>
      <c r="D85" s="7" t="n"/>
      <c r="E85" s="8" t="n"/>
      <c r="F85" s="7" t="n"/>
      <c r="G85" s="9" t="n"/>
      <c r="H85" s="8" t="n"/>
      <c r="I85" s="6" t="n"/>
      <c r="J85" s="10" t="n"/>
      <c r="K85" s="7" t="n"/>
      <c r="L85" s="11" t="n"/>
      <c r="M85" s="11" t="n"/>
      <c r="N85" s="8" t="n"/>
      <c r="O85" s="6" t="n"/>
      <c r="P85" s="9" t="n"/>
      <c r="Q85" s="12">
        <f>IF($A85="","",IF(AND(COUNTA($B85:$I85)=8,$O85&lt;&gt;"",OR(AND($I85&lt;&gt;"抵扣",$I85&lt;&gt;"退款"),$J85&lt;&gt;""),OR(N($J85)&lt;='列表'!$I$5,$K85&lt;&gt;"")),"是","否"))</f>
        <v/>
      </c>
      <c r="R85" s="13">
        <f>IF($A85="","",IF(AND($L85&lt;&gt;"",$M85="",$L85&lt;NOW()),"跟进逾期",IF(AND($Q85="是",$N85="是",OR($L85="",$M85&lt;&gt;"")),"已关闭","处理中")))</f>
        <v/>
      </c>
      <c r="S85" s="7" t="n"/>
    </row>
    <row r="86">
      <c r="A86" s="4" t="n"/>
      <c r="B86" s="5" t="n"/>
      <c r="C86" s="6" t="n"/>
      <c r="D86" s="7" t="n"/>
      <c r="E86" s="8" t="n"/>
      <c r="F86" s="7" t="n"/>
      <c r="G86" s="9" t="n"/>
      <c r="H86" s="8" t="n"/>
      <c r="I86" s="6" t="n"/>
      <c r="J86" s="10" t="n"/>
      <c r="K86" s="7" t="n"/>
      <c r="L86" s="11" t="n"/>
      <c r="M86" s="11" t="n"/>
      <c r="N86" s="8" t="n"/>
      <c r="O86" s="6" t="n"/>
      <c r="P86" s="9" t="n"/>
      <c r="Q86" s="12">
        <f>IF($A86="","",IF(AND(COUNTA($B86:$I86)=8,$O86&lt;&gt;"",OR(AND($I86&lt;&gt;"抵扣",$I86&lt;&gt;"退款"),$J86&lt;&gt;""),OR(N($J86)&lt;='列表'!$I$5,$K86&lt;&gt;"")),"是","否"))</f>
        <v/>
      </c>
      <c r="R86" s="13">
        <f>IF($A86="","",IF(AND($L86&lt;&gt;"",$M86="",$L86&lt;NOW()),"跟进逾期",IF(AND($Q86="是",$N86="是",OR($L86="",$M86&lt;&gt;"")),"已关闭","处理中")))</f>
        <v/>
      </c>
      <c r="S86" s="7" t="n"/>
    </row>
    <row r="87">
      <c r="A87" s="4" t="n"/>
      <c r="B87" s="5" t="n"/>
      <c r="C87" s="6" t="n"/>
      <c r="D87" s="7" t="n"/>
      <c r="E87" s="8" t="n"/>
      <c r="F87" s="7" t="n"/>
      <c r="G87" s="9" t="n"/>
      <c r="H87" s="8" t="n"/>
      <c r="I87" s="6" t="n"/>
      <c r="J87" s="10" t="n"/>
      <c r="K87" s="7" t="n"/>
      <c r="L87" s="11" t="n"/>
      <c r="M87" s="11" t="n"/>
      <c r="N87" s="8" t="n"/>
      <c r="O87" s="6" t="n"/>
      <c r="P87" s="9" t="n"/>
      <c r="Q87" s="12">
        <f>IF($A87="","",IF(AND(COUNTA($B87:$I87)=8,$O87&lt;&gt;"",OR(AND($I87&lt;&gt;"抵扣",$I87&lt;&gt;"退款"),$J87&lt;&gt;""),OR(N($J87)&lt;='列表'!$I$5,$K87&lt;&gt;"")),"是","否"))</f>
        <v/>
      </c>
      <c r="R87" s="13">
        <f>IF($A87="","",IF(AND($L87&lt;&gt;"",$M87="",$L87&lt;NOW()),"跟进逾期",IF(AND($Q87="是",$N87="是",OR($L87="",$M87&lt;&gt;"")),"已关闭","处理中")))</f>
        <v/>
      </c>
      <c r="S87" s="7" t="n"/>
    </row>
    <row r="88">
      <c r="A88" s="4" t="n"/>
      <c r="B88" s="5" t="n"/>
      <c r="C88" s="6" t="n"/>
      <c r="D88" s="7" t="n"/>
      <c r="E88" s="8" t="n"/>
      <c r="F88" s="7" t="n"/>
      <c r="G88" s="9" t="n"/>
      <c r="H88" s="8" t="n"/>
      <c r="I88" s="6" t="n"/>
      <c r="J88" s="10" t="n"/>
      <c r="K88" s="7" t="n"/>
      <c r="L88" s="11" t="n"/>
      <c r="M88" s="11" t="n"/>
      <c r="N88" s="8" t="n"/>
      <c r="O88" s="6" t="n"/>
      <c r="P88" s="9" t="n"/>
      <c r="Q88" s="12">
        <f>IF($A88="","",IF(AND(COUNTA($B88:$I88)=8,$O88&lt;&gt;"",OR(AND($I88&lt;&gt;"抵扣",$I88&lt;&gt;"退款"),$J88&lt;&gt;""),OR(N($J88)&lt;='列表'!$I$5,$K88&lt;&gt;"")),"是","否"))</f>
        <v/>
      </c>
      <c r="R88" s="13">
        <f>IF($A88="","",IF(AND($L88&lt;&gt;"",$M88="",$L88&lt;NOW()),"跟进逾期",IF(AND($Q88="是",$N88="是",OR($L88="",$M88&lt;&gt;"")),"已关闭","处理中")))</f>
        <v/>
      </c>
      <c r="S88" s="7" t="n"/>
    </row>
    <row r="89">
      <c r="A89" s="4" t="n"/>
      <c r="B89" s="5" t="n"/>
      <c r="C89" s="6" t="n"/>
      <c r="D89" s="7" t="n"/>
      <c r="E89" s="8" t="n"/>
      <c r="F89" s="7" t="n"/>
      <c r="G89" s="9" t="n"/>
      <c r="H89" s="8" t="n"/>
      <c r="I89" s="6" t="n"/>
      <c r="J89" s="10" t="n"/>
      <c r="K89" s="7" t="n"/>
      <c r="L89" s="11" t="n"/>
      <c r="M89" s="11" t="n"/>
      <c r="N89" s="8" t="n"/>
      <c r="O89" s="6" t="n"/>
      <c r="P89" s="9" t="n"/>
      <c r="Q89" s="12">
        <f>IF($A89="","",IF(AND(COUNTA($B89:$I89)=8,$O89&lt;&gt;"",OR(AND($I89&lt;&gt;"抵扣",$I89&lt;&gt;"退款"),$J89&lt;&gt;""),OR(N($J89)&lt;='列表'!$I$5,$K89&lt;&gt;"")),"是","否"))</f>
        <v/>
      </c>
      <c r="R89" s="13">
        <f>IF($A89="","",IF(AND($L89&lt;&gt;"",$M89="",$L89&lt;NOW()),"跟进逾期",IF(AND($Q89="是",$N89="是",OR($L89="",$M89&lt;&gt;"")),"已关闭","处理中")))</f>
        <v/>
      </c>
      <c r="S89" s="7" t="n"/>
    </row>
    <row r="90">
      <c r="A90" s="4" t="n"/>
      <c r="B90" s="5" t="n"/>
      <c r="C90" s="6" t="n"/>
      <c r="D90" s="7" t="n"/>
      <c r="E90" s="8" t="n"/>
      <c r="F90" s="7" t="n"/>
      <c r="G90" s="9" t="n"/>
      <c r="H90" s="8" t="n"/>
      <c r="I90" s="6" t="n"/>
      <c r="J90" s="10" t="n"/>
      <c r="K90" s="7" t="n"/>
      <c r="L90" s="11" t="n"/>
      <c r="M90" s="11" t="n"/>
      <c r="N90" s="8" t="n"/>
      <c r="O90" s="6" t="n"/>
      <c r="P90" s="9" t="n"/>
      <c r="Q90" s="12">
        <f>IF($A90="","",IF(AND(COUNTA($B90:$I90)=8,$O90&lt;&gt;"",OR(AND($I90&lt;&gt;"抵扣",$I90&lt;&gt;"退款"),$J90&lt;&gt;""),OR(N($J90)&lt;='列表'!$I$5,$K90&lt;&gt;"")),"是","否"))</f>
        <v/>
      </c>
      <c r="R90" s="13">
        <f>IF($A90="","",IF(AND($L90&lt;&gt;"",$M90="",$L90&lt;NOW()),"跟进逾期",IF(AND($Q90="是",$N90="是",OR($L90="",$M90&lt;&gt;"")),"已关闭","处理中")))</f>
        <v/>
      </c>
      <c r="S90" s="7" t="n"/>
    </row>
    <row r="91">
      <c r="A91" s="4" t="n"/>
      <c r="B91" s="5" t="n"/>
      <c r="C91" s="6" t="n"/>
      <c r="D91" s="7" t="n"/>
      <c r="E91" s="8" t="n"/>
      <c r="F91" s="7" t="n"/>
      <c r="G91" s="9" t="n"/>
      <c r="H91" s="8" t="n"/>
      <c r="I91" s="6" t="n"/>
      <c r="J91" s="10" t="n"/>
      <c r="K91" s="7" t="n"/>
      <c r="L91" s="11" t="n"/>
      <c r="M91" s="11" t="n"/>
      <c r="N91" s="8" t="n"/>
      <c r="O91" s="6" t="n"/>
      <c r="P91" s="9" t="n"/>
      <c r="Q91" s="12">
        <f>IF($A91="","",IF(AND(COUNTA($B91:$I91)=8,$O91&lt;&gt;"",OR(AND($I91&lt;&gt;"抵扣",$I91&lt;&gt;"退款"),$J91&lt;&gt;""),OR(N($J91)&lt;='列表'!$I$5,$K91&lt;&gt;"")),"是","否"))</f>
        <v/>
      </c>
      <c r="R91" s="13">
        <f>IF($A91="","",IF(AND($L91&lt;&gt;"",$M91="",$L91&lt;NOW()),"跟进逾期",IF(AND($Q91="是",$N91="是",OR($L91="",$M91&lt;&gt;"")),"已关闭","处理中")))</f>
        <v/>
      </c>
      <c r="S91" s="7" t="n"/>
    </row>
    <row r="92">
      <c r="A92" s="4" t="n"/>
      <c r="B92" s="5" t="n"/>
      <c r="C92" s="6" t="n"/>
      <c r="D92" s="7" t="n"/>
      <c r="E92" s="8" t="n"/>
      <c r="F92" s="7" t="n"/>
      <c r="G92" s="9" t="n"/>
      <c r="H92" s="8" t="n"/>
      <c r="I92" s="6" t="n"/>
      <c r="J92" s="10" t="n"/>
      <c r="K92" s="7" t="n"/>
      <c r="L92" s="11" t="n"/>
      <c r="M92" s="11" t="n"/>
      <c r="N92" s="8" t="n"/>
      <c r="O92" s="6" t="n"/>
      <c r="P92" s="9" t="n"/>
      <c r="Q92" s="12">
        <f>IF($A92="","",IF(AND(COUNTA($B92:$I92)=8,$O92&lt;&gt;"",OR(AND($I92&lt;&gt;"抵扣",$I92&lt;&gt;"退款"),$J92&lt;&gt;""),OR(N($J92)&lt;='列表'!$I$5,$K92&lt;&gt;"")),"是","否"))</f>
        <v/>
      </c>
      <c r="R92" s="13">
        <f>IF($A92="","",IF(AND($L92&lt;&gt;"",$M92="",$L92&lt;NOW()),"跟进逾期",IF(AND($Q92="是",$N92="是",OR($L92="",$M92&lt;&gt;"")),"已关闭","处理中")))</f>
        <v/>
      </c>
      <c r="S92" s="7" t="n"/>
    </row>
    <row r="93">
      <c r="A93" s="4" t="n"/>
      <c r="B93" s="5" t="n"/>
      <c r="C93" s="6" t="n"/>
      <c r="D93" s="7" t="n"/>
      <c r="E93" s="8" t="n"/>
      <c r="F93" s="7" t="n"/>
      <c r="G93" s="9" t="n"/>
      <c r="H93" s="8" t="n"/>
      <c r="I93" s="6" t="n"/>
      <c r="J93" s="10" t="n"/>
      <c r="K93" s="7" t="n"/>
      <c r="L93" s="11" t="n"/>
      <c r="M93" s="11" t="n"/>
      <c r="N93" s="8" t="n"/>
      <c r="O93" s="6" t="n"/>
      <c r="P93" s="9" t="n"/>
      <c r="Q93" s="12">
        <f>IF($A93="","",IF(AND(COUNTA($B93:$I93)=8,$O93&lt;&gt;"",OR(AND($I93&lt;&gt;"抵扣",$I93&lt;&gt;"退款"),$J93&lt;&gt;""),OR(N($J93)&lt;='列表'!$I$5,$K93&lt;&gt;"")),"是","否"))</f>
        <v/>
      </c>
      <c r="R93" s="13">
        <f>IF($A93="","",IF(AND($L93&lt;&gt;"",$M93="",$L93&lt;NOW()),"跟进逾期",IF(AND($Q93="是",$N93="是",OR($L93="",$M93&lt;&gt;"")),"已关闭","处理中")))</f>
        <v/>
      </c>
      <c r="S93" s="7" t="n"/>
    </row>
    <row r="94">
      <c r="A94" s="4" t="n"/>
      <c r="B94" s="5" t="n"/>
      <c r="C94" s="6" t="n"/>
      <c r="D94" s="7" t="n"/>
      <c r="E94" s="8" t="n"/>
      <c r="F94" s="7" t="n"/>
      <c r="G94" s="9" t="n"/>
      <c r="H94" s="8" t="n"/>
      <c r="I94" s="6" t="n"/>
      <c r="J94" s="10" t="n"/>
      <c r="K94" s="7" t="n"/>
      <c r="L94" s="11" t="n"/>
      <c r="M94" s="11" t="n"/>
      <c r="N94" s="8" t="n"/>
      <c r="O94" s="6" t="n"/>
      <c r="P94" s="9" t="n"/>
      <c r="Q94" s="12">
        <f>IF($A94="","",IF(AND(COUNTA($B94:$I94)=8,$O94&lt;&gt;"",OR(AND($I94&lt;&gt;"抵扣",$I94&lt;&gt;"退款"),$J94&lt;&gt;""),OR(N($J94)&lt;='列表'!$I$5,$K94&lt;&gt;"")),"是","否"))</f>
        <v/>
      </c>
      <c r="R94" s="13">
        <f>IF($A94="","",IF(AND($L94&lt;&gt;"",$M94="",$L94&lt;NOW()),"跟进逾期",IF(AND($Q94="是",$N94="是",OR($L94="",$M94&lt;&gt;"")),"已关闭","处理中")))</f>
        <v/>
      </c>
      <c r="S94" s="7" t="n"/>
    </row>
    <row r="95">
      <c r="A95" s="4" t="n"/>
      <c r="B95" s="5" t="n"/>
      <c r="C95" s="6" t="n"/>
      <c r="D95" s="7" t="n"/>
      <c r="E95" s="8" t="n"/>
      <c r="F95" s="7" t="n"/>
      <c r="G95" s="9" t="n"/>
      <c r="H95" s="8" t="n"/>
      <c r="I95" s="6" t="n"/>
      <c r="J95" s="10" t="n"/>
      <c r="K95" s="7" t="n"/>
      <c r="L95" s="11" t="n"/>
      <c r="M95" s="11" t="n"/>
      <c r="N95" s="8" t="n"/>
      <c r="O95" s="6" t="n"/>
      <c r="P95" s="9" t="n"/>
      <c r="Q95" s="12">
        <f>IF($A95="","",IF(AND(COUNTA($B95:$I95)=8,$O95&lt;&gt;"",OR(AND($I95&lt;&gt;"抵扣",$I95&lt;&gt;"退款"),$J95&lt;&gt;""),OR(N($J95)&lt;='列表'!$I$5,$K95&lt;&gt;"")),"是","否"))</f>
        <v/>
      </c>
      <c r="R95" s="13">
        <f>IF($A95="","",IF(AND($L95&lt;&gt;"",$M95="",$L95&lt;NOW()),"跟进逾期",IF(AND($Q95="是",$N95="是",OR($L95="",$M95&lt;&gt;"")),"已关闭","处理中")))</f>
        <v/>
      </c>
      <c r="S95" s="7" t="n"/>
    </row>
    <row r="96">
      <c r="A96" s="4" t="n"/>
      <c r="B96" s="5" t="n"/>
      <c r="C96" s="6" t="n"/>
      <c r="D96" s="7" t="n"/>
      <c r="E96" s="8" t="n"/>
      <c r="F96" s="7" t="n"/>
      <c r="G96" s="9" t="n"/>
      <c r="H96" s="8" t="n"/>
      <c r="I96" s="6" t="n"/>
      <c r="J96" s="10" t="n"/>
      <c r="K96" s="7" t="n"/>
      <c r="L96" s="11" t="n"/>
      <c r="M96" s="11" t="n"/>
      <c r="N96" s="8" t="n"/>
      <c r="O96" s="6" t="n"/>
      <c r="P96" s="9" t="n"/>
      <c r="Q96" s="12">
        <f>IF($A96="","",IF(AND(COUNTA($B96:$I96)=8,$O96&lt;&gt;"",OR(AND($I96&lt;&gt;"抵扣",$I96&lt;&gt;"退款"),$J96&lt;&gt;""),OR(N($J96)&lt;='列表'!$I$5,$K96&lt;&gt;"")),"是","否"))</f>
        <v/>
      </c>
      <c r="R96" s="13">
        <f>IF($A96="","",IF(AND($L96&lt;&gt;"",$M96="",$L96&lt;NOW()),"跟进逾期",IF(AND($Q96="是",$N96="是",OR($L96="",$M96&lt;&gt;"")),"已关闭","处理中")))</f>
        <v/>
      </c>
      <c r="S96" s="7" t="n"/>
    </row>
    <row r="97">
      <c r="A97" s="4" t="n"/>
      <c r="B97" s="5" t="n"/>
      <c r="C97" s="6" t="n"/>
      <c r="D97" s="7" t="n"/>
      <c r="E97" s="8" t="n"/>
      <c r="F97" s="7" t="n"/>
      <c r="G97" s="9" t="n"/>
      <c r="H97" s="8" t="n"/>
      <c r="I97" s="6" t="n"/>
      <c r="J97" s="10" t="n"/>
      <c r="K97" s="7" t="n"/>
      <c r="L97" s="11" t="n"/>
      <c r="M97" s="11" t="n"/>
      <c r="N97" s="8" t="n"/>
      <c r="O97" s="6" t="n"/>
      <c r="P97" s="9" t="n"/>
      <c r="Q97" s="12">
        <f>IF($A97="","",IF(AND(COUNTA($B97:$I97)=8,$O97&lt;&gt;"",OR(AND($I97&lt;&gt;"抵扣",$I97&lt;&gt;"退款"),$J97&lt;&gt;""),OR(N($J97)&lt;='列表'!$I$5,$K97&lt;&gt;"")),"是","否"))</f>
        <v/>
      </c>
      <c r="R97" s="13">
        <f>IF($A97="","",IF(AND($L97&lt;&gt;"",$M97="",$L97&lt;NOW()),"跟进逾期",IF(AND($Q97="是",$N97="是",OR($L97="",$M97&lt;&gt;"")),"已关闭","处理中")))</f>
        <v/>
      </c>
      <c r="S97" s="7" t="n"/>
    </row>
    <row r="98">
      <c r="A98" s="4" t="n"/>
      <c r="B98" s="5" t="n"/>
      <c r="C98" s="6" t="n"/>
      <c r="D98" s="7" t="n"/>
      <c r="E98" s="8" t="n"/>
      <c r="F98" s="7" t="n"/>
      <c r="G98" s="9" t="n"/>
      <c r="H98" s="8" t="n"/>
      <c r="I98" s="6" t="n"/>
      <c r="J98" s="10" t="n"/>
      <c r="K98" s="7" t="n"/>
      <c r="L98" s="11" t="n"/>
      <c r="M98" s="11" t="n"/>
      <c r="N98" s="8" t="n"/>
      <c r="O98" s="6" t="n"/>
      <c r="P98" s="9" t="n"/>
      <c r="Q98" s="12">
        <f>IF($A98="","",IF(AND(COUNTA($B98:$I98)=8,$O98&lt;&gt;"",OR(AND($I98&lt;&gt;"抵扣",$I98&lt;&gt;"退款"),$J98&lt;&gt;""),OR(N($J98)&lt;='列表'!$I$5,$K98&lt;&gt;"")),"是","否"))</f>
        <v/>
      </c>
      <c r="R98" s="13">
        <f>IF($A98="","",IF(AND($L98&lt;&gt;"",$M98="",$L98&lt;NOW()),"跟进逾期",IF(AND($Q98="是",$N98="是",OR($L98="",$M98&lt;&gt;"")),"已关闭","处理中")))</f>
        <v/>
      </c>
      <c r="S98" s="7" t="n"/>
    </row>
    <row r="99">
      <c r="A99" s="4" t="n"/>
      <c r="B99" s="5" t="n"/>
      <c r="C99" s="6" t="n"/>
      <c r="D99" s="7" t="n"/>
      <c r="E99" s="8" t="n"/>
      <c r="F99" s="7" t="n"/>
      <c r="G99" s="9" t="n"/>
      <c r="H99" s="8" t="n"/>
      <c r="I99" s="6" t="n"/>
      <c r="J99" s="10" t="n"/>
      <c r="K99" s="7" t="n"/>
      <c r="L99" s="11" t="n"/>
      <c r="M99" s="11" t="n"/>
      <c r="N99" s="8" t="n"/>
      <c r="O99" s="6" t="n"/>
      <c r="P99" s="9" t="n"/>
      <c r="Q99" s="12">
        <f>IF($A99="","",IF(AND(COUNTA($B99:$I99)=8,$O99&lt;&gt;"",OR(AND($I99&lt;&gt;"抵扣",$I99&lt;&gt;"退款"),$J99&lt;&gt;""),OR(N($J99)&lt;='列表'!$I$5,$K99&lt;&gt;"")),"是","否"))</f>
        <v/>
      </c>
      <c r="R99" s="13">
        <f>IF($A99="","",IF(AND($L99&lt;&gt;"",$M99="",$L99&lt;NOW()),"跟进逾期",IF(AND($Q99="是",$N99="是",OR($L99="",$M99&lt;&gt;"")),"已关闭","处理中")))</f>
        <v/>
      </c>
      <c r="S99" s="7" t="n"/>
    </row>
    <row r="100">
      <c r="A100" s="4" t="n"/>
      <c r="B100" s="5" t="n"/>
      <c r="C100" s="6" t="n"/>
      <c r="D100" s="7" t="n"/>
      <c r="E100" s="8" t="n"/>
      <c r="F100" s="7" t="n"/>
      <c r="G100" s="9" t="n"/>
      <c r="H100" s="8" t="n"/>
      <c r="I100" s="6" t="n"/>
      <c r="J100" s="10" t="n"/>
      <c r="K100" s="7" t="n"/>
      <c r="L100" s="11" t="n"/>
      <c r="M100" s="11" t="n"/>
      <c r="N100" s="8" t="n"/>
      <c r="O100" s="6" t="n"/>
      <c r="P100" s="9" t="n"/>
      <c r="Q100" s="12">
        <f>IF($A100="","",IF(AND(COUNTA($B100:$I100)=8,$O100&lt;&gt;"",OR(AND($I100&lt;&gt;"抵扣",$I100&lt;&gt;"退款"),$J100&lt;&gt;""),OR(N($J100)&lt;='列表'!$I$5,$K100&lt;&gt;"")),"是","否"))</f>
        <v/>
      </c>
      <c r="R100" s="13">
        <f>IF($A100="","",IF(AND($L100&lt;&gt;"",$M100="",$L100&lt;NOW()),"跟进逾期",IF(AND($Q100="是",$N100="是",OR($L100="",$M100&lt;&gt;"")),"已关闭","处理中")))</f>
        <v/>
      </c>
      <c r="S100" s="7" t="n"/>
    </row>
    <row r="101">
      <c r="A101" s="4" t="n"/>
      <c r="B101" s="5" t="n"/>
      <c r="C101" s="6" t="n"/>
      <c r="D101" s="7" t="n"/>
      <c r="E101" s="8" t="n"/>
      <c r="F101" s="7" t="n"/>
      <c r="G101" s="9" t="n"/>
      <c r="H101" s="8" t="n"/>
      <c r="I101" s="6" t="n"/>
      <c r="J101" s="10" t="n"/>
      <c r="K101" s="7" t="n"/>
      <c r="L101" s="11" t="n"/>
      <c r="M101" s="11" t="n"/>
      <c r="N101" s="8" t="n"/>
      <c r="O101" s="6" t="n"/>
      <c r="P101" s="9" t="n"/>
      <c r="Q101" s="12">
        <f>IF($A101="","",IF(AND(COUNTA($B101:$I101)=8,$O101&lt;&gt;"",OR(AND($I101&lt;&gt;"抵扣",$I101&lt;&gt;"退款"),$J101&lt;&gt;""),OR(N($J101)&lt;='列表'!$I$5,$K101&lt;&gt;"")),"是","否"))</f>
        <v/>
      </c>
      <c r="R101" s="13">
        <f>IF($A101="","",IF(AND($L101&lt;&gt;"",$M101="",$L101&lt;NOW()),"跟进逾期",IF(AND($Q101="是",$N101="是",OR($L101="",$M101&lt;&gt;"")),"已关闭","处理中")))</f>
        <v/>
      </c>
      <c r="S101" s="7" t="n"/>
    </row>
    <row r="102">
      <c r="A102" s="4" t="n"/>
      <c r="B102" s="5" t="n"/>
      <c r="C102" s="6" t="n"/>
      <c r="D102" s="7" t="n"/>
      <c r="E102" s="8" t="n"/>
      <c r="F102" s="7" t="n"/>
      <c r="G102" s="9" t="n"/>
      <c r="H102" s="8" t="n"/>
      <c r="I102" s="6" t="n"/>
      <c r="J102" s="10" t="n"/>
      <c r="K102" s="7" t="n"/>
      <c r="L102" s="11" t="n"/>
      <c r="M102" s="11" t="n"/>
      <c r="N102" s="8" t="n"/>
      <c r="O102" s="6" t="n"/>
      <c r="P102" s="9" t="n"/>
      <c r="Q102" s="12">
        <f>IF($A102="","",IF(AND(COUNTA($B102:$I102)=8,$O102&lt;&gt;"",OR(AND($I102&lt;&gt;"抵扣",$I102&lt;&gt;"退款"),$J102&lt;&gt;""),OR(N($J102)&lt;='列表'!$I$5,$K102&lt;&gt;"")),"是","否"))</f>
        <v/>
      </c>
      <c r="R102" s="13">
        <f>IF($A102="","",IF(AND($L102&lt;&gt;"",$M102="",$L102&lt;NOW()),"跟进逾期",IF(AND($Q102="是",$N102="是",OR($L102="",$M102&lt;&gt;"")),"已关闭","处理中")))</f>
        <v/>
      </c>
      <c r="S102" s="7" t="n"/>
    </row>
    <row r="103">
      <c r="A103" s="4" t="n"/>
      <c r="B103" s="5" t="n"/>
      <c r="C103" s="6" t="n"/>
      <c r="D103" s="7" t="n"/>
      <c r="E103" s="8" t="n"/>
      <c r="F103" s="7" t="n"/>
      <c r="G103" s="9" t="n"/>
      <c r="H103" s="8" t="n"/>
      <c r="I103" s="6" t="n"/>
      <c r="J103" s="10" t="n"/>
      <c r="K103" s="7" t="n"/>
      <c r="L103" s="11" t="n"/>
      <c r="M103" s="11" t="n"/>
      <c r="N103" s="8" t="n"/>
      <c r="O103" s="6" t="n"/>
      <c r="P103" s="9" t="n"/>
      <c r="Q103" s="12">
        <f>IF($A103="","",IF(AND(COUNTA($B103:$I103)=8,$O103&lt;&gt;"",OR(AND($I103&lt;&gt;"抵扣",$I103&lt;&gt;"退款"),$J103&lt;&gt;""),OR(N($J103)&lt;='列表'!$I$5,$K103&lt;&gt;"")),"是","否"))</f>
        <v/>
      </c>
      <c r="R103" s="13">
        <f>IF($A103="","",IF(AND($L103&lt;&gt;"",$M103="",$L103&lt;NOW()),"跟进逾期",IF(AND($Q103="是",$N103="是",OR($L103="",$M103&lt;&gt;"")),"已关闭","处理中")))</f>
        <v/>
      </c>
      <c r="S103" s="7" t="n"/>
    </row>
    <row r="104">
      <c r="A104" s="4" t="n"/>
      <c r="B104" s="5" t="n"/>
      <c r="C104" s="6" t="n"/>
      <c r="D104" s="7" t="n"/>
      <c r="E104" s="8" t="n"/>
      <c r="F104" s="7" t="n"/>
      <c r="G104" s="9" t="n"/>
      <c r="H104" s="8" t="n"/>
      <c r="I104" s="6" t="n"/>
      <c r="J104" s="10" t="n"/>
      <c r="K104" s="7" t="n"/>
      <c r="L104" s="11" t="n"/>
      <c r="M104" s="11" t="n"/>
      <c r="N104" s="8" t="n"/>
      <c r="O104" s="6" t="n"/>
      <c r="P104" s="9" t="n"/>
      <c r="Q104" s="12">
        <f>IF($A104="","",IF(AND(COUNTA($B104:$I104)=8,$O104&lt;&gt;"",OR(AND($I104&lt;&gt;"抵扣",$I104&lt;&gt;"退款"),$J104&lt;&gt;""),OR(N($J104)&lt;='列表'!$I$5,$K104&lt;&gt;"")),"是","否"))</f>
        <v/>
      </c>
      <c r="R104" s="13">
        <f>IF($A104="","",IF(AND($L104&lt;&gt;"",$M104="",$L104&lt;NOW()),"跟进逾期",IF(AND($Q104="是",$N104="是",OR($L104="",$M104&lt;&gt;"")),"已关闭","处理中")))</f>
        <v/>
      </c>
      <c r="S104" s="7" t="n"/>
    </row>
    <row r="105">
      <c r="A105" s="4" t="n"/>
      <c r="B105" s="5" t="n"/>
      <c r="C105" s="6" t="n"/>
      <c r="D105" s="7" t="n"/>
      <c r="E105" s="8" t="n"/>
      <c r="F105" s="7" t="n"/>
      <c r="G105" s="9" t="n"/>
      <c r="H105" s="8" t="n"/>
      <c r="I105" s="6" t="n"/>
      <c r="J105" s="10" t="n"/>
      <c r="K105" s="7" t="n"/>
      <c r="L105" s="11" t="n"/>
      <c r="M105" s="11" t="n"/>
      <c r="N105" s="8" t="n"/>
      <c r="O105" s="6" t="n"/>
      <c r="P105" s="9" t="n"/>
      <c r="Q105" s="12">
        <f>IF($A105="","",IF(AND(COUNTA($B105:$I105)=8,$O105&lt;&gt;"",OR(AND($I105&lt;&gt;"抵扣",$I105&lt;&gt;"退款"),$J105&lt;&gt;""),OR(N($J105)&lt;='列表'!$I$5,$K105&lt;&gt;"")),"是","否"))</f>
        <v/>
      </c>
      <c r="R105" s="13">
        <f>IF($A105="","",IF(AND($L105&lt;&gt;"",$M105="",$L105&lt;NOW()),"跟进逾期",IF(AND($Q105="是",$N105="是",OR($L105="",$M105&lt;&gt;"")),"已关闭","处理中")))</f>
        <v/>
      </c>
      <c r="S105" s="7" t="n"/>
    </row>
    <row r="106">
      <c r="A106" s="4" t="n"/>
      <c r="B106" s="5" t="n"/>
      <c r="C106" s="6" t="n"/>
      <c r="D106" s="7" t="n"/>
      <c r="E106" s="8" t="n"/>
      <c r="F106" s="7" t="n"/>
      <c r="G106" s="9" t="n"/>
      <c r="H106" s="8" t="n"/>
      <c r="I106" s="6" t="n"/>
      <c r="J106" s="10" t="n"/>
      <c r="K106" s="7" t="n"/>
      <c r="L106" s="11" t="n"/>
      <c r="M106" s="11" t="n"/>
      <c r="N106" s="8" t="n"/>
      <c r="O106" s="6" t="n"/>
      <c r="P106" s="9" t="n"/>
      <c r="Q106" s="12">
        <f>IF($A106="","",IF(AND(COUNTA($B106:$I106)=8,$O106&lt;&gt;"",OR(AND($I106&lt;&gt;"抵扣",$I106&lt;&gt;"退款"),$J106&lt;&gt;""),OR(N($J106)&lt;='列表'!$I$5,$K106&lt;&gt;"")),"是","否"))</f>
        <v/>
      </c>
      <c r="R106" s="13">
        <f>IF($A106="","",IF(AND($L106&lt;&gt;"",$M106="",$L106&lt;NOW()),"跟进逾期",IF(AND($Q106="是",$N106="是",OR($L106="",$M106&lt;&gt;"")),"已关闭","处理中")))</f>
        <v/>
      </c>
      <c r="S106" s="7" t="n"/>
    </row>
    <row r="107">
      <c r="A107" s="4" t="n"/>
      <c r="B107" s="5" t="n"/>
      <c r="C107" s="6" t="n"/>
      <c r="D107" s="7" t="n"/>
      <c r="E107" s="8" t="n"/>
      <c r="F107" s="7" t="n"/>
      <c r="G107" s="9" t="n"/>
      <c r="H107" s="8" t="n"/>
      <c r="I107" s="6" t="n"/>
      <c r="J107" s="10" t="n"/>
      <c r="K107" s="7" t="n"/>
      <c r="L107" s="11" t="n"/>
      <c r="M107" s="11" t="n"/>
      <c r="N107" s="8" t="n"/>
      <c r="O107" s="6" t="n"/>
      <c r="P107" s="9" t="n"/>
      <c r="Q107" s="12">
        <f>IF($A107="","",IF(AND(COUNTA($B107:$I107)=8,$O107&lt;&gt;"",OR(AND($I107&lt;&gt;"抵扣",$I107&lt;&gt;"退款"),$J107&lt;&gt;""),OR(N($J107)&lt;='列表'!$I$5,$K107&lt;&gt;"")),"是","否"))</f>
        <v/>
      </c>
      <c r="R107" s="13">
        <f>IF($A107="","",IF(AND($L107&lt;&gt;"",$M107="",$L107&lt;NOW()),"跟进逾期",IF(AND($Q107="是",$N107="是",OR($L107="",$M107&lt;&gt;"")),"已关闭","处理中")))</f>
        <v/>
      </c>
      <c r="S107" s="7" t="n"/>
    </row>
    <row r="108">
      <c r="A108" s="4" t="n"/>
      <c r="B108" s="5" t="n"/>
      <c r="C108" s="6" t="n"/>
      <c r="D108" s="7" t="n"/>
      <c r="E108" s="8" t="n"/>
      <c r="F108" s="7" t="n"/>
      <c r="G108" s="9" t="n"/>
      <c r="H108" s="8" t="n"/>
      <c r="I108" s="6" t="n"/>
      <c r="J108" s="10" t="n"/>
      <c r="K108" s="7" t="n"/>
      <c r="L108" s="11" t="n"/>
      <c r="M108" s="11" t="n"/>
      <c r="N108" s="8" t="n"/>
      <c r="O108" s="6" t="n"/>
      <c r="P108" s="9" t="n"/>
      <c r="Q108" s="12">
        <f>IF($A108="","",IF(AND(COUNTA($B108:$I108)=8,$O108&lt;&gt;"",OR(AND($I108&lt;&gt;"抵扣",$I108&lt;&gt;"退款"),$J108&lt;&gt;""),OR(N($J108)&lt;='列表'!$I$5,$K108&lt;&gt;"")),"是","否"))</f>
        <v/>
      </c>
      <c r="R108" s="13">
        <f>IF($A108="","",IF(AND($L108&lt;&gt;"",$M108="",$L108&lt;NOW()),"跟进逾期",IF(AND($Q108="是",$N108="是",OR($L108="",$M108&lt;&gt;"")),"已关闭","处理中")))</f>
        <v/>
      </c>
      <c r="S108" s="7" t="n"/>
    </row>
    <row r="109">
      <c r="A109" s="4" t="n"/>
      <c r="B109" s="5" t="n"/>
      <c r="C109" s="6" t="n"/>
      <c r="D109" s="7" t="n"/>
      <c r="E109" s="8" t="n"/>
      <c r="F109" s="7" t="n"/>
      <c r="G109" s="9" t="n"/>
      <c r="H109" s="8" t="n"/>
      <c r="I109" s="6" t="n"/>
      <c r="J109" s="10" t="n"/>
      <c r="K109" s="7" t="n"/>
      <c r="L109" s="11" t="n"/>
      <c r="M109" s="11" t="n"/>
      <c r="N109" s="8" t="n"/>
      <c r="O109" s="6" t="n"/>
      <c r="P109" s="9" t="n"/>
      <c r="Q109" s="12">
        <f>IF($A109="","",IF(AND(COUNTA($B109:$I109)=8,$O109&lt;&gt;"",OR(AND($I109&lt;&gt;"抵扣",$I109&lt;&gt;"退款"),$J109&lt;&gt;""),OR(N($J109)&lt;='列表'!$I$5,$K109&lt;&gt;"")),"是","否"))</f>
        <v/>
      </c>
      <c r="R109" s="13">
        <f>IF($A109="","",IF(AND($L109&lt;&gt;"",$M109="",$L109&lt;NOW()),"跟进逾期",IF(AND($Q109="是",$N109="是",OR($L109="",$M109&lt;&gt;"")),"已关闭","处理中")))</f>
        <v/>
      </c>
      <c r="S109" s="7" t="n"/>
    </row>
    <row r="110">
      <c r="A110" s="4" t="n"/>
      <c r="B110" s="5" t="n"/>
      <c r="C110" s="6" t="n"/>
      <c r="D110" s="7" t="n"/>
      <c r="E110" s="8" t="n"/>
      <c r="F110" s="7" t="n"/>
      <c r="G110" s="9" t="n"/>
      <c r="H110" s="8" t="n"/>
      <c r="I110" s="6" t="n"/>
      <c r="J110" s="10" t="n"/>
      <c r="K110" s="7" t="n"/>
      <c r="L110" s="11" t="n"/>
      <c r="M110" s="11" t="n"/>
      <c r="N110" s="8" t="n"/>
      <c r="O110" s="6" t="n"/>
      <c r="P110" s="9" t="n"/>
      <c r="Q110" s="12">
        <f>IF($A110="","",IF(AND(COUNTA($B110:$I110)=8,$O110&lt;&gt;"",OR(AND($I110&lt;&gt;"抵扣",$I110&lt;&gt;"退款"),$J110&lt;&gt;""),OR(N($J110)&lt;='列表'!$I$5,$K110&lt;&gt;"")),"是","否"))</f>
        <v/>
      </c>
      <c r="R110" s="13">
        <f>IF($A110="","",IF(AND($L110&lt;&gt;"",$M110="",$L110&lt;NOW()),"跟进逾期",IF(AND($Q110="是",$N110="是",OR($L110="",$M110&lt;&gt;"")),"已关闭","处理中")))</f>
        <v/>
      </c>
      <c r="S110" s="7" t="n"/>
    </row>
    <row r="111">
      <c r="A111" s="4" t="n"/>
      <c r="B111" s="5" t="n"/>
      <c r="C111" s="6" t="n"/>
      <c r="D111" s="7" t="n"/>
      <c r="E111" s="8" t="n"/>
      <c r="F111" s="7" t="n"/>
      <c r="G111" s="9" t="n"/>
      <c r="H111" s="8" t="n"/>
      <c r="I111" s="6" t="n"/>
      <c r="J111" s="10" t="n"/>
      <c r="K111" s="7" t="n"/>
      <c r="L111" s="11" t="n"/>
      <c r="M111" s="11" t="n"/>
      <c r="N111" s="8" t="n"/>
      <c r="O111" s="6" t="n"/>
      <c r="P111" s="9" t="n"/>
      <c r="Q111" s="12">
        <f>IF($A111="","",IF(AND(COUNTA($B111:$I111)=8,$O111&lt;&gt;"",OR(AND($I111&lt;&gt;"抵扣",$I111&lt;&gt;"退款"),$J111&lt;&gt;""),OR(N($J111)&lt;='列表'!$I$5,$K111&lt;&gt;"")),"是","否"))</f>
        <v/>
      </c>
      <c r="R111" s="13">
        <f>IF($A111="","",IF(AND($L111&lt;&gt;"",$M111="",$L111&lt;NOW()),"跟进逾期",IF(AND($Q111="是",$N111="是",OR($L111="",$M111&lt;&gt;"")),"已关闭","处理中")))</f>
        <v/>
      </c>
      <c r="S111" s="7" t="n"/>
    </row>
    <row r="112">
      <c r="A112" s="4" t="n"/>
      <c r="B112" s="5" t="n"/>
      <c r="C112" s="6" t="n"/>
      <c r="D112" s="7" t="n"/>
      <c r="E112" s="8" t="n"/>
      <c r="F112" s="7" t="n"/>
      <c r="G112" s="9" t="n"/>
      <c r="H112" s="8" t="n"/>
      <c r="I112" s="6" t="n"/>
      <c r="J112" s="10" t="n"/>
      <c r="K112" s="7" t="n"/>
      <c r="L112" s="11" t="n"/>
      <c r="M112" s="11" t="n"/>
      <c r="N112" s="8" t="n"/>
      <c r="O112" s="6" t="n"/>
      <c r="P112" s="9" t="n"/>
      <c r="Q112" s="12">
        <f>IF($A112="","",IF(AND(COUNTA($B112:$I112)=8,$O112&lt;&gt;"",OR(AND($I112&lt;&gt;"抵扣",$I112&lt;&gt;"退款"),$J112&lt;&gt;""),OR(N($J112)&lt;='列表'!$I$5,$K112&lt;&gt;"")),"是","否"))</f>
        <v/>
      </c>
      <c r="R112" s="13">
        <f>IF($A112="","",IF(AND($L112&lt;&gt;"",$M112="",$L112&lt;NOW()),"跟进逾期",IF(AND($Q112="是",$N112="是",OR($L112="",$M112&lt;&gt;"")),"已关闭","处理中")))</f>
        <v/>
      </c>
      <c r="S112" s="7" t="n"/>
    </row>
    <row r="113">
      <c r="A113" s="4" t="n"/>
      <c r="B113" s="5" t="n"/>
      <c r="C113" s="6" t="n"/>
      <c r="D113" s="7" t="n"/>
      <c r="E113" s="8" t="n"/>
      <c r="F113" s="7" t="n"/>
      <c r="G113" s="9" t="n"/>
      <c r="H113" s="8" t="n"/>
      <c r="I113" s="6" t="n"/>
      <c r="J113" s="10" t="n"/>
      <c r="K113" s="7" t="n"/>
      <c r="L113" s="11" t="n"/>
      <c r="M113" s="11" t="n"/>
      <c r="N113" s="8" t="n"/>
      <c r="O113" s="6" t="n"/>
      <c r="P113" s="9" t="n"/>
      <c r="Q113" s="12">
        <f>IF($A113="","",IF(AND(COUNTA($B113:$I113)=8,$O113&lt;&gt;"",OR(AND($I113&lt;&gt;"抵扣",$I113&lt;&gt;"退款"),$J113&lt;&gt;""),OR(N($J113)&lt;='列表'!$I$5,$K113&lt;&gt;"")),"是","否"))</f>
        <v/>
      </c>
      <c r="R113" s="13">
        <f>IF($A113="","",IF(AND($L113&lt;&gt;"",$M113="",$L113&lt;NOW()),"跟进逾期",IF(AND($Q113="是",$N113="是",OR($L113="",$M113&lt;&gt;"")),"已关闭","处理中")))</f>
        <v/>
      </c>
      <c r="S113" s="7" t="n"/>
    </row>
    <row r="114">
      <c r="A114" s="4" t="n"/>
      <c r="B114" s="5" t="n"/>
      <c r="C114" s="6" t="n"/>
      <c r="D114" s="7" t="n"/>
      <c r="E114" s="8" t="n"/>
      <c r="F114" s="7" t="n"/>
      <c r="G114" s="9" t="n"/>
      <c r="H114" s="8" t="n"/>
      <c r="I114" s="6" t="n"/>
      <c r="J114" s="10" t="n"/>
      <c r="K114" s="7" t="n"/>
      <c r="L114" s="11" t="n"/>
      <c r="M114" s="11" t="n"/>
      <c r="N114" s="8" t="n"/>
      <c r="O114" s="6" t="n"/>
      <c r="P114" s="9" t="n"/>
      <c r="Q114" s="12">
        <f>IF($A114="","",IF(AND(COUNTA($B114:$I114)=8,$O114&lt;&gt;"",OR(AND($I114&lt;&gt;"抵扣",$I114&lt;&gt;"退款"),$J114&lt;&gt;""),OR(N($J114)&lt;='列表'!$I$5,$K114&lt;&gt;"")),"是","否"))</f>
        <v/>
      </c>
      <c r="R114" s="13">
        <f>IF($A114="","",IF(AND($L114&lt;&gt;"",$M114="",$L114&lt;NOW()),"跟进逾期",IF(AND($Q114="是",$N114="是",OR($L114="",$M114&lt;&gt;"")),"已关闭","处理中")))</f>
        <v/>
      </c>
      <c r="S114" s="7" t="n"/>
    </row>
    <row r="115">
      <c r="A115" s="4" t="n"/>
      <c r="B115" s="5" t="n"/>
      <c r="C115" s="6" t="n"/>
      <c r="D115" s="7" t="n"/>
      <c r="E115" s="8" t="n"/>
      <c r="F115" s="7" t="n"/>
      <c r="G115" s="9" t="n"/>
      <c r="H115" s="8" t="n"/>
      <c r="I115" s="6" t="n"/>
      <c r="J115" s="10" t="n"/>
      <c r="K115" s="7" t="n"/>
      <c r="L115" s="11" t="n"/>
      <c r="M115" s="11" t="n"/>
      <c r="N115" s="8" t="n"/>
      <c r="O115" s="6" t="n"/>
      <c r="P115" s="9" t="n"/>
      <c r="Q115" s="12">
        <f>IF($A115="","",IF(AND(COUNTA($B115:$I115)=8,$O115&lt;&gt;"",OR(AND($I115&lt;&gt;"抵扣",$I115&lt;&gt;"退款"),$J115&lt;&gt;""),OR(N($J115)&lt;='列表'!$I$5,$K115&lt;&gt;"")),"是","否"))</f>
        <v/>
      </c>
      <c r="R115" s="13">
        <f>IF($A115="","",IF(AND($L115&lt;&gt;"",$M115="",$L115&lt;NOW()),"跟进逾期",IF(AND($Q115="是",$N115="是",OR($L115="",$M115&lt;&gt;"")),"已关闭","处理中")))</f>
        <v/>
      </c>
      <c r="S115" s="7" t="n"/>
    </row>
    <row r="116">
      <c r="A116" s="4" t="n"/>
      <c r="B116" s="5" t="n"/>
      <c r="C116" s="6" t="n"/>
      <c r="D116" s="7" t="n"/>
      <c r="E116" s="8" t="n"/>
      <c r="F116" s="7" t="n"/>
      <c r="G116" s="9" t="n"/>
      <c r="H116" s="8" t="n"/>
      <c r="I116" s="6" t="n"/>
      <c r="J116" s="10" t="n"/>
      <c r="K116" s="7" t="n"/>
      <c r="L116" s="11" t="n"/>
      <c r="M116" s="11" t="n"/>
      <c r="N116" s="8" t="n"/>
      <c r="O116" s="6" t="n"/>
      <c r="P116" s="9" t="n"/>
      <c r="Q116" s="12">
        <f>IF($A116="","",IF(AND(COUNTA($B116:$I116)=8,$O116&lt;&gt;"",OR(AND($I116&lt;&gt;"抵扣",$I116&lt;&gt;"退款"),$J116&lt;&gt;""),OR(N($J116)&lt;='列表'!$I$5,$K116&lt;&gt;"")),"是","否"))</f>
        <v/>
      </c>
      <c r="R116" s="13">
        <f>IF($A116="","",IF(AND($L116&lt;&gt;"",$M116="",$L116&lt;NOW()),"跟进逾期",IF(AND($Q116="是",$N116="是",OR($L116="",$M116&lt;&gt;"")),"已关闭","处理中")))</f>
        <v/>
      </c>
      <c r="S116" s="7" t="n"/>
    </row>
    <row r="117">
      <c r="A117" s="4" t="n"/>
      <c r="B117" s="5" t="n"/>
      <c r="C117" s="6" t="n"/>
      <c r="D117" s="7" t="n"/>
      <c r="E117" s="8" t="n"/>
      <c r="F117" s="7" t="n"/>
      <c r="G117" s="9" t="n"/>
      <c r="H117" s="8" t="n"/>
      <c r="I117" s="6" t="n"/>
      <c r="J117" s="10" t="n"/>
      <c r="K117" s="7" t="n"/>
      <c r="L117" s="11" t="n"/>
      <c r="M117" s="11" t="n"/>
      <c r="N117" s="8" t="n"/>
      <c r="O117" s="6" t="n"/>
      <c r="P117" s="9" t="n"/>
      <c r="Q117" s="12">
        <f>IF($A117="","",IF(AND(COUNTA($B117:$I117)=8,$O117&lt;&gt;"",OR(AND($I117&lt;&gt;"抵扣",$I117&lt;&gt;"退款"),$J117&lt;&gt;""),OR(N($J117)&lt;='列表'!$I$5,$K117&lt;&gt;"")),"是","否"))</f>
        <v/>
      </c>
      <c r="R117" s="13">
        <f>IF($A117="","",IF(AND($L117&lt;&gt;"",$M117="",$L117&lt;NOW()),"跟进逾期",IF(AND($Q117="是",$N117="是",OR($L117="",$M117&lt;&gt;"")),"已关闭","处理中")))</f>
        <v/>
      </c>
      <c r="S117" s="7" t="n"/>
    </row>
    <row r="118">
      <c r="A118" s="4" t="n"/>
      <c r="B118" s="5" t="n"/>
      <c r="C118" s="6" t="n"/>
      <c r="D118" s="7" t="n"/>
      <c r="E118" s="8" t="n"/>
      <c r="F118" s="7" t="n"/>
      <c r="G118" s="9" t="n"/>
      <c r="H118" s="8" t="n"/>
      <c r="I118" s="6" t="n"/>
      <c r="J118" s="10" t="n"/>
      <c r="K118" s="7" t="n"/>
      <c r="L118" s="11" t="n"/>
      <c r="M118" s="11" t="n"/>
      <c r="N118" s="8" t="n"/>
      <c r="O118" s="6" t="n"/>
      <c r="P118" s="9" t="n"/>
      <c r="Q118" s="12">
        <f>IF($A118="","",IF(AND(COUNTA($B118:$I118)=8,$O118&lt;&gt;"",OR(AND($I118&lt;&gt;"抵扣",$I118&lt;&gt;"退款"),$J118&lt;&gt;""),OR(N($J118)&lt;='列表'!$I$5,$K118&lt;&gt;"")),"是","否"))</f>
        <v/>
      </c>
      <c r="R118" s="13">
        <f>IF($A118="","",IF(AND($L118&lt;&gt;"",$M118="",$L118&lt;NOW()),"跟进逾期",IF(AND($Q118="是",$N118="是",OR($L118="",$M118&lt;&gt;"")),"已关闭","处理中")))</f>
        <v/>
      </c>
      <c r="S118" s="7" t="n"/>
    </row>
    <row r="119">
      <c r="A119" s="4" t="n"/>
      <c r="B119" s="5" t="n"/>
      <c r="C119" s="6" t="n"/>
      <c r="D119" s="7" t="n"/>
      <c r="E119" s="8" t="n"/>
      <c r="F119" s="7" t="n"/>
      <c r="G119" s="9" t="n"/>
      <c r="H119" s="8" t="n"/>
      <c r="I119" s="6" t="n"/>
      <c r="J119" s="10" t="n"/>
      <c r="K119" s="7" t="n"/>
      <c r="L119" s="11" t="n"/>
      <c r="M119" s="11" t="n"/>
      <c r="N119" s="8" t="n"/>
      <c r="O119" s="6" t="n"/>
      <c r="P119" s="9" t="n"/>
      <c r="Q119" s="12">
        <f>IF($A119="","",IF(AND(COUNTA($B119:$I119)=8,$O119&lt;&gt;"",OR(AND($I119&lt;&gt;"抵扣",$I119&lt;&gt;"退款"),$J119&lt;&gt;""),OR(N($J119)&lt;='列表'!$I$5,$K119&lt;&gt;"")),"是","否"))</f>
        <v/>
      </c>
      <c r="R119" s="13">
        <f>IF($A119="","",IF(AND($L119&lt;&gt;"",$M119="",$L119&lt;NOW()),"跟进逾期",IF(AND($Q119="是",$N119="是",OR($L119="",$M119&lt;&gt;"")),"已关闭","处理中")))</f>
        <v/>
      </c>
      <c r="S119" s="7" t="n"/>
    </row>
    <row r="120">
      <c r="A120" s="4" t="n"/>
      <c r="B120" s="5" t="n"/>
      <c r="C120" s="6" t="n"/>
      <c r="D120" s="7" t="n"/>
      <c r="E120" s="8" t="n"/>
      <c r="F120" s="7" t="n"/>
      <c r="G120" s="9" t="n"/>
      <c r="H120" s="8" t="n"/>
      <c r="I120" s="6" t="n"/>
      <c r="J120" s="10" t="n"/>
      <c r="K120" s="7" t="n"/>
      <c r="L120" s="11" t="n"/>
      <c r="M120" s="11" t="n"/>
      <c r="N120" s="8" t="n"/>
      <c r="O120" s="6" t="n"/>
      <c r="P120" s="9" t="n"/>
      <c r="Q120" s="12">
        <f>IF($A120="","",IF(AND(COUNTA($B120:$I120)=8,$O120&lt;&gt;"",OR(AND($I120&lt;&gt;"抵扣",$I120&lt;&gt;"退款"),$J120&lt;&gt;""),OR(N($J120)&lt;='列表'!$I$5,$K120&lt;&gt;"")),"是","否"))</f>
        <v/>
      </c>
      <c r="R120" s="13">
        <f>IF($A120="","",IF(AND($L120&lt;&gt;"",$M120="",$L120&lt;NOW()),"跟进逾期",IF(AND($Q120="是",$N120="是",OR($L120="",$M120&lt;&gt;"")),"已关闭","处理中")))</f>
        <v/>
      </c>
      <c r="S120" s="7" t="n"/>
    </row>
    <row r="121">
      <c r="A121" s="4" t="n"/>
      <c r="B121" s="5" t="n"/>
      <c r="C121" s="6" t="n"/>
      <c r="D121" s="7" t="n"/>
      <c r="E121" s="8" t="n"/>
      <c r="F121" s="7" t="n"/>
      <c r="G121" s="9" t="n"/>
      <c r="H121" s="8" t="n"/>
      <c r="I121" s="6" t="n"/>
      <c r="J121" s="10" t="n"/>
      <c r="K121" s="7" t="n"/>
      <c r="L121" s="11" t="n"/>
      <c r="M121" s="11" t="n"/>
      <c r="N121" s="8" t="n"/>
      <c r="O121" s="6" t="n"/>
      <c r="P121" s="9" t="n"/>
      <c r="Q121" s="12">
        <f>IF($A121="","",IF(AND(COUNTA($B121:$I121)=8,$O121&lt;&gt;"",OR(AND($I121&lt;&gt;"抵扣",$I121&lt;&gt;"退款"),$J121&lt;&gt;""),OR(N($J121)&lt;='列表'!$I$5,$K121&lt;&gt;"")),"是","否"))</f>
        <v/>
      </c>
      <c r="R121" s="13">
        <f>IF($A121="","",IF(AND($L121&lt;&gt;"",$M121="",$L121&lt;NOW()),"跟进逾期",IF(AND($Q121="是",$N121="是",OR($L121="",$M121&lt;&gt;"")),"已关闭","处理中")))</f>
        <v/>
      </c>
      <c r="S121" s="7" t="n"/>
    </row>
    <row r="122">
      <c r="A122" s="4" t="n"/>
      <c r="B122" s="5" t="n"/>
      <c r="C122" s="6" t="n"/>
      <c r="D122" s="7" t="n"/>
      <c r="E122" s="8" t="n"/>
      <c r="F122" s="7" t="n"/>
      <c r="G122" s="9" t="n"/>
      <c r="H122" s="8" t="n"/>
      <c r="I122" s="6" t="n"/>
      <c r="J122" s="10" t="n"/>
      <c r="K122" s="7" t="n"/>
      <c r="L122" s="11" t="n"/>
      <c r="M122" s="11" t="n"/>
      <c r="N122" s="8" t="n"/>
      <c r="O122" s="6" t="n"/>
      <c r="P122" s="9" t="n"/>
      <c r="Q122" s="12">
        <f>IF($A122="","",IF(AND(COUNTA($B122:$I122)=8,$O122&lt;&gt;"",OR(AND($I122&lt;&gt;"抵扣",$I122&lt;&gt;"退款"),$J122&lt;&gt;""),OR(N($J122)&lt;='列表'!$I$5,$K122&lt;&gt;"")),"是","否"))</f>
        <v/>
      </c>
      <c r="R122" s="13">
        <f>IF($A122="","",IF(AND($L122&lt;&gt;"",$M122="",$L122&lt;NOW()),"跟进逾期",IF(AND($Q122="是",$N122="是",OR($L122="",$M122&lt;&gt;"")),"已关闭","处理中")))</f>
        <v/>
      </c>
      <c r="S122" s="7" t="n"/>
    </row>
    <row r="123">
      <c r="A123" s="4" t="n"/>
      <c r="B123" s="5" t="n"/>
      <c r="C123" s="6" t="n"/>
      <c r="D123" s="7" t="n"/>
      <c r="E123" s="8" t="n"/>
      <c r="F123" s="7" t="n"/>
      <c r="G123" s="9" t="n"/>
      <c r="H123" s="8" t="n"/>
      <c r="I123" s="6" t="n"/>
      <c r="J123" s="10" t="n"/>
      <c r="K123" s="7" t="n"/>
      <c r="L123" s="11" t="n"/>
      <c r="M123" s="11" t="n"/>
      <c r="N123" s="8" t="n"/>
      <c r="O123" s="6" t="n"/>
      <c r="P123" s="9" t="n"/>
      <c r="Q123" s="12">
        <f>IF($A123="","",IF(AND(COUNTA($B123:$I123)=8,$O123&lt;&gt;"",OR(AND($I123&lt;&gt;"抵扣",$I123&lt;&gt;"退款"),$J123&lt;&gt;""),OR(N($J123)&lt;='列表'!$I$5,$K123&lt;&gt;"")),"是","否"))</f>
        <v/>
      </c>
      <c r="R123" s="13">
        <f>IF($A123="","",IF(AND($L123&lt;&gt;"",$M123="",$L123&lt;NOW()),"跟进逾期",IF(AND($Q123="是",$N123="是",OR($L123="",$M123&lt;&gt;"")),"已关闭","处理中")))</f>
        <v/>
      </c>
      <c r="S123" s="7" t="n"/>
    </row>
    <row r="124">
      <c r="A124" s="4" t="n"/>
      <c r="B124" s="5" t="n"/>
      <c r="C124" s="6" t="n"/>
      <c r="D124" s="7" t="n"/>
      <c r="E124" s="8" t="n"/>
      <c r="F124" s="7" t="n"/>
      <c r="G124" s="9" t="n"/>
      <c r="H124" s="8" t="n"/>
      <c r="I124" s="6" t="n"/>
      <c r="J124" s="10" t="n"/>
      <c r="K124" s="7" t="n"/>
      <c r="L124" s="11" t="n"/>
      <c r="M124" s="11" t="n"/>
      <c r="N124" s="8" t="n"/>
      <c r="O124" s="6" t="n"/>
      <c r="P124" s="9" t="n"/>
      <c r="Q124" s="12">
        <f>IF($A124="","",IF(AND(COUNTA($B124:$I124)=8,$O124&lt;&gt;"",OR(AND($I124&lt;&gt;"抵扣",$I124&lt;&gt;"退款"),$J124&lt;&gt;""),OR(N($J124)&lt;='列表'!$I$5,$K124&lt;&gt;"")),"是","否"))</f>
        <v/>
      </c>
      <c r="R124" s="13">
        <f>IF($A124="","",IF(AND($L124&lt;&gt;"",$M124="",$L124&lt;NOW()),"跟进逾期",IF(AND($Q124="是",$N124="是",OR($L124="",$M124&lt;&gt;"")),"已关闭","处理中")))</f>
        <v/>
      </c>
      <c r="S124" s="7" t="n"/>
    </row>
    <row r="125">
      <c r="A125" s="4" t="n"/>
      <c r="B125" s="5" t="n"/>
      <c r="C125" s="6" t="n"/>
      <c r="D125" s="7" t="n"/>
      <c r="E125" s="8" t="n"/>
      <c r="F125" s="7" t="n"/>
      <c r="G125" s="9" t="n"/>
      <c r="H125" s="8" t="n"/>
      <c r="I125" s="6" t="n"/>
      <c r="J125" s="10" t="n"/>
      <c r="K125" s="7" t="n"/>
      <c r="L125" s="11" t="n"/>
      <c r="M125" s="11" t="n"/>
      <c r="N125" s="8" t="n"/>
      <c r="O125" s="6" t="n"/>
      <c r="P125" s="9" t="n"/>
      <c r="Q125" s="12">
        <f>IF($A125="","",IF(AND(COUNTA($B125:$I125)=8,$O125&lt;&gt;"",OR(AND($I125&lt;&gt;"抵扣",$I125&lt;&gt;"退款"),$J125&lt;&gt;""),OR(N($J125)&lt;='列表'!$I$5,$K125&lt;&gt;"")),"是","否"))</f>
        <v/>
      </c>
      <c r="R125" s="13">
        <f>IF($A125="","",IF(AND($L125&lt;&gt;"",$M125="",$L125&lt;NOW()),"跟进逾期",IF(AND($Q125="是",$N125="是",OR($L125="",$M125&lt;&gt;"")),"已关闭","处理中")))</f>
        <v/>
      </c>
      <c r="S125" s="7" t="n"/>
    </row>
    <row r="126">
      <c r="A126" s="4" t="n"/>
      <c r="B126" s="5" t="n"/>
      <c r="C126" s="6" t="n"/>
      <c r="D126" s="7" t="n"/>
      <c r="E126" s="8" t="n"/>
      <c r="F126" s="7" t="n"/>
      <c r="G126" s="9" t="n"/>
      <c r="H126" s="8" t="n"/>
      <c r="I126" s="6" t="n"/>
      <c r="J126" s="10" t="n"/>
      <c r="K126" s="7" t="n"/>
      <c r="L126" s="11" t="n"/>
      <c r="M126" s="11" t="n"/>
      <c r="N126" s="8" t="n"/>
      <c r="O126" s="6" t="n"/>
      <c r="P126" s="9" t="n"/>
      <c r="Q126" s="12">
        <f>IF($A126="","",IF(AND(COUNTA($B126:$I126)=8,$O126&lt;&gt;"",OR(AND($I126&lt;&gt;"抵扣",$I126&lt;&gt;"退款"),$J126&lt;&gt;""),OR(N($J126)&lt;='列表'!$I$5,$K126&lt;&gt;"")),"是","否"))</f>
        <v/>
      </c>
      <c r="R126" s="13">
        <f>IF($A126="","",IF(AND($L126&lt;&gt;"",$M126="",$L126&lt;NOW()),"跟进逾期",IF(AND($Q126="是",$N126="是",OR($L126="",$M126&lt;&gt;"")),"已关闭","处理中")))</f>
        <v/>
      </c>
      <c r="S126" s="7" t="n"/>
    </row>
    <row r="127">
      <c r="A127" s="4" t="n"/>
      <c r="B127" s="5" t="n"/>
      <c r="C127" s="6" t="n"/>
      <c r="D127" s="7" t="n"/>
      <c r="E127" s="8" t="n"/>
      <c r="F127" s="7" t="n"/>
      <c r="G127" s="9" t="n"/>
      <c r="H127" s="8" t="n"/>
      <c r="I127" s="6" t="n"/>
      <c r="J127" s="10" t="n"/>
      <c r="K127" s="7" t="n"/>
      <c r="L127" s="11" t="n"/>
      <c r="M127" s="11" t="n"/>
      <c r="N127" s="8" t="n"/>
      <c r="O127" s="6" t="n"/>
      <c r="P127" s="9" t="n"/>
      <c r="Q127" s="12">
        <f>IF($A127="","",IF(AND(COUNTA($B127:$I127)=8,$O127&lt;&gt;"",OR(AND($I127&lt;&gt;"抵扣",$I127&lt;&gt;"退款"),$J127&lt;&gt;""),OR(N($J127)&lt;='列表'!$I$5,$K127&lt;&gt;"")),"是","否"))</f>
        <v/>
      </c>
      <c r="R127" s="13">
        <f>IF($A127="","",IF(AND($L127&lt;&gt;"",$M127="",$L127&lt;NOW()),"跟进逾期",IF(AND($Q127="是",$N127="是",OR($L127="",$M127&lt;&gt;"")),"已关闭","处理中")))</f>
        <v/>
      </c>
      <c r="S127" s="7" t="n"/>
    </row>
    <row r="128">
      <c r="A128" s="4" t="n"/>
      <c r="B128" s="5" t="n"/>
      <c r="C128" s="6" t="n"/>
      <c r="D128" s="7" t="n"/>
      <c r="E128" s="8" t="n"/>
      <c r="F128" s="7" t="n"/>
      <c r="G128" s="9" t="n"/>
      <c r="H128" s="8" t="n"/>
      <c r="I128" s="6" t="n"/>
      <c r="J128" s="10" t="n"/>
      <c r="K128" s="7" t="n"/>
      <c r="L128" s="11" t="n"/>
      <c r="M128" s="11" t="n"/>
      <c r="N128" s="8" t="n"/>
      <c r="O128" s="6" t="n"/>
      <c r="P128" s="9" t="n"/>
      <c r="Q128" s="12">
        <f>IF($A128="","",IF(AND(COUNTA($B128:$I128)=8,$O128&lt;&gt;"",OR(AND($I128&lt;&gt;"抵扣",$I128&lt;&gt;"退款"),$J128&lt;&gt;""),OR(N($J128)&lt;='列表'!$I$5,$K128&lt;&gt;"")),"是","否"))</f>
        <v/>
      </c>
      <c r="R128" s="13">
        <f>IF($A128="","",IF(AND($L128&lt;&gt;"",$M128="",$L128&lt;NOW()),"跟进逾期",IF(AND($Q128="是",$N128="是",OR($L128="",$M128&lt;&gt;"")),"已关闭","处理中")))</f>
        <v/>
      </c>
      <c r="S128" s="7" t="n"/>
    </row>
    <row r="129">
      <c r="A129" s="4" t="n"/>
      <c r="B129" s="5" t="n"/>
      <c r="C129" s="6" t="n"/>
      <c r="D129" s="7" t="n"/>
      <c r="E129" s="8" t="n"/>
      <c r="F129" s="7" t="n"/>
      <c r="G129" s="9" t="n"/>
      <c r="H129" s="8" t="n"/>
      <c r="I129" s="6" t="n"/>
      <c r="J129" s="10" t="n"/>
      <c r="K129" s="7" t="n"/>
      <c r="L129" s="11" t="n"/>
      <c r="M129" s="11" t="n"/>
      <c r="N129" s="8" t="n"/>
      <c r="O129" s="6" t="n"/>
      <c r="P129" s="9" t="n"/>
      <c r="Q129" s="12">
        <f>IF($A129="","",IF(AND(COUNTA($B129:$I129)=8,$O129&lt;&gt;"",OR(AND($I129&lt;&gt;"抵扣",$I129&lt;&gt;"退款"),$J129&lt;&gt;""),OR(N($J129)&lt;='列表'!$I$5,$K129&lt;&gt;"")),"是","否"))</f>
        <v/>
      </c>
      <c r="R129" s="13">
        <f>IF($A129="","",IF(AND($L129&lt;&gt;"",$M129="",$L129&lt;NOW()),"跟进逾期",IF(AND($Q129="是",$N129="是",OR($L129="",$M129&lt;&gt;"")),"已关闭","处理中")))</f>
        <v/>
      </c>
      <c r="S129" s="7" t="n"/>
    </row>
    <row r="130">
      <c r="A130" s="4" t="n"/>
      <c r="B130" s="5" t="n"/>
      <c r="C130" s="6" t="n"/>
      <c r="D130" s="7" t="n"/>
      <c r="E130" s="8" t="n"/>
      <c r="F130" s="7" t="n"/>
      <c r="G130" s="9" t="n"/>
      <c r="H130" s="8" t="n"/>
      <c r="I130" s="6" t="n"/>
      <c r="J130" s="10" t="n"/>
      <c r="K130" s="7" t="n"/>
      <c r="L130" s="11" t="n"/>
      <c r="M130" s="11" t="n"/>
      <c r="N130" s="8" t="n"/>
      <c r="O130" s="6" t="n"/>
      <c r="P130" s="9" t="n"/>
      <c r="Q130" s="12">
        <f>IF($A130="","",IF(AND(COUNTA($B130:$I130)=8,$O130&lt;&gt;"",OR(AND($I130&lt;&gt;"抵扣",$I130&lt;&gt;"退款"),$J130&lt;&gt;""),OR(N($J130)&lt;='列表'!$I$5,$K130&lt;&gt;"")),"是","否"))</f>
        <v/>
      </c>
      <c r="R130" s="13">
        <f>IF($A130="","",IF(AND($L130&lt;&gt;"",$M130="",$L130&lt;NOW()),"跟进逾期",IF(AND($Q130="是",$N130="是",OR($L130="",$M130&lt;&gt;"")),"已关闭","处理中")))</f>
        <v/>
      </c>
      <c r="S130" s="7" t="n"/>
    </row>
    <row r="131">
      <c r="A131" s="4" t="n"/>
      <c r="B131" s="5" t="n"/>
      <c r="C131" s="6" t="n"/>
      <c r="D131" s="7" t="n"/>
      <c r="E131" s="8" t="n"/>
      <c r="F131" s="7" t="n"/>
      <c r="G131" s="9" t="n"/>
      <c r="H131" s="8" t="n"/>
      <c r="I131" s="6" t="n"/>
      <c r="J131" s="10" t="n"/>
      <c r="K131" s="7" t="n"/>
      <c r="L131" s="11" t="n"/>
      <c r="M131" s="11" t="n"/>
      <c r="N131" s="8" t="n"/>
      <c r="O131" s="6" t="n"/>
      <c r="P131" s="9" t="n"/>
      <c r="Q131" s="12">
        <f>IF($A131="","",IF(AND(COUNTA($B131:$I131)=8,$O131&lt;&gt;"",OR(AND($I131&lt;&gt;"抵扣",$I131&lt;&gt;"退款"),$J131&lt;&gt;""),OR(N($J131)&lt;='列表'!$I$5,$K131&lt;&gt;"")),"是","否"))</f>
        <v/>
      </c>
      <c r="R131" s="13">
        <f>IF($A131="","",IF(AND($L131&lt;&gt;"",$M131="",$L131&lt;NOW()),"跟进逾期",IF(AND($Q131="是",$N131="是",OR($L131="",$M131&lt;&gt;"")),"已关闭","处理中")))</f>
        <v/>
      </c>
      <c r="S131" s="7" t="n"/>
    </row>
    <row r="132">
      <c r="A132" s="4" t="n"/>
      <c r="B132" s="5" t="n"/>
      <c r="C132" s="6" t="n"/>
      <c r="D132" s="7" t="n"/>
      <c r="E132" s="8" t="n"/>
      <c r="F132" s="7" t="n"/>
      <c r="G132" s="9" t="n"/>
      <c r="H132" s="8" t="n"/>
      <c r="I132" s="6" t="n"/>
      <c r="J132" s="10" t="n"/>
      <c r="K132" s="7" t="n"/>
      <c r="L132" s="11" t="n"/>
      <c r="M132" s="11" t="n"/>
      <c r="N132" s="8" t="n"/>
      <c r="O132" s="6" t="n"/>
      <c r="P132" s="9" t="n"/>
      <c r="Q132" s="12">
        <f>IF($A132="","",IF(AND(COUNTA($B132:$I132)=8,$O132&lt;&gt;"",OR(AND($I132&lt;&gt;"抵扣",$I132&lt;&gt;"退款"),$J132&lt;&gt;""),OR(N($J132)&lt;='列表'!$I$5,$K132&lt;&gt;"")),"是","否"))</f>
        <v/>
      </c>
      <c r="R132" s="13">
        <f>IF($A132="","",IF(AND($L132&lt;&gt;"",$M132="",$L132&lt;NOW()),"跟进逾期",IF(AND($Q132="是",$N132="是",OR($L132="",$M132&lt;&gt;"")),"已关闭","处理中")))</f>
        <v/>
      </c>
      <c r="S132" s="7" t="n"/>
    </row>
    <row r="133">
      <c r="A133" s="4" t="n"/>
      <c r="B133" s="5" t="n"/>
      <c r="C133" s="6" t="n"/>
      <c r="D133" s="7" t="n"/>
      <c r="E133" s="8" t="n"/>
      <c r="F133" s="7" t="n"/>
      <c r="G133" s="9" t="n"/>
      <c r="H133" s="8" t="n"/>
      <c r="I133" s="6" t="n"/>
      <c r="J133" s="10" t="n"/>
      <c r="K133" s="7" t="n"/>
      <c r="L133" s="11" t="n"/>
      <c r="M133" s="11" t="n"/>
      <c r="N133" s="8" t="n"/>
      <c r="O133" s="6" t="n"/>
      <c r="P133" s="9" t="n"/>
      <c r="Q133" s="12">
        <f>IF($A133="","",IF(AND(COUNTA($B133:$I133)=8,$O133&lt;&gt;"",OR(AND($I133&lt;&gt;"抵扣",$I133&lt;&gt;"退款"),$J133&lt;&gt;""),OR(N($J133)&lt;='列表'!$I$5,$K133&lt;&gt;"")),"是","否"))</f>
        <v/>
      </c>
      <c r="R133" s="13">
        <f>IF($A133="","",IF(AND($L133&lt;&gt;"",$M133="",$L133&lt;NOW()),"跟进逾期",IF(AND($Q133="是",$N133="是",OR($L133="",$M133&lt;&gt;"")),"已关闭","处理中")))</f>
        <v/>
      </c>
      <c r="S133" s="7" t="n"/>
    </row>
    <row r="134">
      <c r="A134" s="4" t="n"/>
      <c r="B134" s="5" t="n"/>
      <c r="C134" s="6" t="n"/>
      <c r="D134" s="7" t="n"/>
      <c r="E134" s="8" t="n"/>
      <c r="F134" s="7" t="n"/>
      <c r="G134" s="9" t="n"/>
      <c r="H134" s="8" t="n"/>
      <c r="I134" s="6" t="n"/>
      <c r="J134" s="10" t="n"/>
      <c r="K134" s="7" t="n"/>
      <c r="L134" s="11" t="n"/>
      <c r="M134" s="11" t="n"/>
      <c r="N134" s="8" t="n"/>
      <c r="O134" s="6" t="n"/>
      <c r="P134" s="9" t="n"/>
      <c r="Q134" s="12">
        <f>IF($A134="","",IF(AND(COUNTA($B134:$I134)=8,$O134&lt;&gt;"",OR(AND($I134&lt;&gt;"抵扣",$I134&lt;&gt;"退款"),$J134&lt;&gt;""),OR(N($J134)&lt;='列表'!$I$5,$K134&lt;&gt;"")),"是","否"))</f>
        <v/>
      </c>
      <c r="R134" s="13">
        <f>IF($A134="","",IF(AND($L134&lt;&gt;"",$M134="",$L134&lt;NOW()),"跟进逾期",IF(AND($Q134="是",$N134="是",OR($L134="",$M134&lt;&gt;"")),"已关闭","处理中")))</f>
        <v/>
      </c>
      <c r="S134" s="7" t="n"/>
    </row>
    <row r="135">
      <c r="A135" s="4" t="n"/>
      <c r="B135" s="5" t="n"/>
      <c r="C135" s="6" t="n"/>
      <c r="D135" s="7" t="n"/>
      <c r="E135" s="8" t="n"/>
      <c r="F135" s="7" t="n"/>
      <c r="G135" s="9" t="n"/>
      <c r="H135" s="8" t="n"/>
      <c r="I135" s="6" t="n"/>
      <c r="J135" s="10" t="n"/>
      <c r="K135" s="7" t="n"/>
      <c r="L135" s="11" t="n"/>
      <c r="M135" s="11" t="n"/>
      <c r="N135" s="8" t="n"/>
      <c r="O135" s="6" t="n"/>
      <c r="P135" s="9" t="n"/>
      <c r="Q135" s="12">
        <f>IF($A135="","",IF(AND(COUNTA($B135:$I135)=8,$O135&lt;&gt;"",OR(AND($I135&lt;&gt;"抵扣",$I135&lt;&gt;"退款"),$J135&lt;&gt;""),OR(N($J135)&lt;='列表'!$I$5,$K135&lt;&gt;"")),"是","否"))</f>
        <v/>
      </c>
      <c r="R135" s="13">
        <f>IF($A135="","",IF(AND($L135&lt;&gt;"",$M135="",$L135&lt;NOW()),"跟进逾期",IF(AND($Q135="是",$N135="是",OR($L135="",$M135&lt;&gt;"")),"已关闭","处理中")))</f>
        <v/>
      </c>
      <c r="S135" s="7" t="n"/>
    </row>
    <row r="136">
      <c r="A136" s="4" t="n"/>
      <c r="B136" s="5" t="n"/>
      <c r="C136" s="6" t="n"/>
      <c r="D136" s="7" t="n"/>
      <c r="E136" s="8" t="n"/>
      <c r="F136" s="7" t="n"/>
      <c r="G136" s="9" t="n"/>
      <c r="H136" s="8" t="n"/>
      <c r="I136" s="6" t="n"/>
      <c r="J136" s="10" t="n"/>
      <c r="K136" s="7" t="n"/>
      <c r="L136" s="11" t="n"/>
      <c r="M136" s="11" t="n"/>
      <c r="N136" s="8" t="n"/>
      <c r="O136" s="6" t="n"/>
      <c r="P136" s="9" t="n"/>
      <c r="Q136" s="12">
        <f>IF($A136="","",IF(AND(COUNTA($B136:$I136)=8,$O136&lt;&gt;"",OR(AND($I136&lt;&gt;"抵扣",$I136&lt;&gt;"退款"),$J136&lt;&gt;""),OR(N($J136)&lt;='列表'!$I$5,$K136&lt;&gt;"")),"是","否"))</f>
        <v/>
      </c>
      <c r="R136" s="13">
        <f>IF($A136="","",IF(AND($L136&lt;&gt;"",$M136="",$L136&lt;NOW()),"跟进逾期",IF(AND($Q136="是",$N136="是",OR($L136="",$M136&lt;&gt;"")),"已关闭","处理中")))</f>
        <v/>
      </c>
      <c r="S136" s="7" t="n"/>
    </row>
    <row r="137">
      <c r="A137" s="4" t="n"/>
      <c r="B137" s="5" t="n"/>
      <c r="C137" s="6" t="n"/>
      <c r="D137" s="7" t="n"/>
      <c r="E137" s="8" t="n"/>
      <c r="F137" s="7" t="n"/>
      <c r="G137" s="9" t="n"/>
      <c r="H137" s="8" t="n"/>
      <c r="I137" s="6" t="n"/>
      <c r="J137" s="10" t="n"/>
      <c r="K137" s="7" t="n"/>
      <c r="L137" s="11" t="n"/>
      <c r="M137" s="11" t="n"/>
      <c r="N137" s="8" t="n"/>
      <c r="O137" s="6" t="n"/>
      <c r="P137" s="9" t="n"/>
      <c r="Q137" s="12">
        <f>IF($A137="","",IF(AND(COUNTA($B137:$I137)=8,$O137&lt;&gt;"",OR(AND($I137&lt;&gt;"抵扣",$I137&lt;&gt;"退款"),$J137&lt;&gt;""),OR(N($J137)&lt;='列表'!$I$5,$K137&lt;&gt;"")),"是","否"))</f>
        <v/>
      </c>
      <c r="R137" s="13">
        <f>IF($A137="","",IF(AND($L137&lt;&gt;"",$M137="",$L137&lt;NOW()),"跟进逾期",IF(AND($Q137="是",$N137="是",OR($L137="",$M137&lt;&gt;"")),"已关闭","处理中")))</f>
        <v/>
      </c>
      <c r="S137" s="7" t="n"/>
    </row>
    <row r="138">
      <c r="A138" s="4" t="n"/>
      <c r="B138" s="5" t="n"/>
      <c r="C138" s="6" t="n"/>
      <c r="D138" s="7" t="n"/>
      <c r="E138" s="8" t="n"/>
      <c r="F138" s="7" t="n"/>
      <c r="G138" s="9" t="n"/>
      <c r="H138" s="8" t="n"/>
      <c r="I138" s="6" t="n"/>
      <c r="J138" s="10" t="n"/>
      <c r="K138" s="7" t="n"/>
      <c r="L138" s="11" t="n"/>
      <c r="M138" s="11" t="n"/>
      <c r="N138" s="8" t="n"/>
      <c r="O138" s="6" t="n"/>
      <c r="P138" s="9" t="n"/>
      <c r="Q138" s="12">
        <f>IF($A138="","",IF(AND(COUNTA($B138:$I138)=8,$O138&lt;&gt;"",OR(AND($I138&lt;&gt;"抵扣",$I138&lt;&gt;"退款"),$J138&lt;&gt;""),OR(N($J138)&lt;='列表'!$I$5,$K138&lt;&gt;"")),"是","否"))</f>
        <v/>
      </c>
      <c r="R138" s="13">
        <f>IF($A138="","",IF(AND($L138&lt;&gt;"",$M138="",$L138&lt;NOW()),"跟进逾期",IF(AND($Q138="是",$N138="是",OR($L138="",$M138&lt;&gt;"")),"已关闭","处理中")))</f>
        <v/>
      </c>
      <c r="S138" s="7" t="n"/>
    </row>
    <row r="139">
      <c r="A139" s="4" t="n"/>
      <c r="B139" s="5" t="n"/>
      <c r="C139" s="6" t="n"/>
      <c r="D139" s="7" t="n"/>
      <c r="E139" s="8" t="n"/>
      <c r="F139" s="7" t="n"/>
      <c r="G139" s="9" t="n"/>
      <c r="H139" s="8" t="n"/>
      <c r="I139" s="6" t="n"/>
      <c r="J139" s="10" t="n"/>
      <c r="K139" s="7" t="n"/>
      <c r="L139" s="11" t="n"/>
      <c r="M139" s="11" t="n"/>
      <c r="N139" s="8" t="n"/>
      <c r="O139" s="6" t="n"/>
      <c r="P139" s="9" t="n"/>
      <c r="Q139" s="12">
        <f>IF($A139="","",IF(AND(COUNTA($B139:$I139)=8,$O139&lt;&gt;"",OR(AND($I139&lt;&gt;"抵扣",$I139&lt;&gt;"退款"),$J139&lt;&gt;""),OR(N($J139)&lt;='列表'!$I$5,$K139&lt;&gt;"")),"是","否"))</f>
        <v/>
      </c>
      <c r="R139" s="13">
        <f>IF($A139="","",IF(AND($L139&lt;&gt;"",$M139="",$L139&lt;NOW()),"跟进逾期",IF(AND($Q139="是",$N139="是",OR($L139="",$M139&lt;&gt;"")),"已关闭","处理中")))</f>
        <v/>
      </c>
      <c r="S139" s="7" t="n"/>
    </row>
    <row r="140">
      <c r="A140" s="4" t="n"/>
      <c r="B140" s="5" t="n"/>
      <c r="C140" s="6" t="n"/>
      <c r="D140" s="7" t="n"/>
      <c r="E140" s="8" t="n"/>
      <c r="F140" s="7" t="n"/>
      <c r="G140" s="9" t="n"/>
      <c r="H140" s="8" t="n"/>
      <c r="I140" s="6" t="n"/>
      <c r="J140" s="10" t="n"/>
      <c r="K140" s="7" t="n"/>
      <c r="L140" s="11" t="n"/>
      <c r="M140" s="11" t="n"/>
      <c r="N140" s="8" t="n"/>
      <c r="O140" s="6" t="n"/>
      <c r="P140" s="9" t="n"/>
      <c r="Q140" s="12">
        <f>IF($A140="","",IF(AND(COUNTA($B140:$I140)=8,$O140&lt;&gt;"",OR(AND($I140&lt;&gt;"抵扣",$I140&lt;&gt;"退款"),$J140&lt;&gt;""),OR(N($J140)&lt;='列表'!$I$5,$K140&lt;&gt;"")),"是","否"))</f>
        <v/>
      </c>
      <c r="R140" s="13">
        <f>IF($A140="","",IF(AND($L140&lt;&gt;"",$M140="",$L140&lt;NOW()),"跟进逾期",IF(AND($Q140="是",$N140="是",OR($L140="",$M140&lt;&gt;"")),"已关闭","处理中")))</f>
        <v/>
      </c>
      <c r="S140" s="7" t="n"/>
    </row>
    <row r="141">
      <c r="A141" s="4" t="n"/>
      <c r="B141" s="5" t="n"/>
      <c r="C141" s="6" t="n"/>
      <c r="D141" s="7" t="n"/>
      <c r="E141" s="8" t="n"/>
      <c r="F141" s="7" t="n"/>
      <c r="G141" s="9" t="n"/>
      <c r="H141" s="8" t="n"/>
      <c r="I141" s="6" t="n"/>
      <c r="J141" s="10" t="n"/>
      <c r="K141" s="7" t="n"/>
      <c r="L141" s="11" t="n"/>
      <c r="M141" s="11" t="n"/>
      <c r="N141" s="8" t="n"/>
      <c r="O141" s="6" t="n"/>
      <c r="P141" s="9" t="n"/>
      <c r="Q141" s="12">
        <f>IF($A141="","",IF(AND(COUNTA($B141:$I141)=8,$O141&lt;&gt;"",OR(AND($I141&lt;&gt;"抵扣",$I141&lt;&gt;"退款"),$J141&lt;&gt;""),OR(N($J141)&lt;='列表'!$I$5,$K141&lt;&gt;"")),"是","否"))</f>
        <v/>
      </c>
      <c r="R141" s="13">
        <f>IF($A141="","",IF(AND($L141&lt;&gt;"",$M141="",$L141&lt;NOW()),"跟进逾期",IF(AND($Q141="是",$N141="是",OR($L141="",$M141&lt;&gt;"")),"已关闭","处理中")))</f>
        <v/>
      </c>
      <c r="S141" s="7" t="n"/>
    </row>
    <row r="142">
      <c r="A142" s="4" t="n"/>
      <c r="B142" s="5" t="n"/>
      <c r="C142" s="6" t="n"/>
      <c r="D142" s="7" t="n"/>
      <c r="E142" s="8" t="n"/>
      <c r="F142" s="7" t="n"/>
      <c r="G142" s="9" t="n"/>
      <c r="H142" s="8" t="n"/>
      <c r="I142" s="6" t="n"/>
      <c r="J142" s="10" t="n"/>
      <c r="K142" s="7" t="n"/>
      <c r="L142" s="11" t="n"/>
      <c r="M142" s="11" t="n"/>
      <c r="N142" s="8" t="n"/>
      <c r="O142" s="6" t="n"/>
      <c r="P142" s="9" t="n"/>
      <c r="Q142" s="12">
        <f>IF($A142="","",IF(AND(COUNTA($B142:$I142)=8,$O142&lt;&gt;"",OR(AND($I142&lt;&gt;"抵扣",$I142&lt;&gt;"退款"),$J142&lt;&gt;""),OR(N($J142)&lt;='列表'!$I$5,$K142&lt;&gt;"")),"是","否"))</f>
        <v/>
      </c>
      <c r="R142" s="13">
        <f>IF($A142="","",IF(AND($L142&lt;&gt;"",$M142="",$L142&lt;NOW()),"跟进逾期",IF(AND($Q142="是",$N142="是",OR($L142="",$M142&lt;&gt;"")),"已关闭","处理中")))</f>
        <v/>
      </c>
      <c r="S142" s="7" t="n"/>
    </row>
    <row r="143">
      <c r="A143" s="4" t="n"/>
      <c r="B143" s="5" t="n"/>
      <c r="C143" s="6" t="n"/>
      <c r="D143" s="7" t="n"/>
      <c r="E143" s="8" t="n"/>
      <c r="F143" s="7" t="n"/>
      <c r="G143" s="9" t="n"/>
      <c r="H143" s="8" t="n"/>
      <c r="I143" s="6" t="n"/>
      <c r="J143" s="10" t="n"/>
      <c r="K143" s="7" t="n"/>
      <c r="L143" s="11" t="n"/>
      <c r="M143" s="11" t="n"/>
      <c r="N143" s="8" t="n"/>
      <c r="O143" s="6" t="n"/>
      <c r="P143" s="9" t="n"/>
      <c r="Q143" s="12">
        <f>IF($A143="","",IF(AND(COUNTA($B143:$I143)=8,$O143&lt;&gt;"",OR(AND($I143&lt;&gt;"抵扣",$I143&lt;&gt;"退款"),$J143&lt;&gt;""),OR(N($J143)&lt;='列表'!$I$5,$K143&lt;&gt;"")),"是","否"))</f>
        <v/>
      </c>
      <c r="R143" s="13">
        <f>IF($A143="","",IF(AND($L143&lt;&gt;"",$M143="",$L143&lt;NOW()),"跟进逾期",IF(AND($Q143="是",$N143="是",OR($L143="",$M143&lt;&gt;"")),"已关闭","处理中")))</f>
        <v/>
      </c>
      <c r="S143" s="7" t="n"/>
    </row>
    <row r="144">
      <c r="A144" s="4" t="n"/>
      <c r="B144" s="5" t="n"/>
      <c r="C144" s="6" t="n"/>
      <c r="D144" s="7" t="n"/>
      <c r="E144" s="8" t="n"/>
      <c r="F144" s="7" t="n"/>
      <c r="G144" s="9" t="n"/>
      <c r="H144" s="8" t="n"/>
      <c r="I144" s="6" t="n"/>
      <c r="J144" s="10" t="n"/>
      <c r="K144" s="7" t="n"/>
      <c r="L144" s="11" t="n"/>
      <c r="M144" s="11" t="n"/>
      <c r="N144" s="8" t="n"/>
      <c r="O144" s="6" t="n"/>
      <c r="P144" s="9" t="n"/>
      <c r="Q144" s="12">
        <f>IF($A144="","",IF(AND(COUNTA($B144:$I144)=8,$O144&lt;&gt;"",OR(AND($I144&lt;&gt;"抵扣",$I144&lt;&gt;"退款"),$J144&lt;&gt;""),OR(N($J144)&lt;='列表'!$I$5,$K144&lt;&gt;"")),"是","否"))</f>
        <v/>
      </c>
      <c r="R144" s="13">
        <f>IF($A144="","",IF(AND($L144&lt;&gt;"",$M144="",$L144&lt;NOW()),"跟进逾期",IF(AND($Q144="是",$N144="是",OR($L144="",$M144&lt;&gt;"")),"已关闭","处理中")))</f>
        <v/>
      </c>
      <c r="S144" s="7" t="n"/>
    </row>
    <row r="145">
      <c r="A145" s="4" t="n"/>
      <c r="B145" s="5" t="n"/>
      <c r="C145" s="6" t="n"/>
      <c r="D145" s="7" t="n"/>
      <c r="E145" s="8" t="n"/>
      <c r="F145" s="7" t="n"/>
      <c r="G145" s="9" t="n"/>
      <c r="H145" s="8" t="n"/>
      <c r="I145" s="6" t="n"/>
      <c r="J145" s="10" t="n"/>
      <c r="K145" s="7" t="n"/>
      <c r="L145" s="11" t="n"/>
      <c r="M145" s="11" t="n"/>
      <c r="N145" s="8" t="n"/>
      <c r="O145" s="6" t="n"/>
      <c r="P145" s="9" t="n"/>
      <c r="Q145" s="12">
        <f>IF($A145="","",IF(AND(COUNTA($B145:$I145)=8,$O145&lt;&gt;"",OR(AND($I145&lt;&gt;"抵扣",$I145&lt;&gt;"退款"),$J145&lt;&gt;""),OR(N($J145)&lt;='列表'!$I$5,$K145&lt;&gt;"")),"是","否"))</f>
        <v/>
      </c>
      <c r="R145" s="13">
        <f>IF($A145="","",IF(AND($L145&lt;&gt;"",$M145="",$L145&lt;NOW()),"跟进逾期",IF(AND($Q145="是",$N145="是",OR($L145="",$M145&lt;&gt;"")),"已关闭","处理中")))</f>
        <v/>
      </c>
      <c r="S145" s="7" t="n"/>
    </row>
    <row r="146">
      <c r="A146" s="4" t="n"/>
      <c r="B146" s="5" t="n"/>
      <c r="C146" s="6" t="n"/>
      <c r="D146" s="7" t="n"/>
      <c r="E146" s="8" t="n"/>
      <c r="F146" s="7" t="n"/>
      <c r="G146" s="9" t="n"/>
      <c r="H146" s="8" t="n"/>
      <c r="I146" s="6" t="n"/>
      <c r="J146" s="10" t="n"/>
      <c r="K146" s="7" t="n"/>
      <c r="L146" s="11" t="n"/>
      <c r="M146" s="11" t="n"/>
      <c r="N146" s="8" t="n"/>
      <c r="O146" s="6" t="n"/>
      <c r="P146" s="9" t="n"/>
      <c r="Q146" s="12">
        <f>IF($A146="","",IF(AND(COUNTA($B146:$I146)=8,$O146&lt;&gt;"",OR(AND($I146&lt;&gt;"抵扣",$I146&lt;&gt;"退款"),$J146&lt;&gt;""),OR(N($J146)&lt;='列表'!$I$5,$K146&lt;&gt;"")),"是","否"))</f>
        <v/>
      </c>
      <c r="R146" s="13">
        <f>IF($A146="","",IF(AND($L146&lt;&gt;"",$M146="",$L146&lt;NOW()),"跟进逾期",IF(AND($Q146="是",$N146="是",OR($L146="",$M146&lt;&gt;"")),"已关闭","处理中")))</f>
        <v/>
      </c>
      <c r="S146" s="7" t="n"/>
    </row>
    <row r="147">
      <c r="A147" s="4" t="n"/>
      <c r="B147" s="5" t="n"/>
      <c r="C147" s="6" t="n"/>
      <c r="D147" s="7" t="n"/>
      <c r="E147" s="8" t="n"/>
      <c r="F147" s="7" t="n"/>
      <c r="G147" s="9" t="n"/>
      <c r="H147" s="8" t="n"/>
      <c r="I147" s="6" t="n"/>
      <c r="J147" s="10" t="n"/>
      <c r="K147" s="7" t="n"/>
      <c r="L147" s="11" t="n"/>
      <c r="M147" s="11" t="n"/>
      <c r="N147" s="8" t="n"/>
      <c r="O147" s="6" t="n"/>
      <c r="P147" s="9" t="n"/>
      <c r="Q147" s="12">
        <f>IF($A147="","",IF(AND(COUNTA($B147:$I147)=8,$O147&lt;&gt;"",OR(AND($I147&lt;&gt;"抵扣",$I147&lt;&gt;"退款"),$J147&lt;&gt;""),OR(N($J147)&lt;='列表'!$I$5,$K147&lt;&gt;"")),"是","否"))</f>
        <v/>
      </c>
      <c r="R147" s="13">
        <f>IF($A147="","",IF(AND($L147&lt;&gt;"",$M147="",$L147&lt;NOW()),"跟进逾期",IF(AND($Q147="是",$N147="是",OR($L147="",$M147&lt;&gt;"")),"已关闭","处理中")))</f>
        <v/>
      </c>
      <c r="S147" s="7" t="n"/>
    </row>
    <row r="148">
      <c r="A148" s="4" t="n"/>
      <c r="B148" s="5" t="n"/>
      <c r="C148" s="6" t="n"/>
      <c r="D148" s="7" t="n"/>
      <c r="E148" s="8" t="n"/>
      <c r="F148" s="7" t="n"/>
      <c r="G148" s="9" t="n"/>
      <c r="H148" s="8" t="n"/>
      <c r="I148" s="6" t="n"/>
      <c r="J148" s="10" t="n"/>
      <c r="K148" s="7" t="n"/>
      <c r="L148" s="11" t="n"/>
      <c r="M148" s="11" t="n"/>
      <c r="N148" s="8" t="n"/>
      <c r="O148" s="6" t="n"/>
      <c r="P148" s="9" t="n"/>
      <c r="Q148" s="12">
        <f>IF($A148="","",IF(AND(COUNTA($B148:$I148)=8,$O148&lt;&gt;"",OR(AND($I148&lt;&gt;"抵扣",$I148&lt;&gt;"退款"),$J148&lt;&gt;""),OR(N($J148)&lt;='列表'!$I$5,$K148&lt;&gt;"")),"是","否"))</f>
        <v/>
      </c>
      <c r="R148" s="13">
        <f>IF($A148="","",IF(AND($L148&lt;&gt;"",$M148="",$L148&lt;NOW()),"跟进逾期",IF(AND($Q148="是",$N148="是",OR($L148="",$M148&lt;&gt;"")),"已关闭","处理中")))</f>
        <v/>
      </c>
      <c r="S148" s="7" t="n"/>
    </row>
    <row r="149">
      <c r="A149" s="4" t="n"/>
      <c r="B149" s="5" t="n"/>
      <c r="C149" s="6" t="n"/>
      <c r="D149" s="7" t="n"/>
      <c r="E149" s="8" t="n"/>
      <c r="F149" s="7" t="n"/>
      <c r="G149" s="9" t="n"/>
      <c r="H149" s="8" t="n"/>
      <c r="I149" s="6" t="n"/>
      <c r="J149" s="10" t="n"/>
      <c r="K149" s="7" t="n"/>
      <c r="L149" s="11" t="n"/>
      <c r="M149" s="11" t="n"/>
      <c r="N149" s="8" t="n"/>
      <c r="O149" s="6" t="n"/>
      <c r="P149" s="9" t="n"/>
      <c r="Q149" s="12">
        <f>IF($A149="","",IF(AND(COUNTA($B149:$I149)=8,$O149&lt;&gt;"",OR(AND($I149&lt;&gt;"抵扣",$I149&lt;&gt;"退款"),$J149&lt;&gt;""),OR(N($J149)&lt;='列表'!$I$5,$K149&lt;&gt;"")),"是","否"))</f>
        <v/>
      </c>
      <c r="R149" s="13">
        <f>IF($A149="","",IF(AND($L149&lt;&gt;"",$M149="",$L149&lt;NOW()),"跟进逾期",IF(AND($Q149="是",$N149="是",OR($L149="",$M149&lt;&gt;"")),"已关闭","处理中")))</f>
        <v/>
      </c>
      <c r="S149" s="7" t="n"/>
    </row>
    <row r="150">
      <c r="A150" s="4" t="n"/>
      <c r="B150" s="5" t="n"/>
      <c r="C150" s="6" t="n"/>
      <c r="D150" s="7" t="n"/>
      <c r="E150" s="8" t="n"/>
      <c r="F150" s="7" t="n"/>
      <c r="G150" s="9" t="n"/>
      <c r="H150" s="8" t="n"/>
      <c r="I150" s="6" t="n"/>
      <c r="J150" s="10" t="n"/>
      <c r="K150" s="7" t="n"/>
      <c r="L150" s="11" t="n"/>
      <c r="M150" s="11" t="n"/>
      <c r="N150" s="8" t="n"/>
      <c r="O150" s="6" t="n"/>
      <c r="P150" s="9" t="n"/>
      <c r="Q150" s="12">
        <f>IF($A150="","",IF(AND(COUNTA($B150:$I150)=8,$O150&lt;&gt;"",OR(AND($I150&lt;&gt;"抵扣",$I150&lt;&gt;"退款"),$J150&lt;&gt;""),OR(N($J150)&lt;='列表'!$I$5,$K150&lt;&gt;"")),"是","否"))</f>
        <v/>
      </c>
      <c r="R150" s="13">
        <f>IF($A150="","",IF(AND($L150&lt;&gt;"",$M150="",$L150&lt;NOW()),"跟进逾期",IF(AND($Q150="是",$N150="是",OR($L150="",$M150&lt;&gt;"")),"已关闭","处理中")))</f>
        <v/>
      </c>
      <c r="S150" s="7" t="n"/>
    </row>
    <row r="151">
      <c r="A151" s="4" t="n"/>
      <c r="B151" s="5" t="n"/>
      <c r="C151" s="6" t="n"/>
      <c r="D151" s="7" t="n"/>
      <c r="E151" s="8" t="n"/>
      <c r="F151" s="7" t="n"/>
      <c r="G151" s="9" t="n"/>
      <c r="H151" s="8" t="n"/>
      <c r="I151" s="6" t="n"/>
      <c r="J151" s="10" t="n"/>
      <c r="K151" s="7" t="n"/>
      <c r="L151" s="11" t="n"/>
      <c r="M151" s="11" t="n"/>
      <c r="N151" s="8" t="n"/>
      <c r="O151" s="6" t="n"/>
      <c r="P151" s="9" t="n"/>
      <c r="Q151" s="12">
        <f>IF($A151="","",IF(AND(COUNTA($B151:$I151)=8,$O151&lt;&gt;"",OR(AND($I151&lt;&gt;"抵扣",$I151&lt;&gt;"退款"),$J151&lt;&gt;""),OR(N($J151)&lt;='列表'!$I$5,$K151&lt;&gt;"")),"是","否"))</f>
        <v/>
      </c>
      <c r="R151" s="13">
        <f>IF($A151="","",IF(AND($L151&lt;&gt;"",$M151="",$L151&lt;NOW()),"跟进逾期",IF(AND($Q151="是",$N151="是",OR($L151="",$M151&lt;&gt;"")),"已关闭","处理中")))</f>
        <v/>
      </c>
      <c r="S151" s="7" t="n"/>
    </row>
    <row r="152">
      <c r="A152" s="4" t="n"/>
      <c r="B152" s="5" t="n"/>
      <c r="C152" s="6" t="n"/>
      <c r="D152" s="7" t="n"/>
      <c r="E152" s="8" t="n"/>
      <c r="F152" s="7" t="n"/>
      <c r="G152" s="9" t="n"/>
      <c r="H152" s="8" t="n"/>
      <c r="I152" s="6" t="n"/>
      <c r="J152" s="10" t="n"/>
      <c r="K152" s="7" t="n"/>
      <c r="L152" s="11" t="n"/>
      <c r="M152" s="11" t="n"/>
      <c r="N152" s="8" t="n"/>
      <c r="O152" s="6" t="n"/>
      <c r="P152" s="9" t="n"/>
      <c r="Q152" s="12">
        <f>IF($A152="","",IF(AND(COUNTA($B152:$I152)=8,$O152&lt;&gt;"",OR(AND($I152&lt;&gt;"抵扣",$I152&lt;&gt;"退款"),$J152&lt;&gt;""),OR(N($J152)&lt;='列表'!$I$5,$K152&lt;&gt;"")),"是","否"))</f>
        <v/>
      </c>
      <c r="R152" s="13">
        <f>IF($A152="","",IF(AND($L152&lt;&gt;"",$M152="",$L152&lt;NOW()),"跟进逾期",IF(AND($Q152="是",$N152="是",OR($L152="",$M152&lt;&gt;"")),"已关闭","处理中")))</f>
        <v/>
      </c>
      <c r="S152" s="7" t="n"/>
    </row>
    <row r="153">
      <c r="A153" s="4" t="n"/>
      <c r="B153" s="5" t="n"/>
      <c r="C153" s="6" t="n"/>
      <c r="D153" s="7" t="n"/>
      <c r="E153" s="8" t="n"/>
      <c r="F153" s="7" t="n"/>
      <c r="G153" s="9" t="n"/>
      <c r="H153" s="8" t="n"/>
      <c r="I153" s="6" t="n"/>
      <c r="J153" s="10" t="n"/>
      <c r="K153" s="7" t="n"/>
      <c r="L153" s="11" t="n"/>
      <c r="M153" s="11" t="n"/>
      <c r="N153" s="8" t="n"/>
      <c r="O153" s="6" t="n"/>
      <c r="P153" s="9" t="n"/>
      <c r="Q153" s="12">
        <f>IF($A153="","",IF(AND(COUNTA($B153:$I153)=8,$O153&lt;&gt;"",OR(AND($I153&lt;&gt;"抵扣",$I153&lt;&gt;"退款"),$J153&lt;&gt;""),OR(N($J153)&lt;='列表'!$I$5,$K153&lt;&gt;"")),"是","否"))</f>
        <v/>
      </c>
      <c r="R153" s="13">
        <f>IF($A153="","",IF(AND($L153&lt;&gt;"",$M153="",$L153&lt;NOW()),"跟进逾期",IF(AND($Q153="是",$N153="是",OR($L153="",$M153&lt;&gt;"")),"已关闭","处理中")))</f>
        <v/>
      </c>
      <c r="S153" s="7" t="n"/>
    </row>
    <row r="154">
      <c r="A154" s="4" t="n"/>
      <c r="B154" s="5" t="n"/>
      <c r="C154" s="6" t="n"/>
      <c r="D154" s="7" t="n"/>
      <c r="E154" s="8" t="n"/>
      <c r="F154" s="7" t="n"/>
      <c r="G154" s="9" t="n"/>
      <c r="H154" s="8" t="n"/>
      <c r="I154" s="6" t="n"/>
      <c r="J154" s="10" t="n"/>
      <c r="K154" s="7" t="n"/>
      <c r="L154" s="11" t="n"/>
      <c r="M154" s="11" t="n"/>
      <c r="N154" s="8" t="n"/>
      <c r="O154" s="6" t="n"/>
      <c r="P154" s="9" t="n"/>
      <c r="Q154" s="12">
        <f>IF($A154="","",IF(AND(COUNTA($B154:$I154)=8,$O154&lt;&gt;"",OR(AND($I154&lt;&gt;"抵扣",$I154&lt;&gt;"退款"),$J154&lt;&gt;""),OR(N($J154)&lt;='列表'!$I$5,$K154&lt;&gt;"")),"是","否"))</f>
        <v/>
      </c>
      <c r="R154" s="13">
        <f>IF($A154="","",IF(AND($L154&lt;&gt;"",$M154="",$L154&lt;NOW()),"跟进逾期",IF(AND($Q154="是",$N154="是",OR($L154="",$M154&lt;&gt;"")),"已关闭","处理中")))</f>
        <v/>
      </c>
      <c r="S154" s="7" t="n"/>
    </row>
    <row r="155">
      <c r="A155" s="4" t="n"/>
      <c r="B155" s="5" t="n"/>
      <c r="C155" s="6" t="n"/>
      <c r="D155" s="7" t="n"/>
      <c r="E155" s="8" t="n"/>
      <c r="F155" s="7" t="n"/>
      <c r="G155" s="9" t="n"/>
      <c r="H155" s="8" t="n"/>
      <c r="I155" s="6" t="n"/>
      <c r="J155" s="10" t="n"/>
      <c r="K155" s="7" t="n"/>
      <c r="L155" s="11" t="n"/>
      <c r="M155" s="11" t="n"/>
      <c r="N155" s="8" t="n"/>
      <c r="O155" s="6" t="n"/>
      <c r="P155" s="9" t="n"/>
      <c r="Q155" s="12">
        <f>IF($A155="","",IF(AND(COUNTA($B155:$I155)=8,$O155&lt;&gt;"",OR(AND($I155&lt;&gt;"抵扣",$I155&lt;&gt;"退款"),$J155&lt;&gt;""),OR(N($J155)&lt;='列表'!$I$5,$K155&lt;&gt;"")),"是","否"))</f>
        <v/>
      </c>
      <c r="R155" s="13">
        <f>IF($A155="","",IF(AND($L155&lt;&gt;"",$M155="",$L155&lt;NOW()),"跟进逾期",IF(AND($Q155="是",$N155="是",OR($L155="",$M155&lt;&gt;"")),"已关闭","处理中")))</f>
        <v/>
      </c>
      <c r="S155" s="7" t="n"/>
    </row>
    <row r="156">
      <c r="A156" s="4" t="n"/>
      <c r="B156" s="5" t="n"/>
      <c r="C156" s="6" t="n"/>
      <c r="D156" s="7" t="n"/>
      <c r="E156" s="8" t="n"/>
      <c r="F156" s="7" t="n"/>
      <c r="G156" s="9" t="n"/>
      <c r="H156" s="8" t="n"/>
      <c r="I156" s="6" t="n"/>
      <c r="J156" s="10" t="n"/>
      <c r="K156" s="7" t="n"/>
      <c r="L156" s="11" t="n"/>
      <c r="M156" s="11" t="n"/>
      <c r="N156" s="8" t="n"/>
      <c r="O156" s="6" t="n"/>
      <c r="P156" s="9" t="n"/>
      <c r="Q156" s="12">
        <f>IF($A156="","",IF(AND(COUNTA($B156:$I156)=8,$O156&lt;&gt;"",OR(AND($I156&lt;&gt;"抵扣",$I156&lt;&gt;"退款"),$J156&lt;&gt;""),OR(N($J156)&lt;='列表'!$I$5,$K156&lt;&gt;"")),"是","否"))</f>
        <v/>
      </c>
      <c r="R156" s="13">
        <f>IF($A156="","",IF(AND($L156&lt;&gt;"",$M156="",$L156&lt;NOW()),"跟进逾期",IF(AND($Q156="是",$N156="是",OR($L156="",$M156&lt;&gt;"")),"已关闭","处理中")))</f>
        <v/>
      </c>
      <c r="S156" s="7" t="n"/>
    </row>
    <row r="157">
      <c r="A157" s="4" t="n"/>
      <c r="B157" s="5" t="n"/>
      <c r="C157" s="6" t="n"/>
      <c r="D157" s="7" t="n"/>
      <c r="E157" s="8" t="n"/>
      <c r="F157" s="7" t="n"/>
      <c r="G157" s="9" t="n"/>
      <c r="H157" s="8" t="n"/>
      <c r="I157" s="6" t="n"/>
      <c r="J157" s="10" t="n"/>
      <c r="K157" s="7" t="n"/>
      <c r="L157" s="11" t="n"/>
      <c r="M157" s="11" t="n"/>
      <c r="N157" s="8" t="n"/>
      <c r="O157" s="6" t="n"/>
      <c r="P157" s="9" t="n"/>
      <c r="Q157" s="12">
        <f>IF($A157="","",IF(AND(COUNTA($B157:$I157)=8,$O157&lt;&gt;"",OR(AND($I157&lt;&gt;"抵扣",$I157&lt;&gt;"退款"),$J157&lt;&gt;""),OR(N($J157)&lt;='列表'!$I$5,$K157&lt;&gt;"")),"是","否"))</f>
        <v/>
      </c>
      <c r="R157" s="13">
        <f>IF($A157="","",IF(AND($L157&lt;&gt;"",$M157="",$L157&lt;NOW()),"跟进逾期",IF(AND($Q157="是",$N157="是",OR($L157="",$M157&lt;&gt;"")),"已关闭","处理中")))</f>
        <v/>
      </c>
      <c r="S157" s="7" t="n"/>
    </row>
    <row r="158">
      <c r="A158" s="4" t="n"/>
      <c r="B158" s="5" t="n"/>
      <c r="C158" s="6" t="n"/>
      <c r="D158" s="7" t="n"/>
      <c r="E158" s="8" t="n"/>
      <c r="F158" s="7" t="n"/>
      <c r="G158" s="9" t="n"/>
      <c r="H158" s="8" t="n"/>
      <c r="I158" s="6" t="n"/>
      <c r="J158" s="10" t="n"/>
      <c r="K158" s="7" t="n"/>
      <c r="L158" s="11" t="n"/>
      <c r="M158" s="11" t="n"/>
      <c r="N158" s="8" t="n"/>
      <c r="O158" s="6" t="n"/>
      <c r="P158" s="9" t="n"/>
      <c r="Q158" s="12">
        <f>IF($A158="","",IF(AND(COUNTA($B158:$I158)=8,$O158&lt;&gt;"",OR(AND($I158&lt;&gt;"抵扣",$I158&lt;&gt;"退款"),$J158&lt;&gt;""),OR(N($J158)&lt;='列表'!$I$5,$K158&lt;&gt;"")),"是","否"))</f>
        <v/>
      </c>
      <c r="R158" s="13">
        <f>IF($A158="","",IF(AND($L158&lt;&gt;"",$M158="",$L158&lt;NOW()),"跟进逾期",IF(AND($Q158="是",$N158="是",OR($L158="",$M158&lt;&gt;"")),"已关闭","处理中")))</f>
        <v/>
      </c>
      <c r="S158" s="7" t="n"/>
    </row>
    <row r="159">
      <c r="A159" s="4" t="n"/>
      <c r="B159" s="5" t="n"/>
      <c r="C159" s="6" t="n"/>
      <c r="D159" s="7" t="n"/>
      <c r="E159" s="8" t="n"/>
      <c r="F159" s="7" t="n"/>
      <c r="G159" s="9" t="n"/>
      <c r="H159" s="8" t="n"/>
      <c r="I159" s="6" t="n"/>
      <c r="J159" s="10" t="n"/>
      <c r="K159" s="7" t="n"/>
      <c r="L159" s="11" t="n"/>
      <c r="M159" s="11" t="n"/>
      <c r="N159" s="8" t="n"/>
      <c r="O159" s="6" t="n"/>
      <c r="P159" s="9" t="n"/>
      <c r="Q159" s="12">
        <f>IF($A159="","",IF(AND(COUNTA($B159:$I159)=8,$O159&lt;&gt;"",OR(AND($I159&lt;&gt;"抵扣",$I159&lt;&gt;"退款"),$J159&lt;&gt;""),OR(N($J159)&lt;='列表'!$I$5,$K159&lt;&gt;"")),"是","否"))</f>
        <v/>
      </c>
      <c r="R159" s="13">
        <f>IF($A159="","",IF(AND($L159&lt;&gt;"",$M159="",$L159&lt;NOW()),"跟进逾期",IF(AND($Q159="是",$N159="是",OR($L159="",$M159&lt;&gt;"")),"已关闭","处理中")))</f>
        <v/>
      </c>
      <c r="S159" s="7" t="n"/>
    </row>
    <row r="160">
      <c r="A160" s="4" t="n"/>
      <c r="B160" s="5" t="n"/>
      <c r="C160" s="6" t="n"/>
      <c r="D160" s="7" t="n"/>
      <c r="E160" s="8" t="n"/>
      <c r="F160" s="7" t="n"/>
      <c r="G160" s="9" t="n"/>
      <c r="H160" s="8" t="n"/>
      <c r="I160" s="6" t="n"/>
      <c r="J160" s="10" t="n"/>
      <c r="K160" s="7" t="n"/>
      <c r="L160" s="11" t="n"/>
      <c r="M160" s="11" t="n"/>
      <c r="N160" s="8" t="n"/>
      <c r="O160" s="6" t="n"/>
      <c r="P160" s="9" t="n"/>
      <c r="Q160" s="12">
        <f>IF($A160="","",IF(AND(COUNTA($B160:$I160)=8,$O160&lt;&gt;"",OR(AND($I160&lt;&gt;"抵扣",$I160&lt;&gt;"退款"),$J160&lt;&gt;""),OR(N($J160)&lt;='列表'!$I$5,$K160&lt;&gt;"")),"是","否"))</f>
        <v/>
      </c>
      <c r="R160" s="13">
        <f>IF($A160="","",IF(AND($L160&lt;&gt;"",$M160="",$L160&lt;NOW()),"跟进逾期",IF(AND($Q160="是",$N160="是",OR($L160="",$M160&lt;&gt;"")),"已关闭","处理中")))</f>
        <v/>
      </c>
      <c r="S160" s="7" t="n"/>
    </row>
    <row r="161">
      <c r="A161" s="4" t="n"/>
      <c r="B161" s="5" t="n"/>
      <c r="C161" s="6" t="n"/>
      <c r="D161" s="7" t="n"/>
      <c r="E161" s="8" t="n"/>
      <c r="F161" s="7" t="n"/>
      <c r="G161" s="9" t="n"/>
      <c r="H161" s="8" t="n"/>
      <c r="I161" s="6" t="n"/>
      <c r="J161" s="10" t="n"/>
      <c r="K161" s="7" t="n"/>
      <c r="L161" s="11" t="n"/>
      <c r="M161" s="11" t="n"/>
      <c r="N161" s="8" t="n"/>
      <c r="O161" s="6" t="n"/>
      <c r="P161" s="9" t="n"/>
      <c r="Q161" s="12">
        <f>IF($A161="","",IF(AND(COUNTA($B161:$I161)=8,$O161&lt;&gt;"",OR(AND($I161&lt;&gt;"抵扣",$I161&lt;&gt;"退款"),$J161&lt;&gt;""),OR(N($J161)&lt;='列表'!$I$5,$K161&lt;&gt;"")),"是","否"))</f>
        <v/>
      </c>
      <c r="R161" s="13">
        <f>IF($A161="","",IF(AND($L161&lt;&gt;"",$M161="",$L161&lt;NOW()),"跟进逾期",IF(AND($Q161="是",$N161="是",OR($L161="",$M161&lt;&gt;"")),"已关闭","处理中")))</f>
        <v/>
      </c>
      <c r="S161" s="7" t="n"/>
    </row>
    <row r="162">
      <c r="A162" s="4" t="n"/>
      <c r="B162" s="5" t="n"/>
      <c r="C162" s="6" t="n"/>
      <c r="D162" s="7" t="n"/>
      <c r="E162" s="8" t="n"/>
      <c r="F162" s="7" t="n"/>
      <c r="G162" s="9" t="n"/>
      <c r="H162" s="8" t="n"/>
      <c r="I162" s="6" t="n"/>
      <c r="J162" s="10" t="n"/>
      <c r="K162" s="7" t="n"/>
      <c r="L162" s="11" t="n"/>
      <c r="M162" s="11" t="n"/>
      <c r="N162" s="8" t="n"/>
      <c r="O162" s="6" t="n"/>
      <c r="P162" s="9" t="n"/>
      <c r="Q162" s="12">
        <f>IF($A162="","",IF(AND(COUNTA($B162:$I162)=8,$O162&lt;&gt;"",OR(AND($I162&lt;&gt;"抵扣",$I162&lt;&gt;"退款"),$J162&lt;&gt;""),OR(N($J162)&lt;='列表'!$I$5,$K162&lt;&gt;"")),"是","否"))</f>
        <v/>
      </c>
      <c r="R162" s="13">
        <f>IF($A162="","",IF(AND($L162&lt;&gt;"",$M162="",$L162&lt;NOW()),"跟进逾期",IF(AND($Q162="是",$N162="是",OR($L162="",$M162&lt;&gt;"")),"已关闭","处理中")))</f>
        <v/>
      </c>
      <c r="S162" s="7" t="n"/>
    </row>
    <row r="163">
      <c r="A163" s="4" t="n"/>
      <c r="B163" s="5" t="n"/>
      <c r="C163" s="6" t="n"/>
      <c r="D163" s="7" t="n"/>
      <c r="E163" s="8" t="n"/>
      <c r="F163" s="7" t="n"/>
      <c r="G163" s="9" t="n"/>
      <c r="H163" s="8" t="n"/>
      <c r="I163" s="6" t="n"/>
      <c r="J163" s="10" t="n"/>
      <c r="K163" s="7" t="n"/>
      <c r="L163" s="11" t="n"/>
      <c r="M163" s="11" t="n"/>
      <c r="N163" s="8" t="n"/>
      <c r="O163" s="6" t="n"/>
      <c r="P163" s="9" t="n"/>
      <c r="Q163" s="12">
        <f>IF($A163="","",IF(AND(COUNTA($B163:$I163)=8,$O163&lt;&gt;"",OR(AND($I163&lt;&gt;"抵扣",$I163&lt;&gt;"退款"),$J163&lt;&gt;""),OR(N($J163)&lt;='列表'!$I$5,$K163&lt;&gt;"")),"是","否"))</f>
        <v/>
      </c>
      <c r="R163" s="13">
        <f>IF($A163="","",IF(AND($L163&lt;&gt;"",$M163="",$L163&lt;NOW()),"跟进逾期",IF(AND($Q163="是",$N163="是",OR($L163="",$M163&lt;&gt;"")),"已关闭","处理中")))</f>
        <v/>
      </c>
      <c r="S163" s="7" t="n"/>
    </row>
    <row r="164">
      <c r="A164" s="4" t="n"/>
      <c r="B164" s="5" t="n"/>
      <c r="C164" s="6" t="n"/>
      <c r="D164" s="7" t="n"/>
      <c r="E164" s="8" t="n"/>
      <c r="F164" s="7" t="n"/>
      <c r="G164" s="9" t="n"/>
      <c r="H164" s="8" t="n"/>
      <c r="I164" s="6" t="n"/>
      <c r="J164" s="10" t="n"/>
      <c r="K164" s="7" t="n"/>
      <c r="L164" s="11" t="n"/>
      <c r="M164" s="11" t="n"/>
      <c r="N164" s="8" t="n"/>
      <c r="O164" s="6" t="n"/>
      <c r="P164" s="9" t="n"/>
      <c r="Q164" s="12">
        <f>IF($A164="","",IF(AND(COUNTA($B164:$I164)=8,$O164&lt;&gt;"",OR(AND($I164&lt;&gt;"抵扣",$I164&lt;&gt;"退款"),$J164&lt;&gt;""),OR(N($J164)&lt;='列表'!$I$5,$K164&lt;&gt;"")),"是","否"))</f>
        <v/>
      </c>
      <c r="R164" s="13">
        <f>IF($A164="","",IF(AND($L164&lt;&gt;"",$M164="",$L164&lt;NOW()),"跟进逾期",IF(AND($Q164="是",$N164="是",OR($L164="",$M164&lt;&gt;"")),"已关闭","处理中")))</f>
        <v/>
      </c>
      <c r="S164" s="7" t="n"/>
    </row>
    <row r="165">
      <c r="A165" s="4" t="n"/>
      <c r="B165" s="5" t="n"/>
      <c r="C165" s="6" t="n"/>
      <c r="D165" s="7" t="n"/>
      <c r="E165" s="8" t="n"/>
      <c r="F165" s="7" t="n"/>
      <c r="G165" s="9" t="n"/>
      <c r="H165" s="8" t="n"/>
      <c r="I165" s="6" t="n"/>
      <c r="J165" s="10" t="n"/>
      <c r="K165" s="7" t="n"/>
      <c r="L165" s="11" t="n"/>
      <c r="M165" s="11" t="n"/>
      <c r="N165" s="8" t="n"/>
      <c r="O165" s="6" t="n"/>
      <c r="P165" s="9" t="n"/>
      <c r="Q165" s="12">
        <f>IF($A165="","",IF(AND(COUNTA($B165:$I165)=8,$O165&lt;&gt;"",OR(AND($I165&lt;&gt;"抵扣",$I165&lt;&gt;"退款"),$J165&lt;&gt;""),OR(N($J165)&lt;='列表'!$I$5,$K165&lt;&gt;"")),"是","否"))</f>
        <v/>
      </c>
      <c r="R165" s="13">
        <f>IF($A165="","",IF(AND($L165&lt;&gt;"",$M165="",$L165&lt;NOW()),"跟进逾期",IF(AND($Q165="是",$N165="是",OR($L165="",$M165&lt;&gt;"")),"已关闭","处理中")))</f>
        <v/>
      </c>
      <c r="S165" s="7" t="n"/>
    </row>
    <row r="166">
      <c r="A166" s="4" t="n"/>
      <c r="B166" s="5" t="n"/>
      <c r="C166" s="6" t="n"/>
      <c r="D166" s="7" t="n"/>
      <c r="E166" s="8" t="n"/>
      <c r="F166" s="7" t="n"/>
      <c r="G166" s="9" t="n"/>
      <c r="H166" s="8" t="n"/>
      <c r="I166" s="6" t="n"/>
      <c r="J166" s="10" t="n"/>
      <c r="K166" s="7" t="n"/>
      <c r="L166" s="11" t="n"/>
      <c r="M166" s="11" t="n"/>
      <c r="N166" s="8" t="n"/>
      <c r="O166" s="6" t="n"/>
      <c r="P166" s="9" t="n"/>
      <c r="Q166" s="12">
        <f>IF($A166="","",IF(AND(COUNTA($B166:$I166)=8,$O166&lt;&gt;"",OR(AND($I166&lt;&gt;"抵扣",$I166&lt;&gt;"退款"),$J166&lt;&gt;""),OR(N($J166)&lt;='列表'!$I$5,$K166&lt;&gt;"")),"是","否"))</f>
        <v/>
      </c>
      <c r="R166" s="13">
        <f>IF($A166="","",IF(AND($L166&lt;&gt;"",$M166="",$L166&lt;NOW()),"跟进逾期",IF(AND($Q166="是",$N166="是",OR($L166="",$M166&lt;&gt;"")),"已关闭","处理中")))</f>
        <v/>
      </c>
      <c r="S166" s="7" t="n"/>
    </row>
    <row r="167">
      <c r="A167" s="4" t="n"/>
      <c r="B167" s="5" t="n"/>
      <c r="C167" s="6" t="n"/>
      <c r="D167" s="7" t="n"/>
      <c r="E167" s="8" t="n"/>
      <c r="F167" s="7" t="n"/>
      <c r="G167" s="9" t="n"/>
      <c r="H167" s="8" t="n"/>
      <c r="I167" s="6" t="n"/>
      <c r="J167" s="10" t="n"/>
      <c r="K167" s="7" t="n"/>
      <c r="L167" s="11" t="n"/>
      <c r="M167" s="11" t="n"/>
      <c r="N167" s="8" t="n"/>
      <c r="O167" s="6" t="n"/>
      <c r="P167" s="9" t="n"/>
      <c r="Q167" s="12">
        <f>IF($A167="","",IF(AND(COUNTA($B167:$I167)=8,$O167&lt;&gt;"",OR(AND($I167&lt;&gt;"抵扣",$I167&lt;&gt;"退款"),$J167&lt;&gt;""),OR(N($J167)&lt;='列表'!$I$5,$K167&lt;&gt;"")),"是","否"))</f>
        <v/>
      </c>
      <c r="R167" s="13">
        <f>IF($A167="","",IF(AND($L167&lt;&gt;"",$M167="",$L167&lt;NOW()),"跟进逾期",IF(AND($Q167="是",$N167="是",OR($L167="",$M167&lt;&gt;"")),"已关闭","处理中")))</f>
        <v/>
      </c>
      <c r="S167" s="7" t="n"/>
    </row>
    <row r="168">
      <c r="A168" s="4" t="n"/>
      <c r="B168" s="5" t="n"/>
      <c r="C168" s="6" t="n"/>
      <c r="D168" s="7" t="n"/>
      <c r="E168" s="8" t="n"/>
      <c r="F168" s="7" t="n"/>
      <c r="G168" s="9" t="n"/>
      <c r="H168" s="8" t="n"/>
      <c r="I168" s="6" t="n"/>
      <c r="J168" s="10" t="n"/>
      <c r="K168" s="7" t="n"/>
      <c r="L168" s="11" t="n"/>
      <c r="M168" s="11" t="n"/>
      <c r="N168" s="8" t="n"/>
      <c r="O168" s="6" t="n"/>
      <c r="P168" s="9" t="n"/>
      <c r="Q168" s="12">
        <f>IF($A168="","",IF(AND(COUNTA($B168:$I168)=8,$O168&lt;&gt;"",OR(AND($I168&lt;&gt;"抵扣",$I168&lt;&gt;"退款"),$J168&lt;&gt;""),OR(N($J168)&lt;='列表'!$I$5,$K168&lt;&gt;"")),"是","否"))</f>
        <v/>
      </c>
      <c r="R168" s="13">
        <f>IF($A168="","",IF(AND($L168&lt;&gt;"",$M168="",$L168&lt;NOW()),"跟进逾期",IF(AND($Q168="是",$N168="是",OR($L168="",$M168&lt;&gt;"")),"已关闭","处理中")))</f>
        <v/>
      </c>
      <c r="S168" s="7" t="n"/>
    </row>
    <row r="169">
      <c r="A169" s="4" t="n"/>
      <c r="B169" s="5" t="n"/>
      <c r="C169" s="6" t="n"/>
      <c r="D169" s="7" t="n"/>
      <c r="E169" s="8" t="n"/>
      <c r="F169" s="7" t="n"/>
      <c r="G169" s="9" t="n"/>
      <c r="H169" s="8" t="n"/>
      <c r="I169" s="6" t="n"/>
      <c r="J169" s="10" t="n"/>
      <c r="K169" s="7" t="n"/>
      <c r="L169" s="11" t="n"/>
      <c r="M169" s="11" t="n"/>
      <c r="N169" s="8" t="n"/>
      <c r="O169" s="6" t="n"/>
      <c r="P169" s="9" t="n"/>
      <c r="Q169" s="12">
        <f>IF($A169="","",IF(AND(COUNTA($B169:$I169)=8,$O169&lt;&gt;"",OR(AND($I169&lt;&gt;"抵扣",$I169&lt;&gt;"退款"),$J169&lt;&gt;""),OR(N($J169)&lt;='列表'!$I$5,$K169&lt;&gt;"")),"是","否"))</f>
        <v/>
      </c>
      <c r="R169" s="13">
        <f>IF($A169="","",IF(AND($L169&lt;&gt;"",$M169="",$L169&lt;NOW()),"跟进逾期",IF(AND($Q169="是",$N169="是",OR($L169="",$M169&lt;&gt;"")),"已关闭","处理中")))</f>
        <v/>
      </c>
      <c r="S169" s="7" t="n"/>
    </row>
    <row r="170">
      <c r="A170" s="4" t="n"/>
      <c r="B170" s="5" t="n"/>
      <c r="C170" s="6" t="n"/>
      <c r="D170" s="7" t="n"/>
      <c r="E170" s="8" t="n"/>
      <c r="F170" s="7" t="n"/>
      <c r="G170" s="9" t="n"/>
      <c r="H170" s="8" t="n"/>
      <c r="I170" s="6" t="n"/>
      <c r="J170" s="10" t="n"/>
      <c r="K170" s="7" t="n"/>
      <c r="L170" s="11" t="n"/>
      <c r="M170" s="11" t="n"/>
      <c r="N170" s="8" t="n"/>
      <c r="O170" s="6" t="n"/>
      <c r="P170" s="9" t="n"/>
      <c r="Q170" s="12">
        <f>IF($A170="","",IF(AND(COUNTA($B170:$I170)=8,$O170&lt;&gt;"",OR(AND($I170&lt;&gt;"抵扣",$I170&lt;&gt;"退款"),$J170&lt;&gt;""),OR(N($J170)&lt;='列表'!$I$5,$K170&lt;&gt;"")),"是","否"))</f>
        <v/>
      </c>
      <c r="R170" s="13">
        <f>IF($A170="","",IF(AND($L170&lt;&gt;"",$M170="",$L170&lt;NOW()),"跟进逾期",IF(AND($Q170="是",$N170="是",OR($L170="",$M170&lt;&gt;"")),"已关闭","处理中")))</f>
        <v/>
      </c>
      <c r="S170" s="7" t="n"/>
    </row>
    <row r="171">
      <c r="A171" s="4" t="n"/>
      <c r="B171" s="5" t="n"/>
      <c r="C171" s="6" t="n"/>
      <c r="D171" s="7" t="n"/>
      <c r="E171" s="8" t="n"/>
      <c r="F171" s="7" t="n"/>
      <c r="G171" s="9" t="n"/>
      <c r="H171" s="8" t="n"/>
      <c r="I171" s="6" t="n"/>
      <c r="J171" s="10" t="n"/>
      <c r="K171" s="7" t="n"/>
      <c r="L171" s="11" t="n"/>
      <c r="M171" s="11" t="n"/>
      <c r="N171" s="8" t="n"/>
      <c r="O171" s="6" t="n"/>
      <c r="P171" s="9" t="n"/>
      <c r="Q171" s="12">
        <f>IF($A171="","",IF(AND(COUNTA($B171:$I171)=8,$O171&lt;&gt;"",OR(AND($I171&lt;&gt;"抵扣",$I171&lt;&gt;"退款"),$J171&lt;&gt;""),OR(N($J171)&lt;='列表'!$I$5,$K171&lt;&gt;"")),"是","否"))</f>
        <v/>
      </c>
      <c r="R171" s="13">
        <f>IF($A171="","",IF(AND($L171&lt;&gt;"",$M171="",$L171&lt;NOW()),"跟进逾期",IF(AND($Q171="是",$N171="是",OR($L171="",$M171&lt;&gt;"")),"已关闭","处理中")))</f>
        <v/>
      </c>
      <c r="S171" s="7" t="n"/>
    </row>
    <row r="172">
      <c r="A172" s="4" t="n"/>
      <c r="B172" s="5" t="n"/>
      <c r="C172" s="6" t="n"/>
      <c r="D172" s="7" t="n"/>
      <c r="E172" s="8" t="n"/>
      <c r="F172" s="7" t="n"/>
      <c r="G172" s="9" t="n"/>
      <c r="H172" s="8" t="n"/>
      <c r="I172" s="6" t="n"/>
      <c r="J172" s="10" t="n"/>
      <c r="K172" s="7" t="n"/>
      <c r="L172" s="11" t="n"/>
      <c r="M172" s="11" t="n"/>
      <c r="N172" s="8" t="n"/>
      <c r="O172" s="6" t="n"/>
      <c r="P172" s="9" t="n"/>
      <c r="Q172" s="12">
        <f>IF($A172="","",IF(AND(COUNTA($B172:$I172)=8,$O172&lt;&gt;"",OR(AND($I172&lt;&gt;"抵扣",$I172&lt;&gt;"退款"),$J172&lt;&gt;""),OR(N($J172)&lt;='列表'!$I$5,$K172&lt;&gt;"")),"是","否"))</f>
        <v/>
      </c>
      <c r="R172" s="13">
        <f>IF($A172="","",IF(AND($L172&lt;&gt;"",$M172="",$L172&lt;NOW()),"跟进逾期",IF(AND($Q172="是",$N172="是",OR($L172="",$M172&lt;&gt;"")),"已关闭","处理中")))</f>
        <v/>
      </c>
      <c r="S172" s="7" t="n"/>
    </row>
    <row r="173">
      <c r="A173" s="4" t="n"/>
      <c r="B173" s="5" t="n"/>
      <c r="C173" s="6" t="n"/>
      <c r="D173" s="7" t="n"/>
      <c r="E173" s="8" t="n"/>
      <c r="F173" s="7" t="n"/>
      <c r="G173" s="9" t="n"/>
      <c r="H173" s="8" t="n"/>
      <c r="I173" s="6" t="n"/>
      <c r="J173" s="10" t="n"/>
      <c r="K173" s="7" t="n"/>
      <c r="L173" s="11" t="n"/>
      <c r="M173" s="11" t="n"/>
      <c r="N173" s="8" t="n"/>
      <c r="O173" s="6" t="n"/>
      <c r="P173" s="9" t="n"/>
      <c r="Q173" s="12">
        <f>IF($A173="","",IF(AND(COUNTA($B173:$I173)=8,$O173&lt;&gt;"",OR(AND($I173&lt;&gt;"抵扣",$I173&lt;&gt;"退款"),$J173&lt;&gt;""),OR(N($J173)&lt;='列表'!$I$5,$K173&lt;&gt;"")),"是","否"))</f>
        <v/>
      </c>
      <c r="R173" s="13">
        <f>IF($A173="","",IF(AND($L173&lt;&gt;"",$M173="",$L173&lt;NOW()),"跟进逾期",IF(AND($Q173="是",$N173="是",OR($L173="",$M173&lt;&gt;"")),"已关闭","处理中")))</f>
        <v/>
      </c>
      <c r="S173" s="7" t="n"/>
    </row>
    <row r="174">
      <c r="A174" s="4" t="n"/>
      <c r="B174" s="5" t="n"/>
      <c r="C174" s="6" t="n"/>
      <c r="D174" s="7" t="n"/>
      <c r="E174" s="8" t="n"/>
      <c r="F174" s="7" t="n"/>
      <c r="G174" s="9" t="n"/>
      <c r="H174" s="8" t="n"/>
      <c r="I174" s="6" t="n"/>
      <c r="J174" s="10" t="n"/>
      <c r="K174" s="7" t="n"/>
      <c r="L174" s="11" t="n"/>
      <c r="M174" s="11" t="n"/>
      <c r="N174" s="8" t="n"/>
      <c r="O174" s="6" t="n"/>
      <c r="P174" s="9" t="n"/>
      <c r="Q174" s="12">
        <f>IF($A174="","",IF(AND(COUNTA($B174:$I174)=8,$O174&lt;&gt;"",OR(AND($I174&lt;&gt;"抵扣",$I174&lt;&gt;"退款"),$J174&lt;&gt;""),OR(N($J174)&lt;='列表'!$I$5,$K174&lt;&gt;"")),"是","否"))</f>
        <v/>
      </c>
      <c r="R174" s="13">
        <f>IF($A174="","",IF(AND($L174&lt;&gt;"",$M174="",$L174&lt;NOW()),"跟进逾期",IF(AND($Q174="是",$N174="是",OR($L174="",$M174&lt;&gt;"")),"已关闭","处理中")))</f>
        <v/>
      </c>
      <c r="S174" s="7" t="n"/>
    </row>
    <row r="175">
      <c r="A175" s="4" t="n"/>
      <c r="B175" s="5" t="n"/>
      <c r="C175" s="6" t="n"/>
      <c r="D175" s="7" t="n"/>
      <c r="E175" s="8" t="n"/>
      <c r="F175" s="7" t="n"/>
      <c r="G175" s="9" t="n"/>
      <c r="H175" s="8" t="n"/>
      <c r="I175" s="6" t="n"/>
      <c r="J175" s="10" t="n"/>
      <c r="K175" s="7" t="n"/>
      <c r="L175" s="11" t="n"/>
      <c r="M175" s="11" t="n"/>
      <c r="N175" s="8" t="n"/>
      <c r="O175" s="6" t="n"/>
      <c r="P175" s="9" t="n"/>
      <c r="Q175" s="12">
        <f>IF($A175="","",IF(AND(COUNTA($B175:$I175)=8,$O175&lt;&gt;"",OR(AND($I175&lt;&gt;"抵扣",$I175&lt;&gt;"退款"),$J175&lt;&gt;""),OR(N($J175)&lt;='列表'!$I$5,$K175&lt;&gt;"")),"是","否"))</f>
        <v/>
      </c>
      <c r="R175" s="13">
        <f>IF($A175="","",IF(AND($L175&lt;&gt;"",$M175="",$L175&lt;NOW()),"跟进逾期",IF(AND($Q175="是",$N175="是",OR($L175="",$M175&lt;&gt;"")),"已关闭","处理中")))</f>
        <v/>
      </c>
      <c r="S175" s="7" t="n"/>
    </row>
    <row r="176">
      <c r="A176" s="4" t="n"/>
      <c r="B176" s="5" t="n"/>
      <c r="C176" s="6" t="n"/>
      <c r="D176" s="7" t="n"/>
      <c r="E176" s="8" t="n"/>
      <c r="F176" s="7" t="n"/>
      <c r="G176" s="9" t="n"/>
      <c r="H176" s="8" t="n"/>
      <c r="I176" s="6" t="n"/>
      <c r="J176" s="10" t="n"/>
      <c r="K176" s="7" t="n"/>
      <c r="L176" s="11" t="n"/>
      <c r="M176" s="11" t="n"/>
      <c r="N176" s="8" t="n"/>
      <c r="O176" s="6" t="n"/>
      <c r="P176" s="9" t="n"/>
      <c r="Q176" s="12">
        <f>IF($A176="","",IF(AND(COUNTA($B176:$I176)=8,$O176&lt;&gt;"",OR(AND($I176&lt;&gt;"抵扣",$I176&lt;&gt;"退款"),$J176&lt;&gt;""),OR(N($J176)&lt;='列表'!$I$5,$K176&lt;&gt;"")),"是","否"))</f>
        <v/>
      </c>
      <c r="R176" s="13">
        <f>IF($A176="","",IF(AND($L176&lt;&gt;"",$M176="",$L176&lt;NOW()),"跟进逾期",IF(AND($Q176="是",$N176="是",OR($L176="",$M176&lt;&gt;"")),"已关闭","处理中")))</f>
        <v/>
      </c>
      <c r="S176" s="7" t="n"/>
    </row>
    <row r="177">
      <c r="A177" s="4" t="n"/>
      <c r="B177" s="5" t="n"/>
      <c r="C177" s="6" t="n"/>
      <c r="D177" s="7" t="n"/>
      <c r="E177" s="8" t="n"/>
      <c r="F177" s="7" t="n"/>
      <c r="G177" s="9" t="n"/>
      <c r="H177" s="8" t="n"/>
      <c r="I177" s="6" t="n"/>
      <c r="J177" s="10" t="n"/>
      <c r="K177" s="7" t="n"/>
      <c r="L177" s="11" t="n"/>
      <c r="M177" s="11" t="n"/>
      <c r="N177" s="8" t="n"/>
      <c r="O177" s="6" t="n"/>
      <c r="P177" s="9" t="n"/>
      <c r="Q177" s="12">
        <f>IF($A177="","",IF(AND(COUNTA($B177:$I177)=8,$O177&lt;&gt;"",OR(AND($I177&lt;&gt;"抵扣",$I177&lt;&gt;"退款"),$J177&lt;&gt;""),OR(N($J177)&lt;='列表'!$I$5,$K177&lt;&gt;"")),"是","否"))</f>
        <v/>
      </c>
      <c r="R177" s="13">
        <f>IF($A177="","",IF(AND($L177&lt;&gt;"",$M177="",$L177&lt;NOW()),"跟进逾期",IF(AND($Q177="是",$N177="是",OR($L177="",$M177&lt;&gt;"")),"已关闭","处理中")))</f>
        <v/>
      </c>
      <c r="S177" s="7" t="n"/>
    </row>
    <row r="178">
      <c r="A178" s="4" t="n"/>
      <c r="B178" s="5" t="n"/>
      <c r="C178" s="6" t="n"/>
      <c r="D178" s="7" t="n"/>
      <c r="E178" s="8" t="n"/>
      <c r="F178" s="7" t="n"/>
      <c r="G178" s="9" t="n"/>
      <c r="H178" s="8" t="n"/>
      <c r="I178" s="6" t="n"/>
      <c r="J178" s="10" t="n"/>
      <c r="K178" s="7" t="n"/>
      <c r="L178" s="11" t="n"/>
      <c r="M178" s="11" t="n"/>
      <c r="N178" s="8" t="n"/>
      <c r="O178" s="6" t="n"/>
      <c r="P178" s="9" t="n"/>
      <c r="Q178" s="12">
        <f>IF($A178="","",IF(AND(COUNTA($B178:$I178)=8,$O178&lt;&gt;"",OR(AND($I178&lt;&gt;"抵扣",$I178&lt;&gt;"退款"),$J178&lt;&gt;""),OR(N($J178)&lt;='列表'!$I$5,$K178&lt;&gt;"")),"是","否"))</f>
        <v/>
      </c>
      <c r="R178" s="13">
        <f>IF($A178="","",IF(AND($L178&lt;&gt;"",$M178="",$L178&lt;NOW()),"跟进逾期",IF(AND($Q178="是",$N178="是",OR($L178="",$M178&lt;&gt;"")),"已关闭","处理中")))</f>
        <v/>
      </c>
      <c r="S178" s="7" t="n"/>
    </row>
    <row r="179">
      <c r="A179" s="4" t="n"/>
      <c r="B179" s="5" t="n"/>
      <c r="C179" s="6" t="n"/>
      <c r="D179" s="7" t="n"/>
      <c r="E179" s="8" t="n"/>
      <c r="F179" s="7" t="n"/>
      <c r="G179" s="9" t="n"/>
      <c r="H179" s="8" t="n"/>
      <c r="I179" s="6" t="n"/>
      <c r="J179" s="10" t="n"/>
      <c r="K179" s="7" t="n"/>
      <c r="L179" s="11" t="n"/>
      <c r="M179" s="11" t="n"/>
      <c r="N179" s="8" t="n"/>
      <c r="O179" s="6" t="n"/>
      <c r="P179" s="9" t="n"/>
      <c r="Q179" s="12">
        <f>IF($A179="","",IF(AND(COUNTA($B179:$I179)=8,$O179&lt;&gt;"",OR(AND($I179&lt;&gt;"抵扣",$I179&lt;&gt;"退款"),$J179&lt;&gt;""),OR(N($J179)&lt;='列表'!$I$5,$K179&lt;&gt;"")),"是","否"))</f>
        <v/>
      </c>
      <c r="R179" s="13">
        <f>IF($A179="","",IF(AND($L179&lt;&gt;"",$M179="",$L179&lt;NOW()),"跟进逾期",IF(AND($Q179="是",$N179="是",OR($L179="",$M179&lt;&gt;"")),"已关闭","处理中")))</f>
        <v/>
      </c>
      <c r="S179" s="7" t="n"/>
    </row>
    <row r="180">
      <c r="A180" s="4" t="n"/>
      <c r="B180" s="5" t="n"/>
      <c r="C180" s="6" t="n"/>
      <c r="D180" s="7" t="n"/>
      <c r="E180" s="8" t="n"/>
      <c r="F180" s="7" t="n"/>
      <c r="G180" s="9" t="n"/>
      <c r="H180" s="8" t="n"/>
      <c r="I180" s="6" t="n"/>
      <c r="J180" s="10" t="n"/>
      <c r="K180" s="7" t="n"/>
      <c r="L180" s="11" t="n"/>
      <c r="M180" s="11" t="n"/>
      <c r="N180" s="8" t="n"/>
      <c r="O180" s="6" t="n"/>
      <c r="P180" s="9" t="n"/>
      <c r="Q180" s="12">
        <f>IF($A180="","",IF(AND(COUNTA($B180:$I180)=8,$O180&lt;&gt;"",OR(AND($I180&lt;&gt;"抵扣",$I180&lt;&gt;"退款"),$J180&lt;&gt;""),OR(N($J180)&lt;='列表'!$I$5,$K180&lt;&gt;"")),"是","否"))</f>
        <v/>
      </c>
      <c r="R180" s="13">
        <f>IF($A180="","",IF(AND($L180&lt;&gt;"",$M180="",$L180&lt;NOW()),"跟进逾期",IF(AND($Q180="是",$N180="是",OR($L180="",$M180&lt;&gt;"")),"已关闭","处理中")))</f>
        <v/>
      </c>
      <c r="S180" s="7" t="n"/>
    </row>
    <row r="181">
      <c r="A181" s="4" t="n"/>
      <c r="B181" s="5" t="n"/>
      <c r="C181" s="6" t="n"/>
      <c r="D181" s="7" t="n"/>
      <c r="E181" s="8" t="n"/>
      <c r="F181" s="7" t="n"/>
      <c r="G181" s="9" t="n"/>
      <c r="H181" s="8" t="n"/>
      <c r="I181" s="6" t="n"/>
      <c r="J181" s="10" t="n"/>
      <c r="K181" s="7" t="n"/>
      <c r="L181" s="11" t="n"/>
      <c r="M181" s="11" t="n"/>
      <c r="N181" s="8" t="n"/>
      <c r="O181" s="6" t="n"/>
      <c r="P181" s="9" t="n"/>
      <c r="Q181" s="12">
        <f>IF($A181="","",IF(AND(COUNTA($B181:$I181)=8,$O181&lt;&gt;"",OR(AND($I181&lt;&gt;"抵扣",$I181&lt;&gt;"退款"),$J181&lt;&gt;""),OR(N($J181)&lt;='列表'!$I$5,$K181&lt;&gt;"")),"是","否"))</f>
        <v/>
      </c>
      <c r="R181" s="13">
        <f>IF($A181="","",IF(AND($L181&lt;&gt;"",$M181="",$L181&lt;NOW()),"跟进逾期",IF(AND($Q181="是",$N181="是",OR($L181="",$M181&lt;&gt;"")),"已关闭","处理中")))</f>
        <v/>
      </c>
      <c r="S181" s="7" t="n"/>
    </row>
    <row r="182">
      <c r="A182" s="4" t="n"/>
      <c r="B182" s="5" t="n"/>
      <c r="C182" s="6" t="n"/>
      <c r="D182" s="7" t="n"/>
      <c r="E182" s="8" t="n"/>
      <c r="F182" s="7" t="n"/>
      <c r="G182" s="9" t="n"/>
      <c r="H182" s="8" t="n"/>
      <c r="I182" s="6" t="n"/>
      <c r="J182" s="10" t="n"/>
      <c r="K182" s="7" t="n"/>
      <c r="L182" s="11" t="n"/>
      <c r="M182" s="11" t="n"/>
      <c r="N182" s="8" t="n"/>
      <c r="O182" s="6" t="n"/>
      <c r="P182" s="9" t="n"/>
      <c r="Q182" s="12">
        <f>IF($A182="","",IF(AND(COUNTA($B182:$I182)=8,$O182&lt;&gt;"",OR(AND($I182&lt;&gt;"抵扣",$I182&lt;&gt;"退款"),$J182&lt;&gt;""),OR(N($J182)&lt;='列表'!$I$5,$K182&lt;&gt;"")),"是","否"))</f>
        <v/>
      </c>
      <c r="R182" s="13">
        <f>IF($A182="","",IF(AND($L182&lt;&gt;"",$M182="",$L182&lt;NOW()),"跟进逾期",IF(AND($Q182="是",$N182="是",OR($L182="",$M182&lt;&gt;"")),"已关闭","处理中")))</f>
        <v/>
      </c>
      <c r="S182" s="7" t="n"/>
    </row>
    <row r="183">
      <c r="A183" s="4" t="n"/>
      <c r="B183" s="5" t="n"/>
      <c r="C183" s="6" t="n"/>
      <c r="D183" s="7" t="n"/>
      <c r="E183" s="8" t="n"/>
      <c r="F183" s="7" t="n"/>
      <c r="G183" s="9" t="n"/>
      <c r="H183" s="8" t="n"/>
      <c r="I183" s="6" t="n"/>
      <c r="J183" s="10" t="n"/>
      <c r="K183" s="7" t="n"/>
      <c r="L183" s="11" t="n"/>
      <c r="M183" s="11" t="n"/>
      <c r="N183" s="8" t="n"/>
      <c r="O183" s="6" t="n"/>
      <c r="P183" s="9" t="n"/>
      <c r="Q183" s="12">
        <f>IF($A183="","",IF(AND(COUNTA($B183:$I183)=8,$O183&lt;&gt;"",OR(AND($I183&lt;&gt;"抵扣",$I183&lt;&gt;"退款"),$J183&lt;&gt;""),OR(N($J183)&lt;='列表'!$I$5,$K183&lt;&gt;"")),"是","否"))</f>
        <v/>
      </c>
      <c r="R183" s="13">
        <f>IF($A183="","",IF(AND($L183&lt;&gt;"",$M183="",$L183&lt;NOW()),"跟进逾期",IF(AND($Q183="是",$N183="是",OR($L183="",$M183&lt;&gt;"")),"已关闭","处理中")))</f>
        <v/>
      </c>
      <c r="S183" s="7" t="n"/>
    </row>
    <row r="184">
      <c r="A184" s="4" t="n"/>
      <c r="B184" s="5" t="n"/>
      <c r="C184" s="6" t="n"/>
      <c r="D184" s="7" t="n"/>
      <c r="E184" s="8" t="n"/>
      <c r="F184" s="7" t="n"/>
      <c r="G184" s="9" t="n"/>
      <c r="H184" s="8" t="n"/>
      <c r="I184" s="6" t="n"/>
      <c r="J184" s="10" t="n"/>
      <c r="K184" s="7" t="n"/>
      <c r="L184" s="11" t="n"/>
      <c r="M184" s="11" t="n"/>
      <c r="N184" s="8" t="n"/>
      <c r="O184" s="6" t="n"/>
      <c r="P184" s="9" t="n"/>
      <c r="Q184" s="12">
        <f>IF($A184="","",IF(AND(COUNTA($B184:$I184)=8,$O184&lt;&gt;"",OR(AND($I184&lt;&gt;"抵扣",$I184&lt;&gt;"退款"),$J184&lt;&gt;""),OR(N($J184)&lt;='列表'!$I$5,$K184&lt;&gt;"")),"是","否"))</f>
        <v/>
      </c>
      <c r="R184" s="13">
        <f>IF($A184="","",IF(AND($L184&lt;&gt;"",$M184="",$L184&lt;NOW()),"跟进逾期",IF(AND($Q184="是",$N184="是",OR($L184="",$M184&lt;&gt;"")),"已关闭","处理中")))</f>
        <v/>
      </c>
      <c r="S184" s="7" t="n"/>
    </row>
    <row r="185">
      <c r="A185" s="4" t="n"/>
      <c r="B185" s="5" t="n"/>
      <c r="C185" s="6" t="n"/>
      <c r="D185" s="7" t="n"/>
      <c r="E185" s="8" t="n"/>
      <c r="F185" s="7" t="n"/>
      <c r="G185" s="9" t="n"/>
      <c r="H185" s="8" t="n"/>
      <c r="I185" s="6" t="n"/>
      <c r="J185" s="10" t="n"/>
      <c r="K185" s="7" t="n"/>
      <c r="L185" s="11" t="n"/>
      <c r="M185" s="11" t="n"/>
      <c r="N185" s="8" t="n"/>
      <c r="O185" s="6" t="n"/>
      <c r="P185" s="9" t="n"/>
      <c r="Q185" s="12">
        <f>IF($A185="","",IF(AND(COUNTA($B185:$I185)=8,$O185&lt;&gt;"",OR(AND($I185&lt;&gt;"抵扣",$I185&lt;&gt;"退款"),$J185&lt;&gt;""),OR(N($J185)&lt;='列表'!$I$5,$K185&lt;&gt;"")),"是","否"))</f>
        <v/>
      </c>
      <c r="R185" s="13">
        <f>IF($A185="","",IF(AND($L185&lt;&gt;"",$M185="",$L185&lt;NOW()),"跟进逾期",IF(AND($Q185="是",$N185="是",OR($L185="",$M185&lt;&gt;"")),"已关闭","处理中")))</f>
        <v/>
      </c>
      <c r="S185" s="7" t="n"/>
    </row>
    <row r="186">
      <c r="A186" s="4" t="n"/>
      <c r="B186" s="5" t="n"/>
      <c r="C186" s="6" t="n"/>
      <c r="D186" s="7" t="n"/>
      <c r="E186" s="8" t="n"/>
      <c r="F186" s="7" t="n"/>
      <c r="G186" s="9" t="n"/>
      <c r="H186" s="8" t="n"/>
      <c r="I186" s="6" t="n"/>
      <c r="J186" s="10" t="n"/>
      <c r="K186" s="7" t="n"/>
      <c r="L186" s="11" t="n"/>
      <c r="M186" s="11" t="n"/>
      <c r="N186" s="8" t="n"/>
      <c r="O186" s="6" t="n"/>
      <c r="P186" s="9" t="n"/>
      <c r="Q186" s="12">
        <f>IF($A186="","",IF(AND(COUNTA($B186:$I186)=8,$O186&lt;&gt;"",OR(AND($I186&lt;&gt;"抵扣",$I186&lt;&gt;"退款"),$J186&lt;&gt;""),OR(N($J186)&lt;='列表'!$I$5,$K186&lt;&gt;"")),"是","否"))</f>
        <v/>
      </c>
      <c r="R186" s="13">
        <f>IF($A186="","",IF(AND($L186&lt;&gt;"",$M186="",$L186&lt;NOW()),"跟进逾期",IF(AND($Q186="是",$N186="是",OR($L186="",$M186&lt;&gt;"")),"已关闭","处理中")))</f>
        <v/>
      </c>
      <c r="S186" s="7" t="n"/>
    </row>
    <row r="187">
      <c r="A187" s="4" t="n"/>
      <c r="B187" s="5" t="n"/>
      <c r="C187" s="6" t="n"/>
      <c r="D187" s="7" t="n"/>
      <c r="E187" s="8" t="n"/>
      <c r="F187" s="7" t="n"/>
      <c r="G187" s="9" t="n"/>
      <c r="H187" s="8" t="n"/>
      <c r="I187" s="6" t="n"/>
      <c r="J187" s="10" t="n"/>
      <c r="K187" s="7" t="n"/>
      <c r="L187" s="11" t="n"/>
      <c r="M187" s="11" t="n"/>
      <c r="N187" s="8" t="n"/>
      <c r="O187" s="6" t="n"/>
      <c r="P187" s="9" t="n"/>
      <c r="Q187" s="12">
        <f>IF($A187="","",IF(AND(COUNTA($B187:$I187)=8,$O187&lt;&gt;"",OR(AND($I187&lt;&gt;"抵扣",$I187&lt;&gt;"退款"),$J187&lt;&gt;""),OR(N($J187)&lt;='列表'!$I$5,$K187&lt;&gt;"")),"是","否"))</f>
        <v/>
      </c>
      <c r="R187" s="13">
        <f>IF($A187="","",IF(AND($L187&lt;&gt;"",$M187="",$L187&lt;NOW()),"跟进逾期",IF(AND($Q187="是",$N187="是",OR($L187="",$M187&lt;&gt;"")),"已关闭","处理中")))</f>
        <v/>
      </c>
      <c r="S187" s="7" t="n"/>
    </row>
    <row r="188">
      <c r="A188" s="4" t="n"/>
      <c r="B188" s="5" t="n"/>
      <c r="C188" s="6" t="n"/>
      <c r="D188" s="7" t="n"/>
      <c r="E188" s="8" t="n"/>
      <c r="F188" s="7" t="n"/>
      <c r="G188" s="9" t="n"/>
      <c r="H188" s="8" t="n"/>
      <c r="I188" s="6" t="n"/>
      <c r="J188" s="10" t="n"/>
      <c r="K188" s="7" t="n"/>
      <c r="L188" s="11" t="n"/>
      <c r="M188" s="11" t="n"/>
      <c r="N188" s="8" t="n"/>
      <c r="O188" s="6" t="n"/>
      <c r="P188" s="9" t="n"/>
      <c r="Q188" s="12">
        <f>IF($A188="","",IF(AND(COUNTA($B188:$I188)=8,$O188&lt;&gt;"",OR(AND($I188&lt;&gt;"抵扣",$I188&lt;&gt;"退款"),$J188&lt;&gt;""),OR(N($J188)&lt;='列表'!$I$5,$K188&lt;&gt;"")),"是","否"))</f>
        <v/>
      </c>
      <c r="R188" s="13">
        <f>IF($A188="","",IF(AND($L188&lt;&gt;"",$M188="",$L188&lt;NOW()),"跟进逾期",IF(AND($Q188="是",$N188="是",OR($L188="",$M188&lt;&gt;"")),"已关闭","处理中")))</f>
        <v/>
      </c>
      <c r="S188" s="7" t="n"/>
    </row>
    <row r="189">
      <c r="A189" s="4" t="n"/>
      <c r="B189" s="5" t="n"/>
      <c r="C189" s="6" t="n"/>
      <c r="D189" s="7" t="n"/>
      <c r="E189" s="8" t="n"/>
      <c r="F189" s="7" t="n"/>
      <c r="G189" s="9" t="n"/>
      <c r="H189" s="8" t="n"/>
      <c r="I189" s="6" t="n"/>
      <c r="J189" s="10" t="n"/>
      <c r="K189" s="7" t="n"/>
      <c r="L189" s="11" t="n"/>
      <c r="M189" s="11" t="n"/>
      <c r="N189" s="8" t="n"/>
      <c r="O189" s="6" t="n"/>
      <c r="P189" s="9" t="n"/>
      <c r="Q189" s="12">
        <f>IF($A189="","",IF(AND(COUNTA($B189:$I189)=8,$O189&lt;&gt;"",OR(AND($I189&lt;&gt;"抵扣",$I189&lt;&gt;"退款"),$J189&lt;&gt;""),OR(N($J189)&lt;='列表'!$I$5,$K189&lt;&gt;"")),"是","否"))</f>
        <v/>
      </c>
      <c r="R189" s="13">
        <f>IF($A189="","",IF(AND($L189&lt;&gt;"",$M189="",$L189&lt;NOW()),"跟进逾期",IF(AND($Q189="是",$N189="是",OR($L189="",$M189&lt;&gt;"")),"已关闭","处理中")))</f>
        <v/>
      </c>
      <c r="S189" s="7" t="n"/>
    </row>
    <row r="190">
      <c r="A190" s="4" t="n"/>
      <c r="B190" s="5" t="n"/>
      <c r="C190" s="6" t="n"/>
      <c r="D190" s="7" t="n"/>
      <c r="E190" s="8" t="n"/>
      <c r="F190" s="7" t="n"/>
      <c r="G190" s="9" t="n"/>
      <c r="H190" s="8" t="n"/>
      <c r="I190" s="6" t="n"/>
      <c r="J190" s="10" t="n"/>
      <c r="K190" s="7" t="n"/>
      <c r="L190" s="11" t="n"/>
      <c r="M190" s="11" t="n"/>
      <c r="N190" s="8" t="n"/>
      <c r="O190" s="6" t="n"/>
      <c r="P190" s="9" t="n"/>
      <c r="Q190" s="12">
        <f>IF($A190="","",IF(AND(COUNTA($B190:$I190)=8,$O190&lt;&gt;"",OR(AND($I190&lt;&gt;"抵扣",$I190&lt;&gt;"退款"),$J190&lt;&gt;""),OR(N($J190)&lt;='列表'!$I$5,$K190&lt;&gt;"")),"是","否"))</f>
        <v/>
      </c>
      <c r="R190" s="13">
        <f>IF($A190="","",IF(AND($L190&lt;&gt;"",$M190="",$L190&lt;NOW()),"跟进逾期",IF(AND($Q190="是",$N190="是",OR($L190="",$M190&lt;&gt;"")),"已关闭","处理中")))</f>
        <v/>
      </c>
      <c r="S190" s="7" t="n"/>
    </row>
    <row r="191">
      <c r="A191" s="4" t="n"/>
      <c r="B191" s="5" t="n"/>
      <c r="C191" s="6" t="n"/>
      <c r="D191" s="7" t="n"/>
      <c r="E191" s="8" t="n"/>
      <c r="F191" s="7" t="n"/>
      <c r="G191" s="9" t="n"/>
      <c r="H191" s="8" t="n"/>
      <c r="I191" s="6" t="n"/>
      <c r="J191" s="10" t="n"/>
      <c r="K191" s="7" t="n"/>
      <c r="L191" s="11" t="n"/>
      <c r="M191" s="11" t="n"/>
      <c r="N191" s="8" t="n"/>
      <c r="O191" s="6" t="n"/>
      <c r="P191" s="9" t="n"/>
      <c r="Q191" s="12">
        <f>IF($A191="","",IF(AND(COUNTA($B191:$I191)=8,$O191&lt;&gt;"",OR(AND($I191&lt;&gt;"抵扣",$I191&lt;&gt;"退款"),$J191&lt;&gt;""),OR(N($J191)&lt;='列表'!$I$5,$K191&lt;&gt;"")),"是","否"))</f>
        <v/>
      </c>
      <c r="R191" s="13">
        <f>IF($A191="","",IF(AND($L191&lt;&gt;"",$M191="",$L191&lt;NOW()),"跟进逾期",IF(AND($Q191="是",$N191="是",OR($L191="",$M191&lt;&gt;"")),"已关闭","处理中")))</f>
        <v/>
      </c>
      <c r="S191" s="7" t="n"/>
    </row>
    <row r="192">
      <c r="A192" s="4" t="n"/>
      <c r="B192" s="5" t="n"/>
      <c r="C192" s="6" t="n"/>
      <c r="D192" s="7" t="n"/>
      <c r="E192" s="8" t="n"/>
      <c r="F192" s="7" t="n"/>
      <c r="G192" s="9" t="n"/>
      <c r="H192" s="8" t="n"/>
      <c r="I192" s="6" t="n"/>
      <c r="J192" s="10" t="n"/>
      <c r="K192" s="7" t="n"/>
      <c r="L192" s="11" t="n"/>
      <c r="M192" s="11" t="n"/>
      <c r="N192" s="8" t="n"/>
      <c r="O192" s="6" t="n"/>
      <c r="P192" s="9" t="n"/>
      <c r="Q192" s="12">
        <f>IF($A192="","",IF(AND(COUNTA($B192:$I192)=8,$O192&lt;&gt;"",OR(AND($I192&lt;&gt;"抵扣",$I192&lt;&gt;"退款"),$J192&lt;&gt;""),OR(N($J192)&lt;='列表'!$I$5,$K192&lt;&gt;"")),"是","否"))</f>
        <v/>
      </c>
      <c r="R192" s="13">
        <f>IF($A192="","",IF(AND($L192&lt;&gt;"",$M192="",$L192&lt;NOW()),"跟进逾期",IF(AND($Q192="是",$N192="是",OR($L192="",$M192&lt;&gt;"")),"已关闭","处理中")))</f>
        <v/>
      </c>
      <c r="S192" s="7" t="n"/>
    </row>
    <row r="193">
      <c r="A193" s="4" t="n"/>
      <c r="B193" s="5" t="n"/>
      <c r="C193" s="6" t="n"/>
      <c r="D193" s="7" t="n"/>
      <c r="E193" s="8" t="n"/>
      <c r="F193" s="7" t="n"/>
      <c r="G193" s="9" t="n"/>
      <c r="H193" s="8" t="n"/>
      <c r="I193" s="6" t="n"/>
      <c r="J193" s="10" t="n"/>
      <c r="K193" s="7" t="n"/>
      <c r="L193" s="11" t="n"/>
      <c r="M193" s="11" t="n"/>
      <c r="N193" s="8" t="n"/>
      <c r="O193" s="6" t="n"/>
      <c r="P193" s="9" t="n"/>
      <c r="Q193" s="12">
        <f>IF($A193="","",IF(AND(COUNTA($B193:$I193)=8,$O193&lt;&gt;"",OR(AND($I193&lt;&gt;"抵扣",$I193&lt;&gt;"退款"),$J193&lt;&gt;""),OR(N($J193)&lt;='列表'!$I$5,$K193&lt;&gt;"")),"是","否"))</f>
        <v/>
      </c>
      <c r="R193" s="13">
        <f>IF($A193="","",IF(AND($L193&lt;&gt;"",$M193="",$L193&lt;NOW()),"跟进逾期",IF(AND($Q193="是",$N193="是",OR($L193="",$M193&lt;&gt;"")),"已关闭","处理中")))</f>
        <v/>
      </c>
      <c r="S193" s="7" t="n"/>
    </row>
    <row r="194">
      <c r="A194" s="4" t="n"/>
      <c r="B194" s="5" t="n"/>
      <c r="C194" s="6" t="n"/>
      <c r="D194" s="7" t="n"/>
      <c r="E194" s="8" t="n"/>
      <c r="F194" s="7" t="n"/>
      <c r="G194" s="9" t="n"/>
      <c r="H194" s="8" t="n"/>
      <c r="I194" s="6" t="n"/>
      <c r="J194" s="10" t="n"/>
      <c r="K194" s="7" t="n"/>
      <c r="L194" s="11" t="n"/>
      <c r="M194" s="11" t="n"/>
      <c r="N194" s="8" t="n"/>
      <c r="O194" s="6" t="n"/>
      <c r="P194" s="9" t="n"/>
      <c r="Q194" s="12">
        <f>IF($A194="","",IF(AND(COUNTA($B194:$I194)=8,$O194&lt;&gt;"",OR(AND($I194&lt;&gt;"抵扣",$I194&lt;&gt;"退款"),$J194&lt;&gt;""),OR(N($J194)&lt;='列表'!$I$5,$K194&lt;&gt;"")),"是","否"))</f>
        <v/>
      </c>
      <c r="R194" s="13">
        <f>IF($A194="","",IF(AND($L194&lt;&gt;"",$M194="",$L194&lt;NOW()),"跟进逾期",IF(AND($Q194="是",$N194="是",OR($L194="",$M194&lt;&gt;"")),"已关闭","处理中")))</f>
        <v/>
      </c>
      <c r="S194" s="7" t="n"/>
    </row>
    <row r="195">
      <c r="A195" s="4" t="n"/>
      <c r="B195" s="5" t="n"/>
      <c r="C195" s="6" t="n"/>
      <c r="D195" s="7" t="n"/>
      <c r="E195" s="8" t="n"/>
      <c r="F195" s="7" t="n"/>
      <c r="G195" s="9" t="n"/>
      <c r="H195" s="8" t="n"/>
      <c r="I195" s="6" t="n"/>
      <c r="J195" s="10" t="n"/>
      <c r="K195" s="7" t="n"/>
      <c r="L195" s="11" t="n"/>
      <c r="M195" s="11" t="n"/>
      <c r="N195" s="8" t="n"/>
      <c r="O195" s="6" t="n"/>
      <c r="P195" s="9" t="n"/>
      <c r="Q195" s="12">
        <f>IF($A195="","",IF(AND(COUNTA($B195:$I195)=8,$O195&lt;&gt;"",OR(AND($I195&lt;&gt;"抵扣",$I195&lt;&gt;"退款"),$J195&lt;&gt;""),OR(N($J195)&lt;='列表'!$I$5,$K195&lt;&gt;"")),"是","否"))</f>
        <v/>
      </c>
      <c r="R195" s="13">
        <f>IF($A195="","",IF(AND($L195&lt;&gt;"",$M195="",$L195&lt;NOW()),"跟进逾期",IF(AND($Q195="是",$N195="是",OR($L195="",$M195&lt;&gt;"")),"已关闭","处理中")))</f>
        <v/>
      </c>
      <c r="S195" s="7" t="n"/>
    </row>
    <row r="196">
      <c r="A196" s="4" t="n"/>
      <c r="B196" s="5" t="n"/>
      <c r="C196" s="6" t="n"/>
      <c r="D196" s="7" t="n"/>
      <c r="E196" s="8" t="n"/>
      <c r="F196" s="7" t="n"/>
      <c r="G196" s="9" t="n"/>
      <c r="H196" s="8" t="n"/>
      <c r="I196" s="6" t="n"/>
      <c r="J196" s="10" t="n"/>
      <c r="K196" s="7" t="n"/>
      <c r="L196" s="11" t="n"/>
      <c r="M196" s="11" t="n"/>
      <c r="N196" s="8" t="n"/>
      <c r="O196" s="6" t="n"/>
      <c r="P196" s="9" t="n"/>
      <c r="Q196" s="12">
        <f>IF($A196="","",IF(AND(COUNTA($B196:$I196)=8,$O196&lt;&gt;"",OR(AND($I196&lt;&gt;"抵扣",$I196&lt;&gt;"退款"),$J196&lt;&gt;""),OR(N($J196)&lt;='列表'!$I$5,$K196&lt;&gt;"")),"是","否"))</f>
        <v/>
      </c>
      <c r="R196" s="13">
        <f>IF($A196="","",IF(AND($L196&lt;&gt;"",$M196="",$L196&lt;NOW()),"跟进逾期",IF(AND($Q196="是",$N196="是",OR($L196="",$M196&lt;&gt;"")),"已关闭","处理中")))</f>
        <v/>
      </c>
      <c r="S196" s="7" t="n"/>
    </row>
    <row r="197">
      <c r="A197" s="4" t="n"/>
      <c r="B197" s="5" t="n"/>
      <c r="C197" s="6" t="n"/>
      <c r="D197" s="7" t="n"/>
      <c r="E197" s="8" t="n"/>
      <c r="F197" s="7" t="n"/>
      <c r="G197" s="9" t="n"/>
      <c r="H197" s="8" t="n"/>
      <c r="I197" s="6" t="n"/>
      <c r="J197" s="10" t="n"/>
      <c r="K197" s="7" t="n"/>
      <c r="L197" s="11" t="n"/>
      <c r="M197" s="11" t="n"/>
      <c r="N197" s="8" t="n"/>
      <c r="O197" s="6" t="n"/>
      <c r="P197" s="9" t="n"/>
      <c r="Q197" s="12">
        <f>IF($A197="","",IF(AND(COUNTA($B197:$I197)=8,$O197&lt;&gt;"",OR(AND($I197&lt;&gt;"抵扣",$I197&lt;&gt;"退款"),$J197&lt;&gt;""),OR(N($J197)&lt;='列表'!$I$5,$K197&lt;&gt;"")),"是","否"))</f>
        <v/>
      </c>
      <c r="R197" s="13">
        <f>IF($A197="","",IF(AND($L197&lt;&gt;"",$M197="",$L197&lt;NOW()),"跟进逾期",IF(AND($Q197="是",$N197="是",OR($L197="",$M197&lt;&gt;"")),"已关闭","处理中")))</f>
        <v/>
      </c>
      <c r="S197" s="7" t="n"/>
    </row>
    <row r="198">
      <c r="A198" s="4" t="n"/>
      <c r="B198" s="5" t="n"/>
      <c r="C198" s="6" t="n"/>
      <c r="D198" s="7" t="n"/>
      <c r="E198" s="8" t="n"/>
      <c r="F198" s="7" t="n"/>
      <c r="G198" s="9" t="n"/>
      <c r="H198" s="8" t="n"/>
      <c r="I198" s="6" t="n"/>
      <c r="J198" s="10" t="n"/>
      <c r="K198" s="7" t="n"/>
      <c r="L198" s="11" t="n"/>
      <c r="M198" s="11" t="n"/>
      <c r="N198" s="8" t="n"/>
      <c r="O198" s="6" t="n"/>
      <c r="P198" s="9" t="n"/>
      <c r="Q198" s="12">
        <f>IF($A198="","",IF(AND(COUNTA($B198:$I198)=8,$O198&lt;&gt;"",OR(AND($I198&lt;&gt;"抵扣",$I198&lt;&gt;"退款"),$J198&lt;&gt;""),OR(N($J198)&lt;='列表'!$I$5,$K198&lt;&gt;"")),"是","否"))</f>
        <v/>
      </c>
      <c r="R198" s="13">
        <f>IF($A198="","",IF(AND($L198&lt;&gt;"",$M198="",$L198&lt;NOW()),"跟进逾期",IF(AND($Q198="是",$N198="是",OR($L198="",$M198&lt;&gt;"")),"已关闭","处理中")))</f>
        <v/>
      </c>
      <c r="S198" s="7" t="n"/>
    </row>
    <row r="199">
      <c r="A199" s="4" t="n"/>
      <c r="B199" s="5" t="n"/>
      <c r="C199" s="6" t="n"/>
      <c r="D199" s="7" t="n"/>
      <c r="E199" s="8" t="n"/>
      <c r="F199" s="7" t="n"/>
      <c r="G199" s="9" t="n"/>
      <c r="H199" s="8" t="n"/>
      <c r="I199" s="6" t="n"/>
      <c r="J199" s="10" t="n"/>
      <c r="K199" s="7" t="n"/>
      <c r="L199" s="11" t="n"/>
      <c r="M199" s="11" t="n"/>
      <c r="N199" s="8" t="n"/>
      <c r="O199" s="6" t="n"/>
      <c r="P199" s="9" t="n"/>
      <c r="Q199" s="12">
        <f>IF($A199="","",IF(AND(COUNTA($B199:$I199)=8,$O199&lt;&gt;"",OR(AND($I199&lt;&gt;"抵扣",$I199&lt;&gt;"退款"),$J199&lt;&gt;""),OR(N($J199)&lt;='列表'!$I$5,$K199&lt;&gt;"")),"是","否"))</f>
        <v/>
      </c>
      <c r="R199" s="13">
        <f>IF($A199="","",IF(AND($L199&lt;&gt;"",$M199="",$L199&lt;NOW()),"跟进逾期",IF(AND($Q199="是",$N199="是",OR($L199="",$M199&lt;&gt;"")),"已关闭","处理中")))</f>
        <v/>
      </c>
      <c r="S199" s="7" t="n"/>
    </row>
    <row r="200">
      <c r="A200" s="4" t="n"/>
      <c r="B200" s="5" t="n"/>
      <c r="C200" s="6" t="n"/>
      <c r="D200" s="7" t="n"/>
      <c r="E200" s="8" t="n"/>
      <c r="F200" s="7" t="n"/>
      <c r="G200" s="9" t="n"/>
      <c r="H200" s="8" t="n"/>
      <c r="I200" s="6" t="n"/>
      <c r="J200" s="10" t="n"/>
      <c r="K200" s="7" t="n"/>
      <c r="L200" s="11" t="n"/>
      <c r="M200" s="11" t="n"/>
      <c r="N200" s="8" t="n"/>
      <c r="O200" s="6" t="n"/>
      <c r="P200" s="9" t="n"/>
      <c r="Q200" s="12">
        <f>IF($A200="","",IF(AND(COUNTA($B200:$I200)=8,$O200&lt;&gt;"",OR(AND($I200&lt;&gt;"抵扣",$I200&lt;&gt;"退款"),$J200&lt;&gt;""),OR(N($J200)&lt;='列表'!$I$5,$K200&lt;&gt;"")),"是","否"))</f>
        <v/>
      </c>
      <c r="R200" s="13">
        <f>IF($A200="","",IF(AND($L200&lt;&gt;"",$M200="",$L200&lt;NOW()),"跟进逾期",IF(AND($Q200="是",$N200="是",OR($L200="",$M200&lt;&gt;"")),"已关闭","处理中")))</f>
        <v/>
      </c>
      <c r="S200" s="7" t="n"/>
    </row>
    <row r="201">
      <c r="A201" s="4" t="n"/>
      <c r="B201" s="5" t="n"/>
      <c r="C201" s="6" t="n"/>
      <c r="D201" s="7" t="n"/>
      <c r="E201" s="8" t="n"/>
      <c r="F201" s="7" t="n"/>
      <c r="G201" s="9" t="n"/>
      <c r="H201" s="8" t="n"/>
      <c r="I201" s="6" t="n"/>
      <c r="J201" s="10" t="n"/>
      <c r="K201" s="7" t="n"/>
      <c r="L201" s="11" t="n"/>
      <c r="M201" s="11" t="n"/>
      <c r="N201" s="8" t="n"/>
      <c r="O201" s="6" t="n"/>
      <c r="P201" s="9" t="n"/>
      <c r="Q201" s="12">
        <f>IF($A201="","",IF(AND(COUNTA($B201:$I201)=8,$O201&lt;&gt;"",OR(AND($I201&lt;&gt;"抵扣",$I201&lt;&gt;"退款"),$J201&lt;&gt;""),OR(N($J201)&lt;='列表'!$I$5,$K201&lt;&gt;"")),"是","否"))</f>
        <v/>
      </c>
      <c r="R201" s="13">
        <f>IF($A201="","",IF(AND($L201&lt;&gt;"",$M201="",$L201&lt;NOW()),"跟进逾期",IF(AND($Q201="是",$N201="是",OR($L201="",$M201&lt;&gt;"")),"已关闭","处理中")))</f>
        <v/>
      </c>
      <c r="S201" s="7" t="n"/>
    </row>
    <row r="202">
      <c r="A202" s="4" t="n"/>
      <c r="B202" s="5" t="n"/>
      <c r="C202" s="6" t="n"/>
      <c r="D202" s="7" t="n"/>
      <c r="E202" s="8" t="n"/>
      <c r="F202" s="7" t="n"/>
      <c r="G202" s="9" t="n"/>
      <c r="H202" s="8" t="n"/>
      <c r="I202" s="6" t="n"/>
      <c r="J202" s="10" t="n"/>
      <c r="K202" s="7" t="n"/>
      <c r="L202" s="11" t="n"/>
      <c r="M202" s="11" t="n"/>
      <c r="N202" s="8" t="n"/>
      <c r="O202" s="6" t="n"/>
      <c r="P202" s="9" t="n"/>
      <c r="Q202" s="12">
        <f>IF($A202="","",IF(AND(COUNTA($B202:$I202)=8,$O202&lt;&gt;"",OR(AND($I202&lt;&gt;"抵扣",$I202&lt;&gt;"退款"),$J202&lt;&gt;""),OR(N($J202)&lt;='列表'!$I$5,$K202&lt;&gt;"")),"是","否"))</f>
        <v/>
      </c>
      <c r="R202" s="13">
        <f>IF($A202="","",IF(AND($L202&lt;&gt;"",$M202="",$L202&lt;NOW()),"跟进逾期",IF(AND($Q202="是",$N202="是",OR($L202="",$M202&lt;&gt;"")),"已关闭","处理中")))</f>
        <v/>
      </c>
      <c r="S202" s="7" t="n"/>
    </row>
    <row r="203">
      <c r="A203" s="4" t="n"/>
      <c r="B203" s="5" t="n"/>
      <c r="C203" s="6" t="n"/>
      <c r="D203" s="7" t="n"/>
      <c r="E203" s="8" t="n"/>
      <c r="F203" s="7" t="n"/>
      <c r="G203" s="9" t="n"/>
      <c r="H203" s="8" t="n"/>
      <c r="I203" s="6" t="n"/>
      <c r="J203" s="10" t="n"/>
      <c r="K203" s="7" t="n"/>
      <c r="L203" s="11" t="n"/>
      <c r="M203" s="11" t="n"/>
      <c r="N203" s="8" t="n"/>
      <c r="O203" s="6" t="n"/>
      <c r="P203" s="9" t="n"/>
      <c r="Q203" s="12">
        <f>IF($A203="","",IF(AND(COUNTA($B203:$I203)=8,$O203&lt;&gt;"",OR(AND($I203&lt;&gt;"抵扣",$I203&lt;&gt;"退款"),$J203&lt;&gt;""),OR(N($J203)&lt;='列表'!$I$5,$K203&lt;&gt;"")),"是","否"))</f>
        <v/>
      </c>
      <c r="R203" s="13">
        <f>IF($A203="","",IF(AND($L203&lt;&gt;"",$M203="",$L203&lt;NOW()),"跟进逾期",IF(AND($Q203="是",$N203="是",OR($L203="",$M203&lt;&gt;"")),"已关闭","处理中")))</f>
        <v/>
      </c>
      <c r="S203" s="7" t="n"/>
    </row>
    <row r="204">
      <c r="A204" s="4" t="n"/>
      <c r="B204" s="5" t="n"/>
      <c r="C204" s="6" t="n"/>
      <c r="D204" s="7" t="n"/>
      <c r="E204" s="8" t="n"/>
      <c r="F204" s="7" t="n"/>
      <c r="G204" s="9" t="n"/>
      <c r="H204" s="8" t="n"/>
      <c r="I204" s="6" t="n"/>
      <c r="J204" s="10" t="n"/>
      <c r="K204" s="7" t="n"/>
      <c r="L204" s="11" t="n"/>
      <c r="M204" s="11" t="n"/>
      <c r="N204" s="8" t="n"/>
      <c r="O204" s="6" t="n"/>
      <c r="P204" s="9" t="n"/>
      <c r="Q204" s="12">
        <f>IF($A204="","",IF(AND(COUNTA($B204:$I204)=8,$O204&lt;&gt;"",OR(AND($I204&lt;&gt;"抵扣",$I204&lt;&gt;"退款"),$J204&lt;&gt;""),OR(N($J204)&lt;='列表'!$I$5,$K204&lt;&gt;"")),"是","否"))</f>
        <v/>
      </c>
      <c r="R204" s="13">
        <f>IF($A204="","",IF(AND($L204&lt;&gt;"",$M204="",$L204&lt;NOW()),"跟进逾期",IF(AND($Q204="是",$N204="是",OR($L204="",$M204&lt;&gt;"")),"已关闭","处理中")))</f>
        <v/>
      </c>
      <c r="S204" s="7" t="n"/>
    </row>
  </sheetData>
  <autoFilter ref="A4:S204"/>
  <conditionalFormatting sqref="E5:E204">
    <cfRule type="expression" priority="1" dxfId="0">
      <formula>E5="严重"</formula>
    </cfRule>
    <cfRule type="expression" priority="2" dxfId="1">
      <formula>E5="高"</formula>
    </cfRule>
  </conditionalFormatting>
  <conditionalFormatting sqref="Q5:Q204">
    <cfRule type="expression" priority="3" dxfId="2">
      <formula>Q5="是"</formula>
    </cfRule>
    <cfRule type="expression" priority="4" dxfId="1">
      <formula>Q5="否"</formula>
    </cfRule>
  </conditionalFormatting>
  <conditionalFormatting sqref="R5:R204">
    <cfRule type="expression" priority="5" dxfId="0">
      <formula>R5="跟进逾期"</formula>
    </cfRule>
    <cfRule type="expression" priority="6" dxfId="1">
      <formula>R5="处理中"</formula>
    </cfRule>
    <cfRule type="expression" priority="7" dxfId="2">
      <formula>R5="已关闭"</formula>
    </cfRule>
  </conditionalFormatting>
  <dataValidations count="10">
    <dataValidation sqref="C5:C204" showDropDown="0" showInputMessage="0" showErrorMessage="0" allowBlank="1" type="list">
      <formula1>='列表'!$A$5:$A$10</formula1>
    </dataValidation>
    <dataValidation sqref="D5:D204" showDropDown="0" showInputMessage="0" showErrorMessage="0" allowBlank="1" type="list">
      <formula1>='列表'!$B$5:$B$11</formula1>
    </dataValidation>
    <dataValidation sqref="E5:E204" showDropDown="0" showInputMessage="0" showErrorMessage="0" allowBlank="1" type="list">
      <formula1>='列表'!$C$5:$C$8</formula1>
    </dataValidation>
    <dataValidation sqref="H5:H204" showDropDown="0" showInputMessage="0" showErrorMessage="0" allowBlank="1" type="list">
      <formula1>='列表'!$F$5:$F$6</formula1>
    </dataValidation>
    <dataValidation sqref="I5:I204" showDropDown="0" showInputMessage="0" showErrorMessage="0" allowBlank="1" type="list">
      <formula1>='列表'!$D$5:$D$10</formula1>
    </dataValidation>
    <dataValidation sqref="N5:N204" showDropDown="0" showInputMessage="0" showErrorMessage="0" allowBlank="1" type="list">
      <formula1>='列表'!$F$5:$F$6</formula1>
    </dataValidation>
    <dataValidation sqref="O5:O204" showDropDown="0" showInputMessage="0" showErrorMessage="0" allowBlank="1" type="list">
      <formula1>='列表'!$E$5:$E$7</formula1>
    </dataValidation>
    <dataValidation sqref="P5:P204" showDropDown="0" showInputMessage="0" showErrorMessage="0" allowBlank="1" type="whole" operator="between">
      <formula1>1</formula1>
      <formula2>5</formula2>
    </dataValidation>
    <dataValidation sqref="L5:L204" showDropDown="0" showInputMessage="0" showErrorMessage="0" allowBlank="1" type="date" operator="greaterThan">
      <formula1>1</formula1>
    </dataValidation>
    <dataValidation sqref="M5:M204" showDropDown="0" showInputMessage="0" showErrorMessage="0" allowBlank="1" type="date" operator="greaterThan">
      <formula1>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2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6" customWidth="1" min="4" max="4"/>
    <col width="12" customWidth="1" min="5" max="5"/>
    <col width="14" customWidth="1" min="6" max="6"/>
    <col width="13" customWidth="1" min="7" max="7"/>
    <col width="14" customWidth="1" min="8" max="8"/>
  </cols>
  <sheetData>
    <row r="1">
      <c r="A1" s="1" t="inlineStr">
        <is>
          <t>汇总</t>
        </is>
      </c>
    </row>
    <row r="2">
      <c r="A2" s="2" t="inlineStr">
        <is>
          <t>在记录表中添加行后，计数会自动更新。</t>
        </is>
      </c>
    </row>
    <row r="4" ht="24" customHeight="1">
      <c r="A4" s="3" t="inlineStr">
        <is>
          <t>指标</t>
        </is>
      </c>
      <c r="B4" s="3" t="inlineStr">
        <is>
          <t>值</t>
        </is>
      </c>
    </row>
    <row r="5">
      <c r="A5" s="7" t="inlineStr">
        <is>
          <t>已记录的情绪激动聊天</t>
        </is>
      </c>
      <c r="B5" s="14">
        <f>COUNT('升级聊天'!$A$5:$A$204)</f>
        <v/>
      </c>
    </row>
    <row r="6">
      <c r="A6" s="7" t="inlineStr">
        <is>
          <t>已关闭</t>
        </is>
      </c>
      <c r="B6" s="14">
        <f>COUNTIF('升级聊天'!$R$5:$R$204,"已关闭")</f>
        <v/>
      </c>
    </row>
    <row r="7">
      <c r="A7" s="7" t="inlineStr">
        <is>
          <t>处理中</t>
        </is>
      </c>
      <c r="B7" s="14">
        <f>COUNTIF('升级聊天'!$R$5:$R$204,"处理中")</f>
        <v/>
      </c>
    </row>
    <row r="8">
      <c r="A8" s="7" t="inlineStr">
        <is>
          <t>跟进逾期</t>
        </is>
      </c>
      <c r="B8" s="14">
        <f>COUNTIF('升级聊天'!$R$5:$R$204,"跟进逾期")</f>
        <v/>
      </c>
    </row>
    <row r="9">
      <c r="A9" s="7" t="inlineStr">
        <is>
          <t>转交比例</t>
        </is>
      </c>
      <c r="B9" s="15">
        <f>IF(B5=0,"",COUNTIF('升级聊天'!$H$5:$H$204,"是")/B5)</f>
        <v/>
      </c>
    </row>
    <row r="10">
      <c r="A10" s="7" t="inlineStr">
        <is>
          <t>平均首次回复（分钟）</t>
        </is>
      </c>
      <c r="B10" s="16">
        <f>IF(COUNT('升级聊天'!$G$5:$G$204)=0,"",AVERAGE('升级聊天'!$G$5:$G$204))</f>
        <v/>
      </c>
    </row>
    <row r="11">
      <c r="A11" s="7" t="inlineStr">
        <is>
          <t>平均满意度（1-5）</t>
        </is>
      </c>
      <c r="B11" s="16">
        <f>IF(COUNT('升级聊天'!$P$5:$P$204)=0,"",AVERAGE('升级聊天'!$P$5:$P$204))</f>
        <v/>
      </c>
    </row>
    <row r="12">
      <c r="A12" s="7" t="inlineStr">
        <is>
          <t>抵扣和退款（$）</t>
        </is>
      </c>
      <c r="B12" s="17">
        <f>SUMIF('升级聊天'!$I$5:$I$204,"抵扣",'升级聊天'!$J$5:$J$204)+SUMIF('升级聊天'!$I$5:$I$204,"退款",'升级聊天'!$J$5:$J$204)</f>
        <v/>
      </c>
    </row>
    <row r="13">
      <c r="A13" s="7" t="inlineStr">
        <is>
          <t>超出客服权限上限且无审批人</t>
        </is>
      </c>
      <c r="B13" s="14">
        <f>SUMPRODUCT(('升级聊天'!$J$5:$J$204&gt;'列表'!$I$5)*('升级聊天'!$K$5:$K$204=""))</f>
        <v/>
      </c>
    </row>
    <row r="14">
      <c r="A14" s="7" t="inlineStr">
        <is>
          <t>流失的客户</t>
        </is>
      </c>
      <c r="B14" s="14">
        <f>COUNTIF('升级聊天'!$O$5:$O$204,"已流失")</f>
        <v/>
      </c>
    </row>
    <row r="16">
      <c r="A16" s="18" t="inlineStr">
        <is>
          <t>按原因和严重程度</t>
        </is>
      </c>
    </row>
    <row r="17" ht="30" customHeight="1">
      <c r="A17" s="3" t="inlineStr">
        <is>
          <t>原因</t>
        </is>
      </c>
      <c r="B17" s="3" t="inlineStr">
        <is>
          <t>聊天数</t>
        </is>
      </c>
      <c r="C17" s="3" t="inlineStr">
        <is>
          <t>低</t>
        </is>
      </c>
      <c r="D17" s="3" t="inlineStr">
        <is>
          <t>中</t>
        </is>
      </c>
      <c r="E17" s="3" t="inlineStr">
        <is>
          <t>高</t>
        </is>
      </c>
      <c r="F17" s="3" t="inlineStr">
        <is>
          <t>严重</t>
        </is>
      </c>
      <c r="G17" s="3" t="inlineStr">
        <is>
          <t>已转交</t>
        </is>
      </c>
      <c r="H17" s="3" t="inlineStr">
        <is>
          <t>平均满意度</t>
        </is>
      </c>
    </row>
    <row r="18">
      <c r="A18" s="7" t="inlineStr">
        <is>
          <t>配送延误或未送达</t>
        </is>
      </c>
      <c r="B18" s="19">
        <f>COUNTIF('升级聊天'!$D$5:$D$204,$A18)</f>
        <v/>
      </c>
      <c r="C18" s="19">
        <f>COUNTIFS('升级聊天'!$D$5:$D$204,$A18,'升级聊天'!$E$5:$E$204,"低")</f>
        <v/>
      </c>
      <c r="D18" s="19">
        <f>COUNTIFS('升级聊天'!$D$5:$D$204,$A18,'升级聊天'!$E$5:$E$204,"中")</f>
        <v/>
      </c>
      <c r="E18" s="19">
        <f>COUNTIFS('升级聊天'!$D$5:$D$204,$A18,'升级聊天'!$E$5:$E$204,"高")</f>
        <v/>
      </c>
      <c r="F18" s="19">
        <f>COUNTIFS('升级聊天'!$D$5:$D$204,$A18,'升级聊天'!$E$5:$E$204,"严重")</f>
        <v/>
      </c>
      <c r="G18" s="19">
        <f>COUNTIFS('升级聊天'!$D$5:$D$204,$A18,'升级聊天'!$H$5:$H$204,"是")</f>
        <v/>
      </c>
      <c r="H18" s="20">
        <f>IF(COUNTIFS('升级聊天'!$D$5:$D$204,$A18,'升级聊天'!$P$5:$P$204,"&lt;&gt;")=0,"",AVERAGEIF('升级聊天'!$D$5:$D$204,$A18,'升级聊天'!$P$5:$P$204))</f>
        <v/>
      </c>
    </row>
    <row r="19">
      <c r="A19" s="7" t="inlineStr">
        <is>
          <t>产品故障或损坏</t>
        </is>
      </c>
      <c r="B19" s="19">
        <f>COUNTIF('升级聊天'!$D$5:$D$204,$A19)</f>
        <v/>
      </c>
      <c r="C19" s="19">
        <f>COUNTIFS('升级聊天'!$D$5:$D$204,$A19,'升级聊天'!$E$5:$E$204,"低")</f>
        <v/>
      </c>
      <c r="D19" s="19">
        <f>COUNTIFS('升级聊天'!$D$5:$D$204,$A19,'升级聊天'!$E$5:$E$204,"中")</f>
        <v/>
      </c>
      <c r="E19" s="19">
        <f>COUNTIFS('升级聊天'!$D$5:$D$204,$A19,'升级聊天'!$E$5:$E$204,"高")</f>
        <v/>
      </c>
      <c r="F19" s="19">
        <f>COUNTIFS('升级聊天'!$D$5:$D$204,$A19,'升级聊天'!$E$5:$E$204,"严重")</f>
        <v/>
      </c>
      <c r="G19" s="19">
        <f>COUNTIFS('升级聊天'!$D$5:$D$204,$A19,'升级聊天'!$H$5:$H$204,"是")</f>
        <v/>
      </c>
      <c r="H19" s="20">
        <f>IF(COUNTIFS('升级聊天'!$D$5:$D$204,$A19,'升级聊天'!$P$5:$P$204,"&lt;&gt;")=0,"",AVERAGEIF('升级聊天'!$D$5:$D$204,$A19,'升级聊天'!$P$5:$P$204))</f>
        <v/>
      </c>
    </row>
    <row r="20">
      <c r="A20" s="7" t="inlineStr">
        <is>
          <t>账单或扣款</t>
        </is>
      </c>
      <c r="B20" s="19">
        <f>COUNTIF('升级聊天'!$D$5:$D$204,$A20)</f>
        <v/>
      </c>
      <c r="C20" s="19">
        <f>COUNTIFS('升级聊天'!$D$5:$D$204,$A20,'升级聊天'!$E$5:$E$204,"低")</f>
        <v/>
      </c>
      <c r="D20" s="19">
        <f>COUNTIFS('升级聊天'!$D$5:$D$204,$A20,'升级聊天'!$E$5:$E$204,"中")</f>
        <v/>
      </c>
      <c r="E20" s="19">
        <f>COUNTIFS('升级聊天'!$D$5:$D$204,$A20,'升级聊天'!$E$5:$E$204,"高")</f>
        <v/>
      </c>
      <c r="F20" s="19">
        <f>COUNTIFS('升级聊天'!$D$5:$D$204,$A20,'升级聊天'!$E$5:$E$204,"严重")</f>
        <v/>
      </c>
      <c r="G20" s="19">
        <f>COUNTIFS('升级聊天'!$D$5:$D$204,$A20,'升级聊天'!$H$5:$H$204,"是")</f>
        <v/>
      </c>
      <c r="H20" s="20">
        <f>IF(COUNTIFS('升级聊天'!$D$5:$D$204,$A20,'升级聊天'!$P$5:$P$204,"&lt;&gt;")=0,"",AVERAGEIF('升级聊天'!$D$5:$D$204,$A20,'升级聊天'!$P$5:$P$204))</f>
        <v/>
      </c>
    </row>
    <row r="21">
      <c r="A21" s="7" t="inlineStr">
        <is>
          <t>等待太久或无人回复</t>
        </is>
      </c>
      <c r="B21" s="19">
        <f>COUNTIF('升级聊天'!$D$5:$D$204,$A21)</f>
        <v/>
      </c>
      <c r="C21" s="19">
        <f>COUNTIFS('升级聊天'!$D$5:$D$204,$A21,'升级聊天'!$E$5:$E$204,"低")</f>
        <v/>
      </c>
      <c r="D21" s="19">
        <f>COUNTIFS('升级聊天'!$D$5:$D$204,$A21,'升级聊天'!$E$5:$E$204,"中")</f>
        <v/>
      </c>
      <c r="E21" s="19">
        <f>COUNTIFS('升级聊天'!$D$5:$D$204,$A21,'升级聊天'!$E$5:$E$204,"高")</f>
        <v/>
      </c>
      <c r="F21" s="19">
        <f>COUNTIFS('升级聊天'!$D$5:$D$204,$A21,'升级聊天'!$E$5:$E$204,"严重")</f>
        <v/>
      </c>
      <c r="G21" s="19">
        <f>COUNTIFS('升级聊天'!$D$5:$D$204,$A21,'升级聊天'!$H$5:$H$204,"是")</f>
        <v/>
      </c>
      <c r="H21" s="20">
        <f>IF(COUNTIFS('升级聊天'!$D$5:$D$204,$A21,'升级聊天'!$P$5:$P$204,"&lt;&gt;")=0,"",AVERAGEIF('升级聊天'!$D$5:$D$204,$A21,'升级聊天'!$P$5:$P$204))</f>
        <v/>
      </c>
    </row>
    <row r="22">
      <c r="A22" s="7" t="inlineStr">
        <is>
          <t>员工态度</t>
        </is>
      </c>
      <c r="B22" s="19">
        <f>COUNTIF('升级聊天'!$D$5:$D$204,$A22)</f>
        <v/>
      </c>
      <c r="C22" s="19">
        <f>COUNTIFS('升级聊天'!$D$5:$D$204,$A22,'升级聊天'!$E$5:$E$204,"低")</f>
        <v/>
      </c>
      <c r="D22" s="19">
        <f>COUNTIFS('升级聊天'!$D$5:$D$204,$A22,'升级聊天'!$E$5:$E$204,"中")</f>
        <v/>
      </c>
      <c r="E22" s="19">
        <f>COUNTIFS('升级聊天'!$D$5:$D$204,$A22,'升级聊天'!$E$5:$E$204,"高")</f>
        <v/>
      </c>
      <c r="F22" s="19">
        <f>COUNTIFS('升级聊天'!$D$5:$D$204,$A22,'升级聊天'!$E$5:$E$204,"严重")</f>
        <v/>
      </c>
      <c r="G22" s="19">
        <f>COUNTIFS('升级聊天'!$D$5:$D$204,$A22,'升级聊天'!$H$5:$H$204,"是")</f>
        <v/>
      </c>
      <c r="H22" s="20">
        <f>IF(COUNTIFS('升级聊天'!$D$5:$D$204,$A22,'升级聊天'!$P$5:$P$204,"&lt;&gt;")=0,"",AVERAGEIF('升级聊天'!$D$5:$D$204,$A22,'升级聊天'!$P$5:$P$204))</f>
        <v/>
      </c>
    </row>
    <row r="23">
      <c r="A23" s="7" t="inlineStr">
        <is>
          <t>拒绝退款或退货</t>
        </is>
      </c>
      <c r="B23" s="19">
        <f>COUNTIF('升级聊天'!$D$5:$D$204,$A23)</f>
        <v/>
      </c>
      <c r="C23" s="19">
        <f>COUNTIFS('升级聊天'!$D$5:$D$204,$A23,'升级聊天'!$E$5:$E$204,"低")</f>
        <v/>
      </c>
      <c r="D23" s="19">
        <f>COUNTIFS('升级聊天'!$D$5:$D$204,$A23,'升级聊天'!$E$5:$E$204,"中")</f>
        <v/>
      </c>
      <c r="E23" s="19">
        <f>COUNTIFS('升级聊天'!$D$5:$D$204,$A23,'升级聊天'!$E$5:$E$204,"高")</f>
        <v/>
      </c>
      <c r="F23" s="19">
        <f>COUNTIFS('升级聊天'!$D$5:$D$204,$A23,'升级聊天'!$E$5:$E$204,"严重")</f>
        <v/>
      </c>
      <c r="G23" s="19">
        <f>COUNTIFS('升级聊天'!$D$5:$D$204,$A23,'升级聊天'!$H$5:$H$204,"是")</f>
        <v/>
      </c>
      <c r="H23" s="20">
        <f>IF(COUNTIFS('升级聊天'!$D$5:$D$204,$A23,'升级聊天'!$P$5:$P$204,"&lt;&gt;")=0,"",AVERAGEIF('升级聊天'!$D$5:$D$204,$A23,'升级聊天'!$P$5:$P$204))</f>
        <v/>
      </c>
    </row>
    <row r="24">
      <c r="A24" s="7" t="inlineStr">
        <is>
          <t>其他</t>
        </is>
      </c>
      <c r="B24" s="19">
        <f>COUNTIF('升级聊天'!$D$5:$D$204,$A24)</f>
        <v/>
      </c>
      <c r="C24" s="19">
        <f>COUNTIFS('升级聊天'!$D$5:$D$204,$A24,'升级聊天'!$E$5:$E$204,"低")</f>
        <v/>
      </c>
      <c r="D24" s="19">
        <f>COUNTIFS('升级聊天'!$D$5:$D$204,$A24,'升级聊天'!$E$5:$E$204,"中")</f>
        <v/>
      </c>
      <c r="E24" s="19">
        <f>COUNTIFS('升级聊天'!$D$5:$D$204,$A24,'升级聊天'!$E$5:$E$204,"高")</f>
        <v/>
      </c>
      <c r="F24" s="19">
        <f>COUNTIFS('升级聊天'!$D$5:$D$204,$A24,'升级聊天'!$E$5:$E$204,"严重")</f>
        <v/>
      </c>
      <c r="G24" s="19">
        <f>COUNTIFS('升级聊天'!$D$5:$D$204,$A24,'升级聊天'!$H$5:$H$204,"是")</f>
        <v/>
      </c>
      <c r="H24" s="20">
        <f>IF(COUNTIFS('升级聊天'!$D$5:$D$204,$A24,'升级聊天'!$P$5:$P$204,"&lt;&gt;")=0,"",AVERAGEIF('升级聊天'!$D$5:$D$204,$A24,'升级聊天'!$P$5:$P$204))</f>
        <v/>
      </c>
    </row>
    <row r="26">
      <c r="A26" s="18" t="inlineStr">
        <is>
          <t>按严重程度</t>
        </is>
      </c>
    </row>
    <row r="27" ht="30" customHeight="1">
      <c r="A27" s="3" t="inlineStr">
        <is>
          <t>严重程度</t>
        </is>
      </c>
      <c r="B27" s="3" t="inlineStr">
        <is>
          <t>聊天数</t>
        </is>
      </c>
      <c r="C27" s="3" t="inlineStr">
        <is>
          <t>已转交</t>
        </is>
      </c>
      <c r="D27" s="3" t="inlineStr">
        <is>
          <t>平均首次回复（分钟）</t>
        </is>
      </c>
      <c r="E27" s="3" t="inlineStr">
        <is>
          <t>跟进逾期</t>
        </is>
      </c>
      <c r="F27" s="3" t="inlineStr">
        <is>
          <t>平均满意度</t>
        </is>
      </c>
    </row>
    <row r="28">
      <c r="A28" s="7" t="inlineStr">
        <is>
          <t>低</t>
        </is>
      </c>
      <c r="B28" s="19">
        <f>COUNTIF('升级聊天'!$E$5:$E$204,$A28)</f>
        <v/>
      </c>
      <c r="C28" s="19">
        <f>COUNTIFS('升级聊天'!$E$5:$E$204,$A28,'升级聊天'!$H$5:$H$204,"是")</f>
        <v/>
      </c>
      <c r="D28" s="20">
        <f>IF(COUNTIFS('升级聊天'!$E$5:$E$204,$A28,'升级聊天'!$G$5:$G$204,"&lt;&gt;")=0,"",AVERAGEIF('升级聊天'!$E$5:$E$204,$A28,'升级聊天'!$G$5:$G$204))</f>
        <v/>
      </c>
      <c r="E28" s="19">
        <f>COUNTIFS('升级聊天'!$E$5:$E$204,$A28,'升级聊天'!$R$5:$R$204,"跟进逾期")</f>
        <v/>
      </c>
      <c r="F28" s="20">
        <f>IF(COUNTIFS('升级聊天'!$E$5:$E$204,$A28,'升级聊天'!$P$5:$P$204,"&lt;&gt;")=0,"",AVERAGEIF('升级聊天'!$E$5:$E$204,$A28,'升级聊天'!$P$5:$P$204))</f>
        <v/>
      </c>
    </row>
    <row r="29">
      <c r="A29" s="7" t="inlineStr">
        <is>
          <t>中</t>
        </is>
      </c>
      <c r="B29" s="19">
        <f>COUNTIF('升级聊天'!$E$5:$E$204,$A29)</f>
        <v/>
      </c>
      <c r="C29" s="19">
        <f>COUNTIFS('升级聊天'!$E$5:$E$204,$A29,'升级聊天'!$H$5:$H$204,"是")</f>
        <v/>
      </c>
      <c r="D29" s="20">
        <f>IF(COUNTIFS('升级聊天'!$E$5:$E$204,$A29,'升级聊天'!$G$5:$G$204,"&lt;&gt;")=0,"",AVERAGEIF('升级聊天'!$E$5:$E$204,$A29,'升级聊天'!$G$5:$G$204))</f>
        <v/>
      </c>
      <c r="E29" s="19">
        <f>COUNTIFS('升级聊天'!$E$5:$E$204,$A29,'升级聊天'!$R$5:$R$204,"跟进逾期")</f>
        <v/>
      </c>
      <c r="F29" s="20">
        <f>IF(COUNTIFS('升级聊天'!$E$5:$E$204,$A29,'升级聊天'!$P$5:$P$204,"&lt;&gt;")=0,"",AVERAGEIF('升级聊天'!$E$5:$E$204,$A29,'升级聊天'!$P$5:$P$204))</f>
        <v/>
      </c>
    </row>
    <row r="30">
      <c r="A30" s="7" t="inlineStr">
        <is>
          <t>高</t>
        </is>
      </c>
      <c r="B30" s="19">
        <f>COUNTIF('升级聊天'!$E$5:$E$204,$A30)</f>
        <v/>
      </c>
      <c r="C30" s="19">
        <f>COUNTIFS('升级聊天'!$E$5:$E$204,$A30,'升级聊天'!$H$5:$H$204,"是")</f>
        <v/>
      </c>
      <c r="D30" s="20">
        <f>IF(COUNTIFS('升级聊天'!$E$5:$E$204,$A30,'升级聊天'!$G$5:$G$204,"&lt;&gt;")=0,"",AVERAGEIF('升级聊天'!$E$5:$E$204,$A30,'升级聊天'!$G$5:$G$204))</f>
        <v/>
      </c>
      <c r="E30" s="19">
        <f>COUNTIFS('升级聊天'!$E$5:$E$204,$A30,'升级聊天'!$R$5:$R$204,"跟进逾期")</f>
        <v/>
      </c>
      <c r="F30" s="20">
        <f>IF(COUNTIFS('升级聊天'!$E$5:$E$204,$A30,'升级聊天'!$P$5:$P$204,"&lt;&gt;")=0,"",AVERAGEIF('升级聊天'!$E$5:$E$204,$A30,'升级聊天'!$P$5:$P$204))</f>
        <v/>
      </c>
    </row>
    <row r="31">
      <c r="A31" s="7" t="inlineStr">
        <is>
          <t>严重</t>
        </is>
      </c>
      <c r="B31" s="19">
        <f>COUNTIF('升级聊天'!$E$5:$E$204,$A31)</f>
        <v/>
      </c>
      <c r="C31" s="19">
        <f>COUNTIFS('升级聊天'!$E$5:$E$204,$A31,'升级聊天'!$H$5:$H$204,"是")</f>
        <v/>
      </c>
      <c r="D31" s="20">
        <f>IF(COUNTIFS('升级聊天'!$E$5:$E$204,$A31,'升级聊天'!$G$5:$G$204,"&lt;&gt;")=0,"",AVERAGEIF('升级聊天'!$E$5:$E$204,$A31,'升级聊天'!$G$5:$G$204))</f>
        <v/>
      </c>
      <c r="E31" s="19">
        <f>COUNTIFS('升级聊天'!$E$5:$E$204,$A31,'升级聊天'!$R$5:$R$204,"跟进逾期")</f>
        <v/>
      </c>
      <c r="F31" s="20">
        <f>IF(COUNTIFS('升级聊天'!$E$5:$E$204,$A31,'升级聊天'!$P$5:$P$204,"&lt;&gt;")=0,"",AVERAGEIF('升级聊天'!$E$5:$E$204,$A31,'升级聊天'!$P$5:$P$204))</f>
        <v/>
      </c>
    </row>
    <row r="33">
      <c r="A33" s="18" t="inlineStr">
        <is>
          <t>按提供的方案</t>
        </is>
      </c>
    </row>
    <row r="34" ht="24" customHeight="1">
      <c r="A34" s="3" t="inlineStr">
        <is>
          <t>提供的方案</t>
        </is>
      </c>
      <c r="B34" s="3" t="inlineStr">
        <is>
          <t>聊天数</t>
        </is>
      </c>
      <c r="C34" s="3" t="inlineStr">
        <is>
          <t>金额（$）</t>
        </is>
      </c>
    </row>
    <row r="35">
      <c r="A35" s="7" t="inlineStr">
        <is>
          <t>无</t>
        </is>
      </c>
      <c r="B35" s="19">
        <f>COUNTIF('升级聊天'!$I$5:$I$204,$A35)</f>
        <v/>
      </c>
      <c r="C35" s="21">
        <f>SUMIF('升级聊天'!$I$5:$I$204,$A35,'升级聊天'!$J$5:$J$204)</f>
        <v/>
      </c>
    </row>
    <row r="36">
      <c r="A36" s="7" t="inlineStr">
        <is>
          <t>道歉</t>
        </is>
      </c>
      <c r="B36" s="19">
        <f>COUNTIF('升级聊天'!$I$5:$I$204,$A36)</f>
        <v/>
      </c>
      <c r="C36" s="21">
        <f>SUMIF('升级聊天'!$I$5:$I$204,$A36,'升级聊天'!$J$5:$J$204)</f>
        <v/>
      </c>
    </row>
    <row r="37">
      <c r="A37" s="7" t="inlineStr">
        <is>
          <t>解决办法</t>
        </is>
      </c>
      <c r="B37" s="19">
        <f>COUNTIF('升级聊天'!$I$5:$I$204,$A37)</f>
        <v/>
      </c>
      <c r="C37" s="21">
        <f>SUMIF('升级聊天'!$I$5:$I$204,$A37,'升级聊天'!$J$5:$J$204)</f>
        <v/>
      </c>
    </row>
    <row r="38">
      <c r="A38" s="7" t="inlineStr">
        <is>
          <t>抵扣</t>
        </is>
      </c>
      <c r="B38" s="19">
        <f>COUNTIF('升级聊天'!$I$5:$I$204,$A38)</f>
        <v/>
      </c>
      <c r="C38" s="21">
        <f>SUMIF('升级聊天'!$I$5:$I$204,$A38,'升级聊天'!$J$5:$J$204)</f>
        <v/>
      </c>
    </row>
    <row r="39">
      <c r="A39" s="7" t="inlineStr">
        <is>
          <t>退款</t>
        </is>
      </c>
      <c r="B39" s="19">
        <f>COUNTIF('升级聊天'!$I$5:$I$204,$A39)</f>
        <v/>
      </c>
      <c r="C39" s="21">
        <f>SUMIF('升级聊天'!$I$5:$I$204,$A39,'升级聊天'!$J$5:$J$204)</f>
        <v/>
      </c>
    </row>
    <row r="40">
      <c r="A40" s="7" t="inlineStr">
        <is>
          <t>经理致电</t>
        </is>
      </c>
      <c r="B40" s="19">
        <f>COUNTIF('升级聊天'!$I$5:$I$204,$A40)</f>
        <v/>
      </c>
      <c r="C40" s="21">
        <f>SUMIF('升级聊天'!$I$5:$I$204,$A40,'升级聊天'!$J$5:$J$204)</f>
        <v/>
      </c>
    </row>
    <row r="42">
      <c r="A42" s="22" t="inlineStr">
        <is>
          <t>CRMsoftware.pro 免费模板。示例数据为虚构。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2" customWidth="1" min="3" max="3"/>
    <col width="18" customWidth="1" min="4" max="4"/>
    <col width="14" customWidth="1" min="5" max="5"/>
    <col width="10" customWidth="1" min="6" max="6"/>
    <col width="3" customWidth="1" min="7" max="7"/>
    <col width="30" customWidth="1" min="8" max="8"/>
    <col width="10" customWidth="1" min="9" max="9"/>
  </cols>
  <sheetData>
    <row r="1">
      <c r="A1" s="1" t="inlineStr">
        <is>
          <t>列表</t>
        </is>
      </c>
    </row>
    <row r="2">
      <c r="A2" s="2" t="inlineStr">
        <is>
          <t>按您的业务修改这些列表。记录表中的下拉菜单从这里读取选项。请保持“严重程度”“提供的方案”和“结果”的顺序不变。</t>
        </is>
      </c>
    </row>
    <row r="4" ht="24" customHeight="1">
      <c r="A4" s="3" t="inlineStr">
        <is>
          <t>渠道</t>
        </is>
      </c>
      <c r="B4" s="3" t="inlineStr">
        <is>
          <t>原因</t>
        </is>
      </c>
      <c r="C4" s="3" t="inlineStr">
        <is>
          <t>严重程度</t>
        </is>
      </c>
      <c r="D4" s="3" t="inlineStr">
        <is>
          <t>提供的方案</t>
        </is>
      </c>
      <c r="E4" s="3" t="inlineStr">
        <is>
          <t>结果</t>
        </is>
      </c>
      <c r="F4" s="3" t="inlineStr">
        <is>
          <t>是 / 否</t>
        </is>
      </c>
    </row>
    <row r="5">
      <c r="A5" s="7" t="inlineStr">
        <is>
          <t>网站聊天</t>
        </is>
      </c>
      <c r="B5" s="7" t="inlineStr">
        <is>
          <t>配送延误或未送达</t>
        </is>
      </c>
      <c r="C5" s="7" t="inlineStr">
        <is>
          <t>低</t>
        </is>
      </c>
      <c r="D5" s="7" t="inlineStr">
        <is>
          <t>无</t>
        </is>
      </c>
      <c r="E5" s="7" t="inlineStr">
        <is>
          <t>已解决</t>
        </is>
      </c>
      <c r="F5" s="7" t="inlineStr">
        <is>
          <t>是</t>
        </is>
      </c>
      <c r="H5" s="5" t="inlineStr">
        <is>
          <t>抵扣和退款的客服权限上限（$）</t>
        </is>
      </c>
      <c r="I5" s="21" t="n">
        <v>100</v>
      </c>
    </row>
    <row r="6">
      <c r="A6" s="7" t="inlineStr">
        <is>
          <t>WhatsApp</t>
        </is>
      </c>
      <c r="B6" s="7" t="inlineStr">
        <is>
          <t>产品故障或损坏</t>
        </is>
      </c>
      <c r="C6" s="7" t="inlineStr">
        <is>
          <t>中</t>
        </is>
      </c>
      <c r="D6" s="7" t="inlineStr">
        <is>
          <t>道歉</t>
        </is>
      </c>
      <c r="E6" s="7" t="inlineStr">
        <is>
          <t>未解决</t>
        </is>
      </c>
      <c r="F6" s="7" t="inlineStr">
        <is>
          <t>否</t>
        </is>
      </c>
    </row>
    <row r="7">
      <c r="A7" s="7" t="inlineStr">
        <is>
          <t>Instagram</t>
        </is>
      </c>
      <c r="B7" s="7" t="inlineStr">
        <is>
          <t>账单或扣款</t>
        </is>
      </c>
      <c r="C7" s="7" t="inlineStr">
        <is>
          <t>高</t>
        </is>
      </c>
      <c r="D7" s="7" t="inlineStr">
        <is>
          <t>解决办法</t>
        </is>
      </c>
      <c r="E7" s="7" t="inlineStr">
        <is>
          <t>已流失</t>
        </is>
      </c>
    </row>
    <row r="8">
      <c r="A8" s="7" t="inlineStr">
        <is>
          <t>Messenger</t>
        </is>
      </c>
      <c r="B8" s="7" t="inlineStr">
        <is>
          <t>等待太久或无人回复</t>
        </is>
      </c>
      <c r="C8" s="7" t="inlineStr">
        <is>
          <t>严重</t>
        </is>
      </c>
      <c r="D8" s="7" t="inlineStr">
        <is>
          <t>抵扣</t>
        </is>
      </c>
    </row>
    <row r="9">
      <c r="A9" s="7" t="inlineStr">
        <is>
          <t>Telegram</t>
        </is>
      </c>
      <c r="B9" s="7" t="inlineStr">
        <is>
          <t>员工态度</t>
        </is>
      </c>
      <c r="D9" s="7" t="inlineStr">
        <is>
          <t>退款</t>
        </is>
      </c>
    </row>
    <row r="10">
      <c r="A10" s="7" t="inlineStr">
        <is>
          <t>邮件</t>
        </is>
      </c>
      <c r="B10" s="7" t="inlineStr">
        <is>
          <t>拒绝退款或退货</t>
        </is>
      </c>
      <c r="D10" s="7" t="inlineStr">
        <is>
          <t>经理致电</t>
        </is>
      </c>
    </row>
    <row r="11">
      <c r="B11" s="7" t="inlineStr">
        <is>
          <t>其他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升级聊天记录表</dc:title>
  <dcterms:created xmlns:dcterms="http://purl.org/dc/terms/" xmlns:xsi="http://www.w3.org/2001/XMLSchema-instance" xsi:type="dcterms:W3CDTF">2026-10-08T12:58:14Z</dcterms:created>
  <dcterms:modified xmlns:dcterms="http://purl.org/dc/terms/" xmlns:xsi="http://www.w3.org/2001/XMLSchema-instance" xsi:type="dcterms:W3CDTF">2026-10-08T12:58:14Z</dcterms:modified>
</cp:coreProperties>
</file>