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通话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'通话'!$A$4:$X$204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2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6" customWidth="1" min="4" max="4"/>
    <col width="9" customWidth="1" min="5" max="5"/>
    <col width="36" customWidth="1" min="6" max="6"/>
    <col width="28" customWidth="1" min="7" max="7"/>
    <col width="30" customWidth="1" min="8" max="8"/>
    <col width="26" customWidth="1" min="9" max="9"/>
    <col width="28" customWidth="1" min="10" max="10"/>
    <col width="30" customWidth="1" min="11" max="11"/>
    <col width="32" customWidth="1" min="12" max="12"/>
    <col width="36" customWidth="1" min="13" max="13"/>
    <col width="12" customWidth="1" min="14" max="14"/>
    <col width="13" customWidth="1" min="15" max="15"/>
    <col width="16" customWidth="1" min="16" max="16"/>
    <col width="11" customWidth="1" min="17" max="17"/>
    <col width="13" customWidth="1" min="18" max="18"/>
    <col width="8" customWidth="1" min="19" max="19"/>
    <col width="9" customWidth="1" min="20" max="20"/>
    <col width="14" customWidth="1" min="21" max="21"/>
    <col width="10" customWidth="1" min="22" max="22"/>
    <col width="13" customWidth="1" min="23" max="23"/>
    <col width="30" customWidth="1" min="24" max="24"/>
  </cols>
  <sheetData>
    <row r="1">
      <c r="A1" s="1" t="inlineStr">
        <is>
          <t>需求挖掘电话记录表</t>
        </is>
      </c>
    </row>
    <row r="2">
      <c r="A2" s="2" t="inlineStr">
        <is>
          <t>每次需求挖掘电话一行。填写五个字段，并从四个匹配度下拉列表中选择：匹配度评分、完整性检查和下一步行动状态会自动填写。</t>
        </is>
      </c>
    </row>
    <row r="3">
      <c r="A3" s="2" t="inlineStr">
        <is>
          <t>示例日期以今天为基准。保持下一步行动及其日期为最新：一步完成后，写下新的一步。灰色背景的列是公式。</t>
        </is>
      </c>
    </row>
    <row r="4" ht="34" customHeight="1">
      <c r="A4" s="3" t="inlineStr">
        <is>
          <t>日期</t>
        </is>
      </c>
      <c r="B4" s="3" t="inlineStr">
        <is>
          <t>公司</t>
        </is>
      </c>
      <c r="C4" s="3" t="inlineStr">
        <is>
          <t>联系人</t>
        </is>
      </c>
      <c r="D4" s="3" t="inlineStr">
        <is>
          <t>职位</t>
        </is>
      </c>
      <c r="E4" s="3" t="inlineStr">
        <is>
          <t>负责人</t>
        </is>
      </c>
      <c r="F4" s="3" t="inlineStr">
        <is>
          <t>问题</t>
        </is>
      </c>
      <c r="G4" s="3" t="inlineStr">
        <is>
          <t>影响</t>
        </is>
      </c>
      <c r="H4" s="3" t="inlineStr">
        <is>
          <t>决策人</t>
        </is>
      </c>
      <c r="I4" s="3" t="inlineStr">
        <is>
          <t>预算</t>
        </is>
      </c>
      <c r="J4" s="3" t="inlineStr">
        <is>
          <t>时间安排</t>
        </is>
      </c>
      <c r="K4" s="3" t="inlineStr">
        <is>
          <t>技术与审批</t>
        </is>
      </c>
      <c r="L4" s="3" t="inlineStr">
        <is>
          <t>成功标准</t>
        </is>
      </c>
      <c r="M4" s="3" t="inlineStr">
        <is>
          <t>下一步行动</t>
        </is>
      </c>
      <c r="N4" s="3" t="inlineStr">
        <is>
          <t>下一步行动日期</t>
        </is>
      </c>
      <c r="O4" s="3" t="inlineStr">
        <is>
          <t>问题清晰度</t>
        </is>
      </c>
      <c r="P4" s="3" t="inlineStr">
        <is>
          <t>决策人匹配</t>
        </is>
      </c>
      <c r="Q4" s="3" t="inlineStr">
        <is>
          <t>预算匹配</t>
        </is>
      </c>
      <c r="R4" s="3" t="inlineStr">
        <is>
          <t>时间匹配</t>
        </is>
      </c>
      <c r="S4" s="3" t="inlineStr">
        <is>
          <t>匹配度评分</t>
        </is>
      </c>
      <c r="T4" s="3" t="inlineStr">
        <is>
          <t>匹配度</t>
        </is>
      </c>
      <c r="U4" s="3" t="inlineStr">
        <is>
          <t>完整性</t>
        </is>
      </c>
      <c r="V4" s="3" t="inlineStr">
        <is>
          <t>结果</t>
        </is>
      </c>
      <c r="W4" s="3" t="inlineStr">
        <is>
          <t>下一步行动状态</t>
        </is>
      </c>
      <c r="X4" s="3" t="inlineStr">
        <is>
          <t>备注</t>
        </is>
      </c>
    </row>
    <row r="5">
      <c r="A5" s="4">
        <f>TODAY()-1</f>
        <v/>
      </c>
      <c r="B5" s="5" t="inlineStr">
        <is>
          <t>Hollis &amp; Reed Architects</t>
        </is>
      </c>
      <c r="C5" s="6" t="inlineStr">
        <is>
          <t>Priya Nair</t>
        </is>
      </c>
      <c r="D5" s="6" t="inlineStr">
        <is>
          <t>办公室经理</t>
        </is>
      </c>
      <c r="E5" s="7" t="inlineStr">
        <is>
          <t>Kim</t>
        </is>
      </c>
      <c r="F5" s="6" t="inlineStr">
        <is>
          <t>工单 2 到 3 天才响应；赶工周出过两次故障</t>
        </is>
      </c>
      <c r="G5" s="6" t="inlineStr">
        <is>
          <t>9 月大约损失 150 小时，24 人</t>
        </is>
      </c>
      <c r="H5" s="6" t="inlineStr">
        <is>
          <t>Mark Hollis，管理合伙人；Lena Ortiz 把关技术</t>
        </is>
      </c>
      <c r="I5" s="6" t="inlineStr">
        <is>
          <t>每月 $2,000 到 $2,500，尚未批准</t>
        </is>
      </c>
      <c r="J5" s="6" t="inlineStr">
        <is>
          <t>10 月 23 日前做决定：合同 12 月 31 日到期前需提前 60 天通知</t>
        </is>
      </c>
      <c r="K5" s="6" t="inlineStr">
        <is>
          <t>保留 Microsoft 365 和 Revit；Mark 签字，无其他审核</t>
        </is>
      </c>
      <c r="L5" s="6" t="inlineStr">
        <is>
          <t>工单 1 小时内响应；90 天内赶工周零故障</t>
        </is>
      </c>
      <c r="M5" s="6" t="inlineStr">
        <is>
          <t>Kim 发送一页摘要；10 月 14 日 11:00 与 Priya 和 Mark 的方案选项通话</t>
        </is>
      </c>
      <c r="N5" s="4">
        <f>TODAY()+2</f>
        <v/>
      </c>
      <c r="O5" s="7" t="inlineStr">
        <is>
          <t>清晰</t>
        </is>
      </c>
      <c r="P5" s="7" t="inlineStr">
        <is>
          <t>已知，未参加通话</t>
        </is>
      </c>
      <c r="Q5" s="7" t="inlineStr">
        <is>
          <t>符合</t>
        </is>
      </c>
      <c r="R5" s="7" t="inlineStr">
        <is>
          <t>90 天内</t>
        </is>
      </c>
      <c r="S5" s="8">
        <f>IF(COUNTA($O5:$R5)=0,"",IF($O5="清晰",2,IF($O5="部分清晰",1,0))+IF($P5="在通话中",2,IF($P5="已知，未参加通话",1,0))+IF($Q5="符合",2,IF($Q5="未透露",1,0))+IF($R5="90 天内",2,IF($R5="今年内",1,0)))</f>
        <v/>
      </c>
      <c r="T5" s="9">
        <f>IF($S5="","",IF($S5&gt;=7,"高",IF($S5&gt;=4,"中","低")))</f>
        <v/>
      </c>
      <c r="U5" s="10">
        <f>IF($B5="","",IF(AND($D5&lt;&gt;"",$F5&lt;&gt;"",$H5&lt;&gt;"",$I5&lt;&gt;"",$J5&lt;&gt;"",$L5&lt;&gt;"",$M5&lt;&gt;"",$N5&lt;&gt;""),"完整","缺少字段"))</f>
        <v/>
      </c>
      <c r="V5" s="7" t="inlineStr">
        <is>
          <t>进行中</t>
        </is>
      </c>
      <c r="W5" s="11">
        <f>IF(OR($B5="",$N5=""),"",IF(AND($V5&lt;&gt;"",$V5&lt;&gt;"进行中"),"已关闭",IF($N5&lt;TODAY(),"逾期",IF($N5=TODAY(),"今天到期","已安排"))))</f>
        <v/>
      </c>
      <c r="X5" s="6" t="inlineStr">
        <is>
          <t>通过网站聊天预约</t>
        </is>
      </c>
    </row>
    <row r="6">
      <c r="A6" s="4">
        <f>TODAY()-2</f>
        <v/>
      </c>
      <c r="B6" s="5" t="inlineStr">
        <is>
          <t>Pinehurst Dental Group</t>
        </is>
      </c>
      <c r="C6" s="6" t="inlineStr">
        <is>
          <t>Dr. Anita Shah</t>
        </is>
      </c>
      <c r="D6" s="6" t="inlineStr">
        <is>
          <t>老板</t>
        </is>
      </c>
      <c r="E6" s="7" t="inlineStr">
        <is>
          <t>Dan</t>
        </is>
      </c>
      <c r="F6" s="6" t="inlineStr">
        <is>
          <t>前台每天花 2 小时处理密码重置和打印机问题</t>
        </is>
      </c>
      <c r="G6" s="6" t="inlineStr">
        <is>
          <t>每月大约 40 小时</t>
        </is>
      </c>
      <c r="H6" s="6" t="inlineStr">
        <is>
          <t>Dr. Shah，在通话中</t>
        </is>
      </c>
      <c r="I6" s="6" t="inlineStr">
        <is>
          <t>每月最多 $1,200，已批准</t>
        </is>
      </c>
      <c r="J6" s="6" t="inlineStr">
        <is>
          <t>11 月开始</t>
        </is>
      </c>
      <c r="K6" s="6" t="inlineStr">
        <is>
          <t>保留诊所管理软件；Dr. Shah 签字</t>
        </is>
      </c>
      <c r="L6" s="6" t="inlineStr">
        <is>
          <t>前台工单当天解决</t>
        </is>
      </c>
      <c r="M6" s="6" t="inlineStr">
        <is>
          <t>Dan 发送含两个选项的方案</t>
        </is>
      </c>
      <c r="N6" s="4">
        <f>TODAY()+1</f>
        <v/>
      </c>
      <c r="O6" s="7" t="inlineStr">
        <is>
          <t>清晰</t>
        </is>
      </c>
      <c r="P6" s="7" t="inlineStr">
        <is>
          <t>在通话中</t>
        </is>
      </c>
      <c r="Q6" s="7" t="inlineStr">
        <is>
          <t>符合</t>
        </is>
      </c>
      <c r="R6" s="7" t="inlineStr">
        <is>
          <t>90 天内</t>
        </is>
      </c>
      <c r="S6" s="8">
        <f>IF(COUNTA($O6:$R6)=0,"",IF($O6="清晰",2,IF($O6="部分清晰",1,0))+IF($P6="在通话中",2,IF($P6="已知，未参加通话",1,0))+IF($Q6="符合",2,IF($Q6="未透露",1,0))+IF($R6="90 天内",2,IF($R6="今年内",1,0)))</f>
        <v/>
      </c>
      <c r="T6" s="9">
        <f>IF($S6="","",IF($S6&gt;=7,"高",IF($S6&gt;=4,"中","低")))</f>
        <v/>
      </c>
      <c r="U6" s="10">
        <f>IF($B6="","",IF(AND($D6&lt;&gt;"",$F6&lt;&gt;"",$H6&lt;&gt;"",$I6&lt;&gt;"",$J6&lt;&gt;"",$L6&lt;&gt;"",$M6&lt;&gt;"",$N6&lt;&gt;""),"完整","缺少字段"))</f>
        <v/>
      </c>
      <c r="V6" s="7" t="inlineStr">
        <is>
          <t>进行中</t>
        </is>
      </c>
      <c r="W6" s="11">
        <f>IF(OR($B6="",$N6=""),"",IF(AND($V6&lt;&gt;"",$V6&lt;&gt;"进行中"),"已关闭",IF($N6&lt;TODAY(),"逾期",IF($N6=TODAY(),"今天到期","已安排"))))</f>
        <v/>
      </c>
      <c r="X6" s="6" t="n"/>
    </row>
    <row r="7">
      <c r="A7" s="4">
        <f>TODAY()-6</f>
        <v/>
      </c>
      <c r="B7" s="5" t="inlineStr">
        <is>
          <t>Greenfield Logistics</t>
        </is>
      </c>
      <c r="C7" s="6" t="inlineStr">
        <is>
          <t>Carlos Mendes</t>
        </is>
      </c>
      <c r="D7" s="6" t="inlineStr">
        <is>
          <t>运营经理</t>
        </is>
      </c>
      <c r="E7" s="7" t="inlineStr">
        <is>
          <t>Kim</t>
        </is>
      </c>
      <c r="F7" s="6" t="inlineStr">
        <is>
          <t>仓库 Wi-Fi 每天掉线数次；扫描枪断开连接</t>
        </is>
      </c>
      <c r="G7" s="6" t="inlineStr">
        <is>
          <t>尚未量化</t>
        </is>
      </c>
      <c r="H7" s="6" t="inlineStr">
        <is>
          <t>未知；Carlos 会去问 CFO</t>
        </is>
      </c>
      <c r="I7" s="6" t="inlineStr">
        <is>
          <t>未透露</t>
        </is>
      </c>
      <c r="J7" s="6" t="inlineStr">
        <is>
          <t>无日期</t>
        </is>
      </c>
      <c r="K7" s="6" t="inlineStr">
        <is>
          <t>扫描枪运行在旧版 Windows 上</t>
        </is>
      </c>
      <c r="L7" s="6" t="n"/>
      <c r="M7" s="6" t="inlineStr">
        <is>
          <t>Kim 致电 Carlos，了解 CFO 的姓名和预算范围</t>
        </is>
      </c>
      <c r="N7" s="4">
        <f>TODAY()-1</f>
        <v/>
      </c>
      <c r="O7" s="7" t="inlineStr">
        <is>
          <t>部分清晰</t>
        </is>
      </c>
      <c r="P7" s="7" t="inlineStr">
        <is>
          <t>未知</t>
        </is>
      </c>
      <c r="Q7" s="7" t="inlineStr">
        <is>
          <t>未透露</t>
        </is>
      </c>
      <c r="R7" s="7" t="inlineStr">
        <is>
          <t>无日期</t>
        </is>
      </c>
      <c r="S7" s="8">
        <f>IF(COUNTA($O7:$R7)=0,"",IF($O7="清晰",2,IF($O7="部分清晰",1,0))+IF($P7="在通话中",2,IF($P7="已知，未参加通话",1,0))+IF($Q7="符合",2,IF($Q7="未透露",1,0))+IF($R7="90 天内",2,IF($R7="今年内",1,0)))</f>
        <v/>
      </c>
      <c r="T7" s="9">
        <f>IF($S7="","",IF($S7&gt;=7,"高",IF($S7&gt;=4,"中","低")))</f>
        <v/>
      </c>
      <c r="U7" s="10">
        <f>IF($B7="","",IF(AND($D7&lt;&gt;"",$F7&lt;&gt;"",$H7&lt;&gt;"",$I7&lt;&gt;"",$J7&lt;&gt;"",$L7&lt;&gt;"",$M7&lt;&gt;"",$N7&lt;&gt;""),"完整","缺少字段"))</f>
        <v/>
      </c>
      <c r="V7" s="7" t="inlineStr">
        <is>
          <t>进行中</t>
        </is>
      </c>
      <c r="W7" s="11">
        <f>IF(OR($B7="",$N7=""),"",IF(AND($V7&lt;&gt;"",$V7&lt;&gt;"进行中"),"已关闭",IF($N7&lt;TODAY(),"逾期",IF($N7=TODAY(),"今天到期","已安排"))))</f>
        <v/>
      </c>
      <c r="X7" s="6" t="inlineStr">
        <is>
          <t>任何方案之前都需要先找到决策人</t>
        </is>
      </c>
    </row>
    <row r="8">
      <c r="A8" s="4">
        <f>TODAY()-8</f>
        <v/>
      </c>
      <c r="B8" s="5" t="inlineStr">
        <is>
          <t>Cedar Street Law</t>
        </is>
      </c>
      <c r="C8" s="6" t="inlineStr">
        <is>
          <t>Megan Doyle</t>
        </is>
      </c>
      <c r="D8" s="6" t="inlineStr">
        <is>
          <t>事务所经理</t>
        </is>
      </c>
      <c r="E8" s="7" t="inlineStr">
        <is>
          <t>Dan</t>
        </is>
      </c>
      <c r="F8" s="6" t="inlineStr">
        <is>
          <t>8 月邮件中断了一整天；备份从未测试过</t>
        </is>
      </c>
      <c r="G8" s="6" t="inlineStr">
        <is>
          <t>9 人损失一天，大约 70 小时</t>
        </is>
      </c>
      <c r="H8" s="6" t="inlineStr">
        <is>
          <t>两位合伙人决定；Megan 推荐</t>
        </is>
      </c>
      <c r="I8" s="6" t="inlineStr">
        <is>
          <t>每月 $1,500 到 $2,000</t>
        </is>
      </c>
      <c r="J8" s="6" t="inlineStr">
        <is>
          <t>年底前</t>
        </is>
      </c>
      <c r="K8" s="6" t="inlineStr">
        <is>
          <t>保留案件管理系统；两位合伙人签字</t>
        </is>
      </c>
      <c r="L8" s="6" t="inlineStr">
        <is>
          <t>备份经过测试，4 小时内可恢复</t>
        </is>
      </c>
      <c r="M8" s="6" t="inlineStr">
        <is>
          <t>与两位合伙人通话，两个选项</t>
        </is>
      </c>
      <c r="N8" s="4">
        <f>TODAY()+6</f>
        <v/>
      </c>
      <c r="O8" s="7" t="inlineStr">
        <is>
          <t>清晰</t>
        </is>
      </c>
      <c r="P8" s="7" t="inlineStr">
        <is>
          <t>已知，未参加通话</t>
        </is>
      </c>
      <c r="Q8" s="7" t="inlineStr">
        <is>
          <t>符合</t>
        </is>
      </c>
      <c r="R8" s="7" t="inlineStr">
        <is>
          <t>今年内</t>
        </is>
      </c>
      <c r="S8" s="8">
        <f>IF(COUNTA($O8:$R8)=0,"",IF($O8="清晰",2,IF($O8="部分清晰",1,0))+IF($P8="在通话中",2,IF($P8="已知，未参加通话",1,0))+IF($Q8="符合",2,IF($Q8="未透露",1,0))+IF($R8="90 天内",2,IF($R8="今年内",1,0)))</f>
        <v/>
      </c>
      <c r="T8" s="9">
        <f>IF($S8="","",IF($S8&gt;=7,"高",IF($S8&gt;=4,"中","低")))</f>
        <v/>
      </c>
      <c r="U8" s="10">
        <f>IF($B8="","",IF(AND($D8&lt;&gt;"",$F8&lt;&gt;"",$H8&lt;&gt;"",$I8&lt;&gt;"",$J8&lt;&gt;"",$L8&lt;&gt;"",$M8&lt;&gt;"",$N8&lt;&gt;""),"完整","缺少字段"))</f>
        <v/>
      </c>
      <c r="V8" s="7" t="inlineStr">
        <is>
          <t>进行中</t>
        </is>
      </c>
      <c r="W8" s="11">
        <f>IF(OR($B8="",$N8=""),"",IF(AND($V8&lt;&gt;"",$V8&lt;&gt;"进行中"),"已关闭",IF($N8&lt;TODAY(),"逾期",IF($N8=TODAY(),"今天到期","已安排"))))</f>
        <v/>
      </c>
      <c r="X8" s="6" t="n"/>
    </row>
    <row r="9">
      <c r="A9" s="4">
        <f>TODAY()-13</f>
        <v/>
      </c>
      <c r="B9" s="5" t="inlineStr">
        <is>
          <t>Northgate Fitness</t>
        </is>
      </c>
      <c r="C9" s="6" t="inlineStr">
        <is>
          <t>Sam Patel</t>
        </is>
      </c>
      <c r="D9" s="6" t="inlineStr">
        <is>
          <t>老板</t>
        </is>
      </c>
      <c r="E9" s="7" t="inlineStr">
        <is>
          <t>Kim</t>
        </is>
      </c>
      <c r="F9" s="6" t="inlineStr">
        <is>
          <t>会员签到平板在早高峰死机</t>
        </is>
      </c>
      <c r="G9" s="6" t="inlineStr">
        <is>
          <t>早上 6 点排队，每周大约 5 起投诉</t>
        </is>
      </c>
      <c r="H9" s="6" t="inlineStr">
        <is>
          <t>Sam，在通话中</t>
        </is>
      </c>
      <c r="I9" s="6" t="inlineStr">
        <is>
          <t>过低：每月最多 $300</t>
        </is>
      </c>
      <c r="J9" s="6" t="inlineStr">
        <is>
          <t>1 月高峰前</t>
        </is>
      </c>
      <c r="K9" s="6" t="inlineStr">
        <is>
          <t>平板已用 6 年</t>
        </is>
      </c>
      <c r="L9" s="6" t="inlineStr">
        <is>
          <t>签到不排队</t>
        </is>
      </c>
      <c r="M9" s="6" t="inlineStr">
        <is>
          <t>Kim 发送仅含硬件的报价</t>
        </is>
      </c>
      <c r="N9" s="4">
        <f>TODAY()-9</f>
        <v/>
      </c>
      <c r="O9" s="7" t="inlineStr">
        <is>
          <t>清晰</t>
        </is>
      </c>
      <c r="P9" s="7" t="inlineStr">
        <is>
          <t>在通话中</t>
        </is>
      </c>
      <c r="Q9" s="7" t="inlineStr">
        <is>
          <t>过低</t>
        </is>
      </c>
      <c r="R9" s="7" t="inlineStr">
        <is>
          <t>今年内</t>
        </is>
      </c>
      <c r="S9" s="8">
        <f>IF(COUNTA($O9:$R9)=0,"",IF($O9="清晰",2,IF($O9="部分清晰",1,0))+IF($P9="在通话中",2,IF($P9="已知，未参加通话",1,0))+IF($Q9="符合",2,IF($Q9="未透露",1,0))+IF($R9="90 天内",2,IF($R9="今年内",1,0)))</f>
        <v/>
      </c>
      <c r="T9" s="9">
        <f>IF($S9="","",IF($S9&gt;=7,"高",IF($S9&gt;=4,"中","低")))</f>
        <v/>
      </c>
      <c r="U9" s="10">
        <f>IF($B9="","",IF(AND($D9&lt;&gt;"",$F9&lt;&gt;"",$H9&lt;&gt;"",$I9&lt;&gt;"",$J9&lt;&gt;"",$L9&lt;&gt;"",$M9&lt;&gt;"",$N9&lt;&gt;""),"完整","缺少字段"))</f>
        <v/>
      </c>
      <c r="V9" s="7" t="inlineStr">
        <is>
          <t>不匹配</t>
        </is>
      </c>
      <c r="W9" s="11">
        <f>IF(OR($B9="",$N9=""),"",IF(AND($V9&lt;&gt;"",$V9&lt;&gt;"进行中"),"已关闭",IF($N9&lt;TODAY(),"逾期",IF($N9=TODAY(),"今天到期","已安排"))))</f>
        <v/>
      </c>
      <c r="X9" s="6" t="inlineStr">
        <is>
          <t>预算只够买硬件；已转介给经销商</t>
        </is>
      </c>
    </row>
    <row r="10">
      <c r="A10" s="4">
        <f>TODAY()-20</f>
        <v/>
      </c>
      <c r="B10" s="5" t="inlineStr">
        <is>
          <t>Bluewater Marine Supply</t>
        </is>
      </c>
      <c r="C10" s="6" t="inlineStr">
        <is>
          <t>Erin Walsh</t>
        </is>
      </c>
      <c r="D10" s="6" t="inlineStr">
        <is>
          <t>总经理</t>
        </is>
      </c>
      <c r="E10" s="7" t="inlineStr">
        <is>
          <t>Dan</t>
        </is>
      </c>
      <c r="F10" s="6" t="inlineStr">
        <is>
          <t>两个站点没有共享文件；员工来回用邮件传文档</t>
        </is>
      </c>
      <c r="G10" s="6" t="inlineStr">
        <is>
          <t>每周大约 6 小时，订单出现版本错误</t>
        </is>
      </c>
      <c r="H10" s="6" t="inlineStr">
        <is>
          <t>Erin 决定；老板知情</t>
        </is>
      </c>
      <c r="I10" s="6" t="inlineStr">
        <is>
          <t>每月 $1,800，已批准</t>
        </is>
      </c>
      <c r="J10" s="6" t="inlineStr">
        <is>
          <t>春季旺季前，3 月 1 日前</t>
        </is>
      </c>
      <c r="K10" s="6" t="inlineStr">
        <is>
          <t>保留收银系统</t>
        </is>
      </c>
      <c r="L10" s="6" t="inlineStr">
        <is>
          <t>两个站点共用一套文件系统</t>
        </is>
      </c>
      <c r="M10" s="6" t="inlineStr">
        <is>
          <t>已签约；启动会议</t>
        </is>
      </c>
      <c r="N10" s="4">
        <f>TODAY()+5</f>
        <v/>
      </c>
      <c r="O10" s="7" t="inlineStr">
        <is>
          <t>清晰</t>
        </is>
      </c>
      <c r="P10" s="7" t="inlineStr">
        <is>
          <t>在通话中</t>
        </is>
      </c>
      <c r="Q10" s="7" t="inlineStr">
        <is>
          <t>符合</t>
        </is>
      </c>
      <c r="R10" s="7" t="inlineStr">
        <is>
          <t>今年内</t>
        </is>
      </c>
      <c r="S10" s="8">
        <f>IF(COUNTA($O10:$R10)=0,"",IF($O10="清晰",2,IF($O10="部分清晰",1,0))+IF($P10="在通话中",2,IF($P10="已知，未参加通话",1,0))+IF($Q10="符合",2,IF($Q10="未透露",1,0))+IF($R10="90 天内",2,IF($R10="今年内",1,0)))</f>
        <v/>
      </c>
      <c r="T10" s="9">
        <f>IF($S10="","",IF($S10&gt;=7,"高",IF($S10&gt;=4,"中","低")))</f>
        <v/>
      </c>
      <c r="U10" s="10">
        <f>IF($B10="","",IF(AND($D10&lt;&gt;"",$F10&lt;&gt;"",$H10&lt;&gt;"",$I10&lt;&gt;"",$J10&lt;&gt;"",$L10&lt;&gt;"",$M10&lt;&gt;"",$N10&lt;&gt;""),"完整","缺少字段"))</f>
        <v/>
      </c>
      <c r="V10" s="7" t="inlineStr">
        <is>
          <t>赢单</t>
        </is>
      </c>
      <c r="W10" s="11">
        <f>IF(OR($B10="",$N10=""),"",IF(AND($V10&lt;&gt;"",$V10&lt;&gt;"进行中"),"已关闭",IF($N10&lt;TODAY(),"逾期",IF($N10=TODAY(),"今天到期","已安排"))))</f>
        <v/>
      </c>
      <c r="X10" s="6" t="inlineStr">
        <is>
          <t>10 月 2 日签约</t>
        </is>
      </c>
    </row>
    <row r="11">
      <c r="A11" s="4">
        <f>TODAY()-27</f>
        <v/>
      </c>
      <c r="B11" s="5" t="inlineStr">
        <is>
          <t>Harlow &amp; Finch Accountants</t>
        </is>
      </c>
      <c r="C11" s="6" t="inlineStr">
        <is>
          <t>James Finch</t>
        </is>
      </c>
      <c r="D11" s="6" t="inlineStr">
        <is>
          <t>合伙人</t>
        </is>
      </c>
      <c r="E11" s="7" t="inlineStr">
        <is>
          <t>Kim</t>
        </is>
      </c>
      <c r="F11" s="6" t="inlineStr">
        <is>
          <t>报税季笔记本电脑运行缓慢；没有设备管理</t>
        </is>
      </c>
      <c r="G11" s="6" t="inlineStr">
        <is>
          <t>模糊：“大家都在抱怨”</t>
        </is>
      </c>
      <c r="H11" s="6" t="inlineStr">
        <is>
          <t>James 和合伙人 Ruth Harlow</t>
        </is>
      </c>
      <c r="I11" s="6" t="inlineStr">
        <is>
          <t>未透露</t>
        </is>
      </c>
      <c r="J11" s="6" t="inlineStr">
        <is>
          <t>1 月前</t>
        </is>
      </c>
      <c r="K11" s="6" t="inlineStr">
        <is>
          <t>未提及</t>
        </is>
      </c>
      <c r="L11" s="6" t="inlineStr">
        <is>
          <t>报税季前更换笔记本电脑</t>
        </is>
      </c>
      <c r="M11" s="6" t="inlineStr">
        <is>
          <t>Kim 发送方案</t>
        </is>
      </c>
      <c r="N11" s="4">
        <f>TODAY()-20</f>
        <v/>
      </c>
      <c r="O11" s="7" t="inlineStr">
        <is>
          <t>模糊</t>
        </is>
      </c>
      <c r="P11" s="7" t="inlineStr">
        <is>
          <t>已知，未参加通话</t>
        </is>
      </c>
      <c r="Q11" s="7" t="inlineStr">
        <is>
          <t>未透露</t>
        </is>
      </c>
      <c r="R11" s="7" t="inlineStr">
        <is>
          <t>今年内</t>
        </is>
      </c>
      <c r="S11" s="8">
        <f>IF(COUNTA($O11:$R11)=0,"",IF($O11="清晰",2,IF($O11="部分清晰",1,0))+IF($P11="在通话中",2,IF($P11="已知，未参加通话",1,0))+IF($Q11="符合",2,IF($Q11="未透露",1,0))+IF($R11="90 天内",2,IF($R11="今年内",1,0)))</f>
        <v/>
      </c>
      <c r="T11" s="9">
        <f>IF($S11="","",IF($S11&gt;=7,"高",IF($S11&gt;=4,"中","低")))</f>
        <v/>
      </c>
      <c r="U11" s="10">
        <f>IF($B11="","",IF(AND($D11&lt;&gt;"",$F11&lt;&gt;"",$H11&lt;&gt;"",$I11&lt;&gt;"",$J11&lt;&gt;"",$L11&lt;&gt;"",$M11&lt;&gt;"",$N11&lt;&gt;""),"完整","缺少字段"))</f>
        <v/>
      </c>
      <c r="V11" s="7" t="inlineStr">
        <is>
          <t>丢单</t>
        </is>
      </c>
      <c r="W11" s="11">
        <f>IF(OR($B11="",$N11=""),"",IF(AND($V11&lt;&gt;"",$V11&lt;&gt;"进行中"),"已关闭",IF($N11&lt;TODAY(),"逾期",IF($N11=TODAY(),"今天到期","已安排"))))</f>
        <v/>
      </c>
      <c r="X11" s="6" t="inlineStr">
        <is>
          <t>选择了更便宜的本地服务商</t>
        </is>
      </c>
    </row>
    <row r="12">
      <c r="A12" s="4">
        <f>TODAY()-1</f>
        <v/>
      </c>
      <c r="B12" s="5" t="inlineStr">
        <is>
          <t>Oakridge Veterinary Clinic</t>
        </is>
      </c>
      <c r="C12" s="6" t="inlineStr">
        <is>
          <t>Dr. Leo Brandt</t>
        </is>
      </c>
      <c r="D12" s="6" t="inlineStr">
        <is>
          <t>诊所老板</t>
        </is>
      </c>
      <c r="E12" s="7" t="inlineStr">
        <is>
          <t>Dan</t>
        </is>
      </c>
      <c r="F12" s="6" t="inlineStr">
        <is>
          <t>诊所软件每周崩溃；供应商归咎于网络</t>
        </is>
      </c>
      <c r="G12" s="6" t="inlineStr">
        <is>
          <t>每周大约 3 小时停机</t>
        </is>
      </c>
      <c r="H12" s="6" t="inlineStr">
        <is>
          <t>Dr. Brandt，在通话中</t>
        </is>
      </c>
      <c r="I12" s="6" t="n"/>
      <c r="J12" s="6" t="inlineStr">
        <is>
          <t>2 个月内</t>
        </is>
      </c>
      <c r="K12" s="6" t="inlineStr">
        <is>
          <t>保留诊所软件</t>
        </is>
      </c>
      <c r="L12" s="6" t="inlineStr">
        <is>
          <t>4 周无崩溃</t>
        </is>
      </c>
      <c r="M12" s="6" t="inlineStr">
        <is>
          <t>Dan 回电，补问预算和审批</t>
        </is>
      </c>
      <c r="N12" s="4">
        <f>TODAY()+1</f>
        <v/>
      </c>
      <c r="O12" s="7" t="inlineStr">
        <is>
          <t>清晰</t>
        </is>
      </c>
      <c r="P12" s="7" t="inlineStr">
        <is>
          <t>在通话中</t>
        </is>
      </c>
      <c r="Q12" s="7" t="n"/>
      <c r="R12" s="7" t="inlineStr">
        <is>
          <t>90 天内</t>
        </is>
      </c>
      <c r="S12" s="8">
        <f>IF(COUNTA($O12:$R12)=0,"",IF($O12="清晰",2,IF($O12="部分清晰",1,0))+IF($P12="在通话中",2,IF($P12="已知，未参加通话",1,0))+IF($Q12="符合",2,IF($Q12="未透露",1,0))+IF($R12="90 天内",2,IF($R12="今年内",1,0)))</f>
        <v/>
      </c>
      <c r="T12" s="9">
        <f>IF($S12="","",IF($S12&gt;=7,"高",IF($S12&gt;=4,"中","低")))</f>
        <v/>
      </c>
      <c r="U12" s="10">
        <f>IF($B12="","",IF(AND($D12&lt;&gt;"",$F12&lt;&gt;"",$H12&lt;&gt;"",$I12&lt;&gt;"",$J12&lt;&gt;"",$L12&lt;&gt;"",$M12&lt;&gt;"",$N12&lt;&gt;""),"完整","缺少字段"))</f>
        <v/>
      </c>
      <c r="V12" s="7" t="inlineStr">
        <is>
          <t>进行中</t>
        </is>
      </c>
      <c r="W12" s="11">
        <f>IF(OR($B12="",$N12=""),"",IF(AND($V12&lt;&gt;"",$V12&lt;&gt;"进行中"),"已关闭",IF($N12&lt;TODAY(),"逾期",IF($N12=TODAY(),"今天到期","已安排"))))</f>
        <v/>
      </c>
      <c r="X12" s="6" t="inlineStr">
        <is>
          <t>通话在第 18 分钟中断</t>
        </is>
      </c>
    </row>
    <row r="13">
      <c r="A13" s="4" t="n"/>
      <c r="B13" s="5" t="n"/>
      <c r="C13" s="6" t="n"/>
      <c r="D13" s="6" t="n"/>
      <c r="E13" s="7" t="n"/>
      <c r="F13" s="6" t="n"/>
      <c r="G13" s="6" t="n"/>
      <c r="H13" s="6" t="n"/>
      <c r="I13" s="6" t="n"/>
      <c r="J13" s="6" t="n"/>
      <c r="K13" s="6" t="n"/>
      <c r="L13" s="6" t="n"/>
      <c r="M13" s="6" t="n"/>
      <c r="N13" s="4" t="n"/>
      <c r="O13" s="7" t="n"/>
      <c r="P13" s="7" t="n"/>
      <c r="Q13" s="7" t="n"/>
      <c r="R13" s="7" t="n"/>
      <c r="S13" s="8">
        <f>IF(COUNTA($O13:$R13)=0,"",IF($O13="清晰",2,IF($O13="部分清晰",1,0))+IF($P13="在通话中",2,IF($P13="已知，未参加通话",1,0))+IF($Q13="符合",2,IF($Q13="未透露",1,0))+IF($R13="90 天内",2,IF($R13="今年内",1,0)))</f>
        <v/>
      </c>
      <c r="T13" s="9">
        <f>IF($S13="","",IF($S13&gt;=7,"高",IF($S13&gt;=4,"中","低")))</f>
        <v/>
      </c>
      <c r="U13" s="10">
        <f>IF($B13="","",IF(AND($D13&lt;&gt;"",$F13&lt;&gt;"",$H13&lt;&gt;"",$I13&lt;&gt;"",$J13&lt;&gt;"",$L13&lt;&gt;"",$M13&lt;&gt;"",$N13&lt;&gt;""),"完整","缺少字段"))</f>
        <v/>
      </c>
      <c r="V13" s="7" t="n"/>
      <c r="W13" s="11">
        <f>IF(OR($B13="",$N13=""),"",IF(AND($V13&lt;&gt;"",$V13&lt;&gt;"进行中"),"已关闭",IF($N13&lt;TODAY(),"逾期",IF($N13=TODAY(),"今天到期","已安排"))))</f>
        <v/>
      </c>
      <c r="X13" s="6" t="n"/>
    </row>
    <row r="14">
      <c r="A14" s="4" t="n"/>
      <c r="B14" s="5" t="n"/>
      <c r="C14" s="6" t="n"/>
      <c r="D14" s="6" t="n"/>
      <c r="E14" s="7" t="n"/>
      <c r="F14" s="6" t="n"/>
      <c r="G14" s="6" t="n"/>
      <c r="H14" s="6" t="n"/>
      <c r="I14" s="6" t="n"/>
      <c r="J14" s="6" t="n"/>
      <c r="K14" s="6" t="n"/>
      <c r="L14" s="6" t="n"/>
      <c r="M14" s="6" t="n"/>
      <c r="N14" s="4" t="n"/>
      <c r="O14" s="7" t="n"/>
      <c r="P14" s="7" t="n"/>
      <c r="Q14" s="7" t="n"/>
      <c r="R14" s="7" t="n"/>
      <c r="S14" s="8">
        <f>IF(COUNTA($O14:$R14)=0,"",IF($O14="清晰",2,IF($O14="部分清晰",1,0))+IF($P14="在通话中",2,IF($P14="已知，未参加通话",1,0))+IF($Q14="符合",2,IF($Q14="未透露",1,0))+IF($R14="90 天内",2,IF($R14="今年内",1,0)))</f>
        <v/>
      </c>
      <c r="T14" s="9">
        <f>IF($S14="","",IF($S14&gt;=7,"高",IF($S14&gt;=4,"中","低")))</f>
        <v/>
      </c>
      <c r="U14" s="10">
        <f>IF($B14="","",IF(AND($D14&lt;&gt;"",$F14&lt;&gt;"",$H14&lt;&gt;"",$I14&lt;&gt;"",$J14&lt;&gt;"",$L14&lt;&gt;"",$M14&lt;&gt;"",$N14&lt;&gt;""),"完整","缺少字段"))</f>
        <v/>
      </c>
      <c r="V14" s="7" t="n"/>
      <c r="W14" s="11">
        <f>IF(OR($B14="",$N14=""),"",IF(AND($V14&lt;&gt;"",$V14&lt;&gt;"进行中"),"已关闭",IF($N14&lt;TODAY(),"逾期",IF($N14=TODAY(),"今天到期","已安排"))))</f>
        <v/>
      </c>
      <c r="X14" s="6" t="n"/>
    </row>
    <row r="15">
      <c r="A15" s="4" t="n"/>
      <c r="B15" s="5" t="n"/>
      <c r="C15" s="6" t="n"/>
      <c r="D15" s="6" t="n"/>
      <c r="E15" s="7" t="n"/>
      <c r="F15" s="6" t="n"/>
      <c r="G15" s="6" t="n"/>
      <c r="H15" s="6" t="n"/>
      <c r="I15" s="6" t="n"/>
      <c r="J15" s="6" t="n"/>
      <c r="K15" s="6" t="n"/>
      <c r="L15" s="6" t="n"/>
      <c r="M15" s="6" t="n"/>
      <c r="N15" s="4" t="n"/>
      <c r="O15" s="7" t="n"/>
      <c r="P15" s="7" t="n"/>
      <c r="Q15" s="7" t="n"/>
      <c r="R15" s="7" t="n"/>
      <c r="S15" s="8">
        <f>IF(COUNTA($O15:$R15)=0,"",IF($O15="清晰",2,IF($O15="部分清晰",1,0))+IF($P15="在通话中",2,IF($P15="已知，未参加通话",1,0))+IF($Q15="符合",2,IF($Q15="未透露",1,0))+IF($R15="90 天内",2,IF($R15="今年内",1,0)))</f>
        <v/>
      </c>
      <c r="T15" s="9">
        <f>IF($S15="","",IF($S15&gt;=7,"高",IF($S15&gt;=4,"中","低")))</f>
        <v/>
      </c>
      <c r="U15" s="10">
        <f>IF($B15="","",IF(AND($D15&lt;&gt;"",$F15&lt;&gt;"",$H15&lt;&gt;"",$I15&lt;&gt;"",$J15&lt;&gt;"",$L15&lt;&gt;"",$M15&lt;&gt;"",$N15&lt;&gt;""),"完整","缺少字段"))</f>
        <v/>
      </c>
      <c r="V15" s="7" t="n"/>
      <c r="W15" s="11">
        <f>IF(OR($B15="",$N15=""),"",IF(AND($V15&lt;&gt;"",$V15&lt;&gt;"进行中"),"已关闭",IF($N15&lt;TODAY(),"逾期",IF($N15=TODAY(),"今天到期","已安排"))))</f>
        <v/>
      </c>
      <c r="X15" s="6" t="n"/>
    </row>
    <row r="16">
      <c r="A16" s="4" t="n"/>
      <c r="B16" s="5" t="n"/>
      <c r="C16" s="6" t="n"/>
      <c r="D16" s="6" t="n"/>
      <c r="E16" s="7" t="n"/>
      <c r="F16" s="6" t="n"/>
      <c r="G16" s="6" t="n"/>
      <c r="H16" s="6" t="n"/>
      <c r="I16" s="6" t="n"/>
      <c r="J16" s="6" t="n"/>
      <c r="K16" s="6" t="n"/>
      <c r="L16" s="6" t="n"/>
      <c r="M16" s="6" t="n"/>
      <c r="N16" s="4" t="n"/>
      <c r="O16" s="7" t="n"/>
      <c r="P16" s="7" t="n"/>
      <c r="Q16" s="7" t="n"/>
      <c r="R16" s="7" t="n"/>
      <c r="S16" s="8">
        <f>IF(COUNTA($O16:$R16)=0,"",IF($O16="清晰",2,IF($O16="部分清晰",1,0))+IF($P16="在通话中",2,IF($P16="已知，未参加通话",1,0))+IF($Q16="符合",2,IF($Q16="未透露",1,0))+IF($R16="90 天内",2,IF($R16="今年内",1,0)))</f>
        <v/>
      </c>
      <c r="T16" s="9">
        <f>IF($S16="","",IF($S16&gt;=7,"高",IF($S16&gt;=4,"中","低")))</f>
        <v/>
      </c>
      <c r="U16" s="10">
        <f>IF($B16="","",IF(AND($D16&lt;&gt;"",$F16&lt;&gt;"",$H16&lt;&gt;"",$I16&lt;&gt;"",$J16&lt;&gt;"",$L16&lt;&gt;"",$M16&lt;&gt;"",$N16&lt;&gt;""),"完整","缺少字段"))</f>
        <v/>
      </c>
      <c r="V16" s="7" t="n"/>
      <c r="W16" s="11">
        <f>IF(OR($B16="",$N16=""),"",IF(AND($V16&lt;&gt;"",$V16&lt;&gt;"进行中"),"已关闭",IF($N16&lt;TODAY(),"逾期",IF($N16=TODAY(),"今天到期","已安排"))))</f>
        <v/>
      </c>
      <c r="X16" s="6" t="n"/>
    </row>
    <row r="17">
      <c r="A17" s="4" t="n"/>
      <c r="B17" s="5" t="n"/>
      <c r="C17" s="6" t="n"/>
      <c r="D17" s="6" t="n"/>
      <c r="E17" s="7" t="n"/>
      <c r="F17" s="6" t="n"/>
      <c r="G17" s="6" t="n"/>
      <c r="H17" s="6" t="n"/>
      <c r="I17" s="6" t="n"/>
      <c r="J17" s="6" t="n"/>
      <c r="K17" s="6" t="n"/>
      <c r="L17" s="6" t="n"/>
      <c r="M17" s="6" t="n"/>
      <c r="N17" s="4" t="n"/>
      <c r="O17" s="7" t="n"/>
      <c r="P17" s="7" t="n"/>
      <c r="Q17" s="7" t="n"/>
      <c r="R17" s="7" t="n"/>
      <c r="S17" s="8">
        <f>IF(COUNTA($O17:$R17)=0,"",IF($O17="清晰",2,IF($O17="部分清晰",1,0))+IF($P17="在通话中",2,IF($P17="已知，未参加通话",1,0))+IF($Q17="符合",2,IF($Q17="未透露",1,0))+IF($R17="90 天内",2,IF($R17="今年内",1,0)))</f>
        <v/>
      </c>
      <c r="T17" s="9">
        <f>IF($S17="","",IF($S17&gt;=7,"高",IF($S17&gt;=4,"中","低")))</f>
        <v/>
      </c>
      <c r="U17" s="10">
        <f>IF($B17="","",IF(AND($D17&lt;&gt;"",$F17&lt;&gt;"",$H17&lt;&gt;"",$I17&lt;&gt;"",$J17&lt;&gt;"",$L17&lt;&gt;"",$M17&lt;&gt;"",$N17&lt;&gt;""),"完整","缺少字段"))</f>
        <v/>
      </c>
      <c r="V17" s="7" t="n"/>
      <c r="W17" s="11">
        <f>IF(OR($B17="",$N17=""),"",IF(AND($V17&lt;&gt;"",$V17&lt;&gt;"进行中"),"已关闭",IF($N17&lt;TODAY(),"逾期",IF($N17=TODAY(),"今天到期","已安排"))))</f>
        <v/>
      </c>
      <c r="X17" s="6" t="n"/>
    </row>
    <row r="18">
      <c r="A18" s="4" t="n"/>
      <c r="B18" s="5" t="n"/>
      <c r="C18" s="6" t="n"/>
      <c r="D18" s="6" t="n"/>
      <c r="E18" s="7" t="n"/>
      <c r="F18" s="6" t="n"/>
      <c r="G18" s="6" t="n"/>
      <c r="H18" s="6" t="n"/>
      <c r="I18" s="6" t="n"/>
      <c r="J18" s="6" t="n"/>
      <c r="K18" s="6" t="n"/>
      <c r="L18" s="6" t="n"/>
      <c r="M18" s="6" t="n"/>
      <c r="N18" s="4" t="n"/>
      <c r="O18" s="7" t="n"/>
      <c r="P18" s="7" t="n"/>
      <c r="Q18" s="7" t="n"/>
      <c r="R18" s="7" t="n"/>
      <c r="S18" s="8">
        <f>IF(COUNTA($O18:$R18)=0,"",IF($O18="清晰",2,IF($O18="部分清晰",1,0))+IF($P18="在通话中",2,IF($P18="已知，未参加通话",1,0))+IF($Q18="符合",2,IF($Q18="未透露",1,0))+IF($R18="90 天内",2,IF($R18="今年内",1,0)))</f>
        <v/>
      </c>
      <c r="T18" s="9">
        <f>IF($S18="","",IF($S18&gt;=7,"高",IF($S18&gt;=4,"中","低")))</f>
        <v/>
      </c>
      <c r="U18" s="10">
        <f>IF($B18="","",IF(AND($D18&lt;&gt;"",$F18&lt;&gt;"",$H18&lt;&gt;"",$I18&lt;&gt;"",$J18&lt;&gt;"",$L18&lt;&gt;"",$M18&lt;&gt;"",$N18&lt;&gt;""),"完整","缺少字段"))</f>
        <v/>
      </c>
      <c r="V18" s="7" t="n"/>
      <c r="W18" s="11">
        <f>IF(OR($B18="",$N18=""),"",IF(AND($V18&lt;&gt;"",$V18&lt;&gt;"进行中"),"已关闭",IF($N18&lt;TODAY(),"逾期",IF($N18=TODAY(),"今天到期","已安排"))))</f>
        <v/>
      </c>
      <c r="X18" s="6" t="n"/>
    </row>
    <row r="19">
      <c r="A19" s="4" t="n"/>
      <c r="B19" s="5" t="n"/>
      <c r="C19" s="6" t="n"/>
      <c r="D19" s="6" t="n"/>
      <c r="E19" s="7" t="n"/>
      <c r="F19" s="6" t="n"/>
      <c r="G19" s="6" t="n"/>
      <c r="H19" s="6" t="n"/>
      <c r="I19" s="6" t="n"/>
      <c r="J19" s="6" t="n"/>
      <c r="K19" s="6" t="n"/>
      <c r="L19" s="6" t="n"/>
      <c r="M19" s="6" t="n"/>
      <c r="N19" s="4" t="n"/>
      <c r="O19" s="7" t="n"/>
      <c r="P19" s="7" t="n"/>
      <c r="Q19" s="7" t="n"/>
      <c r="R19" s="7" t="n"/>
      <c r="S19" s="8">
        <f>IF(COUNTA($O19:$R19)=0,"",IF($O19="清晰",2,IF($O19="部分清晰",1,0))+IF($P19="在通话中",2,IF($P19="已知，未参加通话",1,0))+IF($Q19="符合",2,IF($Q19="未透露",1,0))+IF($R19="90 天内",2,IF($R19="今年内",1,0)))</f>
        <v/>
      </c>
      <c r="T19" s="9">
        <f>IF($S19="","",IF($S19&gt;=7,"高",IF($S19&gt;=4,"中","低")))</f>
        <v/>
      </c>
      <c r="U19" s="10">
        <f>IF($B19="","",IF(AND($D19&lt;&gt;"",$F19&lt;&gt;"",$H19&lt;&gt;"",$I19&lt;&gt;"",$J19&lt;&gt;"",$L19&lt;&gt;"",$M19&lt;&gt;"",$N19&lt;&gt;""),"完整","缺少字段"))</f>
        <v/>
      </c>
      <c r="V19" s="7" t="n"/>
      <c r="W19" s="11">
        <f>IF(OR($B19="",$N19=""),"",IF(AND($V19&lt;&gt;"",$V19&lt;&gt;"进行中"),"已关闭",IF($N19&lt;TODAY(),"逾期",IF($N19=TODAY(),"今天到期","已安排"))))</f>
        <v/>
      </c>
      <c r="X19" s="6" t="n"/>
    </row>
    <row r="20">
      <c r="A20" s="4" t="n"/>
      <c r="B20" s="5" t="n"/>
      <c r="C20" s="6" t="n"/>
      <c r="D20" s="6" t="n"/>
      <c r="E20" s="7" t="n"/>
      <c r="F20" s="6" t="n"/>
      <c r="G20" s="6" t="n"/>
      <c r="H20" s="6" t="n"/>
      <c r="I20" s="6" t="n"/>
      <c r="J20" s="6" t="n"/>
      <c r="K20" s="6" t="n"/>
      <c r="L20" s="6" t="n"/>
      <c r="M20" s="6" t="n"/>
      <c r="N20" s="4" t="n"/>
      <c r="O20" s="7" t="n"/>
      <c r="P20" s="7" t="n"/>
      <c r="Q20" s="7" t="n"/>
      <c r="R20" s="7" t="n"/>
      <c r="S20" s="8">
        <f>IF(COUNTA($O20:$R20)=0,"",IF($O20="清晰",2,IF($O20="部分清晰",1,0))+IF($P20="在通话中",2,IF($P20="已知，未参加通话",1,0))+IF($Q20="符合",2,IF($Q20="未透露",1,0))+IF($R20="90 天内",2,IF($R20="今年内",1,0)))</f>
        <v/>
      </c>
      <c r="T20" s="9">
        <f>IF($S20="","",IF($S20&gt;=7,"高",IF($S20&gt;=4,"中","低")))</f>
        <v/>
      </c>
      <c r="U20" s="10">
        <f>IF($B20="","",IF(AND($D20&lt;&gt;"",$F20&lt;&gt;"",$H20&lt;&gt;"",$I20&lt;&gt;"",$J20&lt;&gt;"",$L20&lt;&gt;"",$M20&lt;&gt;"",$N20&lt;&gt;""),"完整","缺少字段"))</f>
        <v/>
      </c>
      <c r="V20" s="7" t="n"/>
      <c r="W20" s="11">
        <f>IF(OR($B20="",$N20=""),"",IF(AND($V20&lt;&gt;"",$V20&lt;&gt;"进行中"),"已关闭",IF($N20&lt;TODAY(),"逾期",IF($N20=TODAY(),"今天到期","已安排"))))</f>
        <v/>
      </c>
      <c r="X20" s="6" t="n"/>
    </row>
    <row r="21">
      <c r="A21" s="4" t="n"/>
      <c r="B21" s="5" t="n"/>
      <c r="C21" s="6" t="n"/>
      <c r="D21" s="6" t="n"/>
      <c r="E21" s="7" t="n"/>
      <c r="F21" s="6" t="n"/>
      <c r="G21" s="6" t="n"/>
      <c r="H21" s="6" t="n"/>
      <c r="I21" s="6" t="n"/>
      <c r="J21" s="6" t="n"/>
      <c r="K21" s="6" t="n"/>
      <c r="L21" s="6" t="n"/>
      <c r="M21" s="6" t="n"/>
      <c r="N21" s="4" t="n"/>
      <c r="O21" s="7" t="n"/>
      <c r="P21" s="7" t="n"/>
      <c r="Q21" s="7" t="n"/>
      <c r="R21" s="7" t="n"/>
      <c r="S21" s="8">
        <f>IF(COUNTA($O21:$R21)=0,"",IF($O21="清晰",2,IF($O21="部分清晰",1,0))+IF($P21="在通话中",2,IF($P21="已知，未参加通话",1,0))+IF($Q21="符合",2,IF($Q21="未透露",1,0))+IF($R21="90 天内",2,IF($R21="今年内",1,0)))</f>
        <v/>
      </c>
      <c r="T21" s="9">
        <f>IF($S21="","",IF($S21&gt;=7,"高",IF($S21&gt;=4,"中","低")))</f>
        <v/>
      </c>
      <c r="U21" s="10">
        <f>IF($B21="","",IF(AND($D21&lt;&gt;"",$F21&lt;&gt;"",$H21&lt;&gt;"",$I21&lt;&gt;"",$J21&lt;&gt;"",$L21&lt;&gt;"",$M21&lt;&gt;"",$N21&lt;&gt;""),"完整","缺少字段"))</f>
        <v/>
      </c>
      <c r="V21" s="7" t="n"/>
      <c r="W21" s="11">
        <f>IF(OR($B21="",$N21=""),"",IF(AND($V21&lt;&gt;"",$V21&lt;&gt;"进行中"),"已关闭",IF($N21&lt;TODAY(),"逾期",IF($N21=TODAY(),"今天到期","已安排"))))</f>
        <v/>
      </c>
      <c r="X21" s="6" t="n"/>
    </row>
    <row r="22">
      <c r="A22" s="4" t="n"/>
      <c r="B22" s="5" t="n"/>
      <c r="C22" s="6" t="n"/>
      <c r="D22" s="6" t="n"/>
      <c r="E22" s="7" t="n"/>
      <c r="F22" s="6" t="n"/>
      <c r="G22" s="6" t="n"/>
      <c r="H22" s="6" t="n"/>
      <c r="I22" s="6" t="n"/>
      <c r="J22" s="6" t="n"/>
      <c r="K22" s="6" t="n"/>
      <c r="L22" s="6" t="n"/>
      <c r="M22" s="6" t="n"/>
      <c r="N22" s="4" t="n"/>
      <c r="O22" s="7" t="n"/>
      <c r="P22" s="7" t="n"/>
      <c r="Q22" s="7" t="n"/>
      <c r="R22" s="7" t="n"/>
      <c r="S22" s="8">
        <f>IF(COUNTA($O22:$R22)=0,"",IF($O22="清晰",2,IF($O22="部分清晰",1,0))+IF($P22="在通话中",2,IF($P22="已知，未参加通话",1,0))+IF($Q22="符合",2,IF($Q22="未透露",1,0))+IF($R22="90 天内",2,IF($R22="今年内",1,0)))</f>
        <v/>
      </c>
      <c r="T22" s="9">
        <f>IF($S22="","",IF($S22&gt;=7,"高",IF($S22&gt;=4,"中","低")))</f>
        <v/>
      </c>
      <c r="U22" s="10">
        <f>IF($B22="","",IF(AND($D22&lt;&gt;"",$F22&lt;&gt;"",$H22&lt;&gt;"",$I22&lt;&gt;"",$J22&lt;&gt;"",$L22&lt;&gt;"",$M22&lt;&gt;"",$N22&lt;&gt;""),"完整","缺少字段"))</f>
        <v/>
      </c>
      <c r="V22" s="7" t="n"/>
      <c r="W22" s="11">
        <f>IF(OR($B22="",$N22=""),"",IF(AND($V22&lt;&gt;"",$V22&lt;&gt;"进行中"),"已关闭",IF($N22&lt;TODAY(),"逾期",IF($N22=TODAY(),"今天到期","已安排"))))</f>
        <v/>
      </c>
      <c r="X22" s="6" t="n"/>
    </row>
    <row r="23">
      <c r="A23" s="4" t="n"/>
      <c r="B23" s="5" t="n"/>
      <c r="C23" s="6" t="n"/>
      <c r="D23" s="6" t="n"/>
      <c r="E23" s="7" t="n"/>
      <c r="F23" s="6" t="n"/>
      <c r="G23" s="6" t="n"/>
      <c r="H23" s="6" t="n"/>
      <c r="I23" s="6" t="n"/>
      <c r="J23" s="6" t="n"/>
      <c r="K23" s="6" t="n"/>
      <c r="L23" s="6" t="n"/>
      <c r="M23" s="6" t="n"/>
      <c r="N23" s="4" t="n"/>
      <c r="O23" s="7" t="n"/>
      <c r="P23" s="7" t="n"/>
      <c r="Q23" s="7" t="n"/>
      <c r="R23" s="7" t="n"/>
      <c r="S23" s="8">
        <f>IF(COUNTA($O23:$R23)=0,"",IF($O23="清晰",2,IF($O23="部分清晰",1,0))+IF($P23="在通话中",2,IF($P23="已知，未参加通话",1,0))+IF($Q23="符合",2,IF($Q23="未透露",1,0))+IF($R23="90 天内",2,IF($R23="今年内",1,0)))</f>
        <v/>
      </c>
      <c r="T23" s="9">
        <f>IF($S23="","",IF($S23&gt;=7,"高",IF($S23&gt;=4,"中","低")))</f>
        <v/>
      </c>
      <c r="U23" s="10">
        <f>IF($B23="","",IF(AND($D23&lt;&gt;"",$F23&lt;&gt;"",$H23&lt;&gt;"",$I23&lt;&gt;"",$J23&lt;&gt;"",$L23&lt;&gt;"",$M23&lt;&gt;"",$N23&lt;&gt;""),"完整","缺少字段"))</f>
        <v/>
      </c>
      <c r="V23" s="7" t="n"/>
      <c r="W23" s="11">
        <f>IF(OR($B23="",$N23=""),"",IF(AND($V23&lt;&gt;"",$V23&lt;&gt;"进行中"),"已关闭",IF($N23&lt;TODAY(),"逾期",IF($N23=TODAY(),"今天到期","已安排"))))</f>
        <v/>
      </c>
      <c r="X23" s="6" t="n"/>
    </row>
    <row r="24">
      <c r="A24" s="4" t="n"/>
      <c r="B24" s="5" t="n"/>
      <c r="C24" s="6" t="n"/>
      <c r="D24" s="6" t="n"/>
      <c r="E24" s="7" t="n"/>
      <c r="F24" s="6" t="n"/>
      <c r="G24" s="6" t="n"/>
      <c r="H24" s="6" t="n"/>
      <c r="I24" s="6" t="n"/>
      <c r="J24" s="6" t="n"/>
      <c r="K24" s="6" t="n"/>
      <c r="L24" s="6" t="n"/>
      <c r="M24" s="6" t="n"/>
      <c r="N24" s="4" t="n"/>
      <c r="O24" s="7" t="n"/>
      <c r="P24" s="7" t="n"/>
      <c r="Q24" s="7" t="n"/>
      <c r="R24" s="7" t="n"/>
      <c r="S24" s="8">
        <f>IF(COUNTA($O24:$R24)=0,"",IF($O24="清晰",2,IF($O24="部分清晰",1,0))+IF($P24="在通话中",2,IF($P24="已知，未参加通话",1,0))+IF($Q24="符合",2,IF($Q24="未透露",1,0))+IF($R24="90 天内",2,IF($R24="今年内",1,0)))</f>
        <v/>
      </c>
      <c r="T24" s="9">
        <f>IF($S24="","",IF($S24&gt;=7,"高",IF($S24&gt;=4,"中","低")))</f>
        <v/>
      </c>
      <c r="U24" s="10">
        <f>IF($B24="","",IF(AND($D24&lt;&gt;"",$F24&lt;&gt;"",$H24&lt;&gt;"",$I24&lt;&gt;"",$J24&lt;&gt;"",$L24&lt;&gt;"",$M24&lt;&gt;"",$N24&lt;&gt;""),"完整","缺少字段"))</f>
        <v/>
      </c>
      <c r="V24" s="7" t="n"/>
      <c r="W24" s="11">
        <f>IF(OR($B24="",$N24=""),"",IF(AND($V24&lt;&gt;"",$V24&lt;&gt;"进行中"),"已关闭",IF($N24&lt;TODAY(),"逾期",IF($N24=TODAY(),"今天到期","已安排"))))</f>
        <v/>
      </c>
      <c r="X24" s="6" t="n"/>
    </row>
    <row r="25">
      <c r="A25" s="4" t="n"/>
      <c r="B25" s="5" t="n"/>
      <c r="C25" s="6" t="n"/>
      <c r="D25" s="6" t="n"/>
      <c r="E25" s="7" t="n"/>
      <c r="F25" s="6" t="n"/>
      <c r="G25" s="6" t="n"/>
      <c r="H25" s="6" t="n"/>
      <c r="I25" s="6" t="n"/>
      <c r="J25" s="6" t="n"/>
      <c r="K25" s="6" t="n"/>
      <c r="L25" s="6" t="n"/>
      <c r="M25" s="6" t="n"/>
      <c r="N25" s="4" t="n"/>
      <c r="O25" s="7" t="n"/>
      <c r="P25" s="7" t="n"/>
      <c r="Q25" s="7" t="n"/>
      <c r="R25" s="7" t="n"/>
      <c r="S25" s="8">
        <f>IF(COUNTA($O25:$R25)=0,"",IF($O25="清晰",2,IF($O25="部分清晰",1,0))+IF($P25="在通话中",2,IF($P25="已知，未参加通话",1,0))+IF($Q25="符合",2,IF($Q25="未透露",1,0))+IF($R25="90 天内",2,IF($R25="今年内",1,0)))</f>
        <v/>
      </c>
      <c r="T25" s="9">
        <f>IF($S25="","",IF($S25&gt;=7,"高",IF($S25&gt;=4,"中","低")))</f>
        <v/>
      </c>
      <c r="U25" s="10">
        <f>IF($B25="","",IF(AND($D25&lt;&gt;"",$F25&lt;&gt;"",$H25&lt;&gt;"",$I25&lt;&gt;"",$J25&lt;&gt;"",$L25&lt;&gt;"",$M25&lt;&gt;"",$N25&lt;&gt;""),"完整","缺少字段"))</f>
        <v/>
      </c>
      <c r="V25" s="7" t="n"/>
      <c r="W25" s="11">
        <f>IF(OR($B25="",$N25=""),"",IF(AND($V25&lt;&gt;"",$V25&lt;&gt;"进行中"),"已关闭",IF($N25&lt;TODAY(),"逾期",IF($N25=TODAY(),"今天到期","已安排"))))</f>
        <v/>
      </c>
      <c r="X25" s="6" t="n"/>
    </row>
    <row r="26">
      <c r="A26" s="4" t="n"/>
      <c r="B26" s="5" t="n"/>
      <c r="C26" s="6" t="n"/>
      <c r="D26" s="6" t="n"/>
      <c r="E26" s="7" t="n"/>
      <c r="F26" s="6" t="n"/>
      <c r="G26" s="6" t="n"/>
      <c r="H26" s="6" t="n"/>
      <c r="I26" s="6" t="n"/>
      <c r="J26" s="6" t="n"/>
      <c r="K26" s="6" t="n"/>
      <c r="L26" s="6" t="n"/>
      <c r="M26" s="6" t="n"/>
      <c r="N26" s="4" t="n"/>
      <c r="O26" s="7" t="n"/>
      <c r="P26" s="7" t="n"/>
      <c r="Q26" s="7" t="n"/>
      <c r="R26" s="7" t="n"/>
      <c r="S26" s="8">
        <f>IF(COUNTA($O26:$R26)=0,"",IF($O26="清晰",2,IF($O26="部分清晰",1,0))+IF($P26="在通话中",2,IF($P26="已知，未参加通话",1,0))+IF($Q26="符合",2,IF($Q26="未透露",1,0))+IF($R26="90 天内",2,IF($R26="今年内",1,0)))</f>
        <v/>
      </c>
      <c r="T26" s="9">
        <f>IF($S26="","",IF($S26&gt;=7,"高",IF($S26&gt;=4,"中","低")))</f>
        <v/>
      </c>
      <c r="U26" s="10">
        <f>IF($B26="","",IF(AND($D26&lt;&gt;"",$F26&lt;&gt;"",$H26&lt;&gt;"",$I26&lt;&gt;"",$J26&lt;&gt;"",$L26&lt;&gt;"",$M26&lt;&gt;"",$N26&lt;&gt;""),"完整","缺少字段"))</f>
        <v/>
      </c>
      <c r="V26" s="7" t="n"/>
      <c r="W26" s="11">
        <f>IF(OR($B26="",$N26=""),"",IF(AND($V26&lt;&gt;"",$V26&lt;&gt;"进行中"),"已关闭",IF($N26&lt;TODAY(),"逾期",IF($N26=TODAY(),"今天到期","已安排"))))</f>
        <v/>
      </c>
      <c r="X26" s="6" t="n"/>
    </row>
    <row r="27">
      <c r="A27" s="4" t="n"/>
      <c r="B27" s="5" t="n"/>
      <c r="C27" s="6" t="n"/>
      <c r="D27" s="6" t="n"/>
      <c r="E27" s="7" t="n"/>
      <c r="F27" s="6" t="n"/>
      <c r="G27" s="6" t="n"/>
      <c r="H27" s="6" t="n"/>
      <c r="I27" s="6" t="n"/>
      <c r="J27" s="6" t="n"/>
      <c r="K27" s="6" t="n"/>
      <c r="L27" s="6" t="n"/>
      <c r="M27" s="6" t="n"/>
      <c r="N27" s="4" t="n"/>
      <c r="O27" s="7" t="n"/>
      <c r="P27" s="7" t="n"/>
      <c r="Q27" s="7" t="n"/>
      <c r="R27" s="7" t="n"/>
      <c r="S27" s="8">
        <f>IF(COUNTA($O27:$R27)=0,"",IF($O27="清晰",2,IF($O27="部分清晰",1,0))+IF($P27="在通话中",2,IF($P27="已知，未参加通话",1,0))+IF($Q27="符合",2,IF($Q27="未透露",1,0))+IF($R27="90 天内",2,IF($R27="今年内",1,0)))</f>
        <v/>
      </c>
      <c r="T27" s="9">
        <f>IF($S27="","",IF($S27&gt;=7,"高",IF($S27&gt;=4,"中","低")))</f>
        <v/>
      </c>
      <c r="U27" s="10">
        <f>IF($B27="","",IF(AND($D27&lt;&gt;"",$F27&lt;&gt;"",$H27&lt;&gt;"",$I27&lt;&gt;"",$J27&lt;&gt;"",$L27&lt;&gt;"",$M27&lt;&gt;"",$N27&lt;&gt;""),"完整","缺少字段"))</f>
        <v/>
      </c>
      <c r="V27" s="7" t="n"/>
      <c r="W27" s="11">
        <f>IF(OR($B27="",$N27=""),"",IF(AND($V27&lt;&gt;"",$V27&lt;&gt;"进行中"),"已关闭",IF($N27&lt;TODAY(),"逾期",IF($N27=TODAY(),"今天到期","已安排"))))</f>
        <v/>
      </c>
      <c r="X27" s="6" t="n"/>
    </row>
    <row r="28">
      <c r="A28" s="4" t="n"/>
      <c r="B28" s="5" t="n"/>
      <c r="C28" s="6" t="n"/>
      <c r="D28" s="6" t="n"/>
      <c r="E28" s="7" t="n"/>
      <c r="F28" s="6" t="n"/>
      <c r="G28" s="6" t="n"/>
      <c r="H28" s="6" t="n"/>
      <c r="I28" s="6" t="n"/>
      <c r="J28" s="6" t="n"/>
      <c r="K28" s="6" t="n"/>
      <c r="L28" s="6" t="n"/>
      <c r="M28" s="6" t="n"/>
      <c r="N28" s="4" t="n"/>
      <c r="O28" s="7" t="n"/>
      <c r="P28" s="7" t="n"/>
      <c r="Q28" s="7" t="n"/>
      <c r="R28" s="7" t="n"/>
      <c r="S28" s="8">
        <f>IF(COUNTA($O28:$R28)=0,"",IF($O28="清晰",2,IF($O28="部分清晰",1,0))+IF($P28="在通话中",2,IF($P28="已知，未参加通话",1,0))+IF($Q28="符合",2,IF($Q28="未透露",1,0))+IF($R28="90 天内",2,IF($R28="今年内",1,0)))</f>
        <v/>
      </c>
      <c r="T28" s="9">
        <f>IF($S28="","",IF($S28&gt;=7,"高",IF($S28&gt;=4,"中","低")))</f>
        <v/>
      </c>
      <c r="U28" s="10">
        <f>IF($B28="","",IF(AND($D28&lt;&gt;"",$F28&lt;&gt;"",$H28&lt;&gt;"",$I28&lt;&gt;"",$J28&lt;&gt;"",$L28&lt;&gt;"",$M28&lt;&gt;"",$N28&lt;&gt;""),"完整","缺少字段"))</f>
        <v/>
      </c>
      <c r="V28" s="7" t="n"/>
      <c r="W28" s="11">
        <f>IF(OR($B28="",$N28=""),"",IF(AND($V28&lt;&gt;"",$V28&lt;&gt;"进行中"),"已关闭",IF($N28&lt;TODAY(),"逾期",IF($N28=TODAY(),"今天到期","已安排"))))</f>
        <v/>
      </c>
      <c r="X28" s="6" t="n"/>
    </row>
    <row r="29">
      <c r="A29" s="4" t="n"/>
      <c r="B29" s="5" t="n"/>
      <c r="C29" s="6" t="n"/>
      <c r="D29" s="6" t="n"/>
      <c r="E29" s="7" t="n"/>
      <c r="F29" s="6" t="n"/>
      <c r="G29" s="6" t="n"/>
      <c r="H29" s="6" t="n"/>
      <c r="I29" s="6" t="n"/>
      <c r="J29" s="6" t="n"/>
      <c r="K29" s="6" t="n"/>
      <c r="L29" s="6" t="n"/>
      <c r="M29" s="6" t="n"/>
      <c r="N29" s="4" t="n"/>
      <c r="O29" s="7" t="n"/>
      <c r="P29" s="7" t="n"/>
      <c r="Q29" s="7" t="n"/>
      <c r="R29" s="7" t="n"/>
      <c r="S29" s="8">
        <f>IF(COUNTA($O29:$R29)=0,"",IF($O29="清晰",2,IF($O29="部分清晰",1,0))+IF($P29="在通话中",2,IF($P29="已知，未参加通话",1,0))+IF($Q29="符合",2,IF($Q29="未透露",1,0))+IF($R29="90 天内",2,IF($R29="今年内",1,0)))</f>
        <v/>
      </c>
      <c r="T29" s="9">
        <f>IF($S29="","",IF($S29&gt;=7,"高",IF($S29&gt;=4,"中","低")))</f>
        <v/>
      </c>
      <c r="U29" s="10">
        <f>IF($B29="","",IF(AND($D29&lt;&gt;"",$F29&lt;&gt;"",$H29&lt;&gt;"",$I29&lt;&gt;"",$J29&lt;&gt;"",$L29&lt;&gt;"",$M29&lt;&gt;"",$N29&lt;&gt;""),"完整","缺少字段"))</f>
        <v/>
      </c>
      <c r="V29" s="7" t="n"/>
      <c r="W29" s="11">
        <f>IF(OR($B29="",$N29=""),"",IF(AND($V29&lt;&gt;"",$V29&lt;&gt;"进行中"),"已关闭",IF($N29&lt;TODAY(),"逾期",IF($N29=TODAY(),"今天到期","已安排"))))</f>
        <v/>
      </c>
      <c r="X29" s="6" t="n"/>
    </row>
    <row r="30">
      <c r="A30" s="4" t="n"/>
      <c r="B30" s="5" t="n"/>
      <c r="C30" s="6" t="n"/>
      <c r="D30" s="6" t="n"/>
      <c r="E30" s="7" t="n"/>
      <c r="F30" s="6" t="n"/>
      <c r="G30" s="6" t="n"/>
      <c r="H30" s="6" t="n"/>
      <c r="I30" s="6" t="n"/>
      <c r="J30" s="6" t="n"/>
      <c r="K30" s="6" t="n"/>
      <c r="L30" s="6" t="n"/>
      <c r="M30" s="6" t="n"/>
      <c r="N30" s="4" t="n"/>
      <c r="O30" s="7" t="n"/>
      <c r="P30" s="7" t="n"/>
      <c r="Q30" s="7" t="n"/>
      <c r="R30" s="7" t="n"/>
      <c r="S30" s="8">
        <f>IF(COUNTA($O30:$R30)=0,"",IF($O30="清晰",2,IF($O30="部分清晰",1,0))+IF($P30="在通话中",2,IF($P30="已知，未参加通话",1,0))+IF($Q30="符合",2,IF($Q30="未透露",1,0))+IF($R30="90 天内",2,IF($R30="今年内",1,0)))</f>
        <v/>
      </c>
      <c r="T30" s="9">
        <f>IF($S30="","",IF($S30&gt;=7,"高",IF($S30&gt;=4,"中","低")))</f>
        <v/>
      </c>
      <c r="U30" s="10">
        <f>IF($B30="","",IF(AND($D30&lt;&gt;"",$F30&lt;&gt;"",$H30&lt;&gt;"",$I30&lt;&gt;"",$J30&lt;&gt;"",$L30&lt;&gt;"",$M30&lt;&gt;"",$N30&lt;&gt;""),"完整","缺少字段"))</f>
        <v/>
      </c>
      <c r="V30" s="7" t="n"/>
      <c r="W30" s="11">
        <f>IF(OR($B30="",$N30=""),"",IF(AND($V30&lt;&gt;"",$V30&lt;&gt;"进行中"),"已关闭",IF($N30&lt;TODAY(),"逾期",IF($N30=TODAY(),"今天到期","已安排"))))</f>
        <v/>
      </c>
      <c r="X30" s="6" t="n"/>
    </row>
    <row r="31">
      <c r="A31" s="4" t="n"/>
      <c r="B31" s="5" t="n"/>
      <c r="C31" s="6" t="n"/>
      <c r="D31" s="6" t="n"/>
      <c r="E31" s="7" t="n"/>
      <c r="F31" s="6" t="n"/>
      <c r="G31" s="6" t="n"/>
      <c r="H31" s="6" t="n"/>
      <c r="I31" s="6" t="n"/>
      <c r="J31" s="6" t="n"/>
      <c r="K31" s="6" t="n"/>
      <c r="L31" s="6" t="n"/>
      <c r="M31" s="6" t="n"/>
      <c r="N31" s="4" t="n"/>
      <c r="O31" s="7" t="n"/>
      <c r="P31" s="7" t="n"/>
      <c r="Q31" s="7" t="n"/>
      <c r="R31" s="7" t="n"/>
      <c r="S31" s="8">
        <f>IF(COUNTA($O31:$R31)=0,"",IF($O31="清晰",2,IF($O31="部分清晰",1,0))+IF($P31="在通话中",2,IF($P31="已知，未参加通话",1,0))+IF($Q31="符合",2,IF($Q31="未透露",1,0))+IF($R31="90 天内",2,IF($R31="今年内",1,0)))</f>
        <v/>
      </c>
      <c r="T31" s="9">
        <f>IF($S31="","",IF($S31&gt;=7,"高",IF($S31&gt;=4,"中","低")))</f>
        <v/>
      </c>
      <c r="U31" s="10">
        <f>IF($B31="","",IF(AND($D31&lt;&gt;"",$F31&lt;&gt;"",$H31&lt;&gt;"",$I31&lt;&gt;"",$J31&lt;&gt;"",$L31&lt;&gt;"",$M31&lt;&gt;"",$N31&lt;&gt;""),"完整","缺少字段"))</f>
        <v/>
      </c>
      <c r="V31" s="7" t="n"/>
      <c r="W31" s="11">
        <f>IF(OR($B31="",$N31=""),"",IF(AND($V31&lt;&gt;"",$V31&lt;&gt;"进行中"),"已关闭",IF($N31&lt;TODAY(),"逾期",IF($N31=TODAY(),"今天到期","已安排"))))</f>
        <v/>
      </c>
      <c r="X31" s="6" t="n"/>
    </row>
    <row r="32">
      <c r="A32" s="4" t="n"/>
      <c r="B32" s="5" t="n"/>
      <c r="C32" s="6" t="n"/>
      <c r="D32" s="6" t="n"/>
      <c r="E32" s="7" t="n"/>
      <c r="F32" s="6" t="n"/>
      <c r="G32" s="6" t="n"/>
      <c r="H32" s="6" t="n"/>
      <c r="I32" s="6" t="n"/>
      <c r="J32" s="6" t="n"/>
      <c r="K32" s="6" t="n"/>
      <c r="L32" s="6" t="n"/>
      <c r="M32" s="6" t="n"/>
      <c r="N32" s="4" t="n"/>
      <c r="O32" s="7" t="n"/>
      <c r="P32" s="7" t="n"/>
      <c r="Q32" s="7" t="n"/>
      <c r="R32" s="7" t="n"/>
      <c r="S32" s="8">
        <f>IF(COUNTA($O32:$R32)=0,"",IF($O32="清晰",2,IF($O32="部分清晰",1,0))+IF($P32="在通话中",2,IF($P32="已知，未参加通话",1,0))+IF($Q32="符合",2,IF($Q32="未透露",1,0))+IF($R32="90 天内",2,IF($R32="今年内",1,0)))</f>
        <v/>
      </c>
      <c r="T32" s="9">
        <f>IF($S32="","",IF($S32&gt;=7,"高",IF($S32&gt;=4,"中","低")))</f>
        <v/>
      </c>
      <c r="U32" s="10">
        <f>IF($B32="","",IF(AND($D32&lt;&gt;"",$F32&lt;&gt;"",$H32&lt;&gt;"",$I32&lt;&gt;"",$J32&lt;&gt;"",$L32&lt;&gt;"",$M32&lt;&gt;"",$N32&lt;&gt;""),"完整","缺少字段"))</f>
        <v/>
      </c>
      <c r="V32" s="7" t="n"/>
      <c r="W32" s="11">
        <f>IF(OR($B32="",$N32=""),"",IF(AND($V32&lt;&gt;"",$V32&lt;&gt;"进行中"),"已关闭",IF($N32&lt;TODAY(),"逾期",IF($N32=TODAY(),"今天到期","已安排"))))</f>
        <v/>
      </c>
      <c r="X32" s="6" t="n"/>
    </row>
    <row r="33">
      <c r="A33" s="4" t="n"/>
      <c r="B33" s="5" t="n"/>
      <c r="C33" s="6" t="n"/>
      <c r="D33" s="6" t="n"/>
      <c r="E33" s="7" t="n"/>
      <c r="F33" s="6" t="n"/>
      <c r="G33" s="6" t="n"/>
      <c r="H33" s="6" t="n"/>
      <c r="I33" s="6" t="n"/>
      <c r="J33" s="6" t="n"/>
      <c r="K33" s="6" t="n"/>
      <c r="L33" s="6" t="n"/>
      <c r="M33" s="6" t="n"/>
      <c r="N33" s="4" t="n"/>
      <c r="O33" s="7" t="n"/>
      <c r="P33" s="7" t="n"/>
      <c r="Q33" s="7" t="n"/>
      <c r="R33" s="7" t="n"/>
      <c r="S33" s="8">
        <f>IF(COUNTA($O33:$R33)=0,"",IF($O33="清晰",2,IF($O33="部分清晰",1,0))+IF($P33="在通话中",2,IF($P33="已知，未参加通话",1,0))+IF($Q33="符合",2,IF($Q33="未透露",1,0))+IF($R33="90 天内",2,IF($R33="今年内",1,0)))</f>
        <v/>
      </c>
      <c r="T33" s="9">
        <f>IF($S33="","",IF($S33&gt;=7,"高",IF($S33&gt;=4,"中","低")))</f>
        <v/>
      </c>
      <c r="U33" s="10">
        <f>IF($B33="","",IF(AND($D33&lt;&gt;"",$F33&lt;&gt;"",$H33&lt;&gt;"",$I33&lt;&gt;"",$J33&lt;&gt;"",$L33&lt;&gt;"",$M33&lt;&gt;"",$N33&lt;&gt;""),"完整","缺少字段"))</f>
        <v/>
      </c>
      <c r="V33" s="7" t="n"/>
      <c r="W33" s="11">
        <f>IF(OR($B33="",$N33=""),"",IF(AND($V33&lt;&gt;"",$V33&lt;&gt;"进行中"),"已关闭",IF($N33&lt;TODAY(),"逾期",IF($N33=TODAY(),"今天到期","已安排"))))</f>
        <v/>
      </c>
      <c r="X33" s="6" t="n"/>
    </row>
    <row r="34">
      <c r="A34" s="4" t="n"/>
      <c r="B34" s="5" t="n"/>
      <c r="C34" s="6" t="n"/>
      <c r="D34" s="6" t="n"/>
      <c r="E34" s="7" t="n"/>
      <c r="F34" s="6" t="n"/>
      <c r="G34" s="6" t="n"/>
      <c r="H34" s="6" t="n"/>
      <c r="I34" s="6" t="n"/>
      <c r="J34" s="6" t="n"/>
      <c r="K34" s="6" t="n"/>
      <c r="L34" s="6" t="n"/>
      <c r="M34" s="6" t="n"/>
      <c r="N34" s="4" t="n"/>
      <c r="O34" s="7" t="n"/>
      <c r="P34" s="7" t="n"/>
      <c r="Q34" s="7" t="n"/>
      <c r="R34" s="7" t="n"/>
      <c r="S34" s="8">
        <f>IF(COUNTA($O34:$R34)=0,"",IF($O34="清晰",2,IF($O34="部分清晰",1,0))+IF($P34="在通话中",2,IF($P34="已知，未参加通话",1,0))+IF($Q34="符合",2,IF($Q34="未透露",1,0))+IF($R34="90 天内",2,IF($R34="今年内",1,0)))</f>
        <v/>
      </c>
      <c r="T34" s="9">
        <f>IF($S34="","",IF($S34&gt;=7,"高",IF($S34&gt;=4,"中","低")))</f>
        <v/>
      </c>
      <c r="U34" s="10">
        <f>IF($B34="","",IF(AND($D34&lt;&gt;"",$F34&lt;&gt;"",$H34&lt;&gt;"",$I34&lt;&gt;"",$J34&lt;&gt;"",$L34&lt;&gt;"",$M34&lt;&gt;"",$N34&lt;&gt;""),"完整","缺少字段"))</f>
        <v/>
      </c>
      <c r="V34" s="7" t="n"/>
      <c r="W34" s="11">
        <f>IF(OR($B34="",$N34=""),"",IF(AND($V34&lt;&gt;"",$V34&lt;&gt;"进行中"),"已关闭",IF($N34&lt;TODAY(),"逾期",IF($N34=TODAY(),"今天到期","已安排"))))</f>
        <v/>
      </c>
      <c r="X34" s="6" t="n"/>
    </row>
    <row r="35">
      <c r="A35" s="4" t="n"/>
      <c r="B35" s="5" t="n"/>
      <c r="C35" s="6" t="n"/>
      <c r="D35" s="6" t="n"/>
      <c r="E35" s="7" t="n"/>
      <c r="F35" s="6" t="n"/>
      <c r="G35" s="6" t="n"/>
      <c r="H35" s="6" t="n"/>
      <c r="I35" s="6" t="n"/>
      <c r="J35" s="6" t="n"/>
      <c r="K35" s="6" t="n"/>
      <c r="L35" s="6" t="n"/>
      <c r="M35" s="6" t="n"/>
      <c r="N35" s="4" t="n"/>
      <c r="O35" s="7" t="n"/>
      <c r="P35" s="7" t="n"/>
      <c r="Q35" s="7" t="n"/>
      <c r="R35" s="7" t="n"/>
      <c r="S35" s="8">
        <f>IF(COUNTA($O35:$R35)=0,"",IF($O35="清晰",2,IF($O35="部分清晰",1,0))+IF($P35="在通话中",2,IF($P35="已知，未参加通话",1,0))+IF($Q35="符合",2,IF($Q35="未透露",1,0))+IF($R35="90 天内",2,IF($R35="今年内",1,0)))</f>
        <v/>
      </c>
      <c r="T35" s="9">
        <f>IF($S35="","",IF($S35&gt;=7,"高",IF($S35&gt;=4,"中","低")))</f>
        <v/>
      </c>
      <c r="U35" s="10">
        <f>IF($B35="","",IF(AND($D35&lt;&gt;"",$F35&lt;&gt;"",$H35&lt;&gt;"",$I35&lt;&gt;"",$J35&lt;&gt;"",$L35&lt;&gt;"",$M35&lt;&gt;"",$N35&lt;&gt;""),"完整","缺少字段"))</f>
        <v/>
      </c>
      <c r="V35" s="7" t="n"/>
      <c r="W35" s="11">
        <f>IF(OR($B35="",$N35=""),"",IF(AND($V35&lt;&gt;"",$V35&lt;&gt;"进行中"),"已关闭",IF($N35&lt;TODAY(),"逾期",IF($N35=TODAY(),"今天到期","已安排"))))</f>
        <v/>
      </c>
      <c r="X35" s="6" t="n"/>
    </row>
    <row r="36">
      <c r="A36" s="4" t="n"/>
      <c r="B36" s="5" t="n"/>
      <c r="C36" s="6" t="n"/>
      <c r="D36" s="6" t="n"/>
      <c r="E36" s="7" t="n"/>
      <c r="F36" s="6" t="n"/>
      <c r="G36" s="6" t="n"/>
      <c r="H36" s="6" t="n"/>
      <c r="I36" s="6" t="n"/>
      <c r="J36" s="6" t="n"/>
      <c r="K36" s="6" t="n"/>
      <c r="L36" s="6" t="n"/>
      <c r="M36" s="6" t="n"/>
      <c r="N36" s="4" t="n"/>
      <c r="O36" s="7" t="n"/>
      <c r="P36" s="7" t="n"/>
      <c r="Q36" s="7" t="n"/>
      <c r="R36" s="7" t="n"/>
      <c r="S36" s="8">
        <f>IF(COUNTA($O36:$R36)=0,"",IF($O36="清晰",2,IF($O36="部分清晰",1,0))+IF($P36="在通话中",2,IF($P36="已知，未参加通话",1,0))+IF($Q36="符合",2,IF($Q36="未透露",1,0))+IF($R36="90 天内",2,IF($R36="今年内",1,0)))</f>
        <v/>
      </c>
      <c r="T36" s="9">
        <f>IF($S36="","",IF($S36&gt;=7,"高",IF($S36&gt;=4,"中","低")))</f>
        <v/>
      </c>
      <c r="U36" s="10">
        <f>IF($B36="","",IF(AND($D36&lt;&gt;"",$F36&lt;&gt;"",$H36&lt;&gt;"",$I36&lt;&gt;"",$J36&lt;&gt;"",$L36&lt;&gt;"",$M36&lt;&gt;"",$N36&lt;&gt;""),"完整","缺少字段"))</f>
        <v/>
      </c>
      <c r="V36" s="7" t="n"/>
      <c r="W36" s="11">
        <f>IF(OR($B36="",$N36=""),"",IF(AND($V36&lt;&gt;"",$V36&lt;&gt;"进行中"),"已关闭",IF($N36&lt;TODAY(),"逾期",IF($N36=TODAY(),"今天到期","已安排"))))</f>
        <v/>
      </c>
      <c r="X36" s="6" t="n"/>
    </row>
    <row r="37">
      <c r="A37" s="4" t="n"/>
      <c r="B37" s="5" t="n"/>
      <c r="C37" s="6" t="n"/>
      <c r="D37" s="6" t="n"/>
      <c r="E37" s="7" t="n"/>
      <c r="F37" s="6" t="n"/>
      <c r="G37" s="6" t="n"/>
      <c r="H37" s="6" t="n"/>
      <c r="I37" s="6" t="n"/>
      <c r="J37" s="6" t="n"/>
      <c r="K37" s="6" t="n"/>
      <c r="L37" s="6" t="n"/>
      <c r="M37" s="6" t="n"/>
      <c r="N37" s="4" t="n"/>
      <c r="O37" s="7" t="n"/>
      <c r="P37" s="7" t="n"/>
      <c r="Q37" s="7" t="n"/>
      <c r="R37" s="7" t="n"/>
      <c r="S37" s="8">
        <f>IF(COUNTA($O37:$R37)=0,"",IF($O37="清晰",2,IF($O37="部分清晰",1,0))+IF($P37="在通话中",2,IF($P37="已知，未参加通话",1,0))+IF($Q37="符合",2,IF($Q37="未透露",1,0))+IF($R37="90 天内",2,IF($R37="今年内",1,0)))</f>
        <v/>
      </c>
      <c r="T37" s="9">
        <f>IF($S37="","",IF($S37&gt;=7,"高",IF($S37&gt;=4,"中","低")))</f>
        <v/>
      </c>
      <c r="U37" s="10">
        <f>IF($B37="","",IF(AND($D37&lt;&gt;"",$F37&lt;&gt;"",$H37&lt;&gt;"",$I37&lt;&gt;"",$J37&lt;&gt;"",$L37&lt;&gt;"",$M37&lt;&gt;"",$N37&lt;&gt;""),"完整","缺少字段"))</f>
        <v/>
      </c>
      <c r="V37" s="7" t="n"/>
      <c r="W37" s="11">
        <f>IF(OR($B37="",$N37=""),"",IF(AND($V37&lt;&gt;"",$V37&lt;&gt;"进行中"),"已关闭",IF($N37&lt;TODAY(),"逾期",IF($N37=TODAY(),"今天到期","已安排"))))</f>
        <v/>
      </c>
      <c r="X37" s="6" t="n"/>
    </row>
    <row r="38">
      <c r="A38" s="4" t="n"/>
      <c r="B38" s="5" t="n"/>
      <c r="C38" s="6" t="n"/>
      <c r="D38" s="6" t="n"/>
      <c r="E38" s="7" t="n"/>
      <c r="F38" s="6" t="n"/>
      <c r="G38" s="6" t="n"/>
      <c r="H38" s="6" t="n"/>
      <c r="I38" s="6" t="n"/>
      <c r="J38" s="6" t="n"/>
      <c r="K38" s="6" t="n"/>
      <c r="L38" s="6" t="n"/>
      <c r="M38" s="6" t="n"/>
      <c r="N38" s="4" t="n"/>
      <c r="O38" s="7" t="n"/>
      <c r="P38" s="7" t="n"/>
      <c r="Q38" s="7" t="n"/>
      <c r="R38" s="7" t="n"/>
      <c r="S38" s="8">
        <f>IF(COUNTA($O38:$R38)=0,"",IF($O38="清晰",2,IF($O38="部分清晰",1,0))+IF($P38="在通话中",2,IF($P38="已知，未参加通话",1,0))+IF($Q38="符合",2,IF($Q38="未透露",1,0))+IF($R38="90 天内",2,IF($R38="今年内",1,0)))</f>
        <v/>
      </c>
      <c r="T38" s="9">
        <f>IF($S38="","",IF($S38&gt;=7,"高",IF($S38&gt;=4,"中","低")))</f>
        <v/>
      </c>
      <c r="U38" s="10">
        <f>IF($B38="","",IF(AND($D38&lt;&gt;"",$F38&lt;&gt;"",$H38&lt;&gt;"",$I38&lt;&gt;"",$J38&lt;&gt;"",$L38&lt;&gt;"",$M38&lt;&gt;"",$N38&lt;&gt;""),"完整","缺少字段"))</f>
        <v/>
      </c>
      <c r="V38" s="7" t="n"/>
      <c r="W38" s="11">
        <f>IF(OR($B38="",$N38=""),"",IF(AND($V38&lt;&gt;"",$V38&lt;&gt;"进行中"),"已关闭",IF($N38&lt;TODAY(),"逾期",IF($N38=TODAY(),"今天到期","已安排"))))</f>
        <v/>
      </c>
      <c r="X38" s="6" t="n"/>
    </row>
    <row r="39">
      <c r="A39" s="4" t="n"/>
      <c r="B39" s="5" t="n"/>
      <c r="C39" s="6" t="n"/>
      <c r="D39" s="6" t="n"/>
      <c r="E39" s="7" t="n"/>
      <c r="F39" s="6" t="n"/>
      <c r="G39" s="6" t="n"/>
      <c r="H39" s="6" t="n"/>
      <c r="I39" s="6" t="n"/>
      <c r="J39" s="6" t="n"/>
      <c r="K39" s="6" t="n"/>
      <c r="L39" s="6" t="n"/>
      <c r="M39" s="6" t="n"/>
      <c r="N39" s="4" t="n"/>
      <c r="O39" s="7" t="n"/>
      <c r="P39" s="7" t="n"/>
      <c r="Q39" s="7" t="n"/>
      <c r="R39" s="7" t="n"/>
      <c r="S39" s="8">
        <f>IF(COUNTA($O39:$R39)=0,"",IF($O39="清晰",2,IF($O39="部分清晰",1,0))+IF($P39="在通话中",2,IF($P39="已知，未参加通话",1,0))+IF($Q39="符合",2,IF($Q39="未透露",1,0))+IF($R39="90 天内",2,IF($R39="今年内",1,0)))</f>
        <v/>
      </c>
      <c r="T39" s="9">
        <f>IF($S39="","",IF($S39&gt;=7,"高",IF($S39&gt;=4,"中","低")))</f>
        <v/>
      </c>
      <c r="U39" s="10">
        <f>IF($B39="","",IF(AND($D39&lt;&gt;"",$F39&lt;&gt;"",$H39&lt;&gt;"",$I39&lt;&gt;"",$J39&lt;&gt;"",$L39&lt;&gt;"",$M39&lt;&gt;"",$N39&lt;&gt;""),"完整","缺少字段"))</f>
        <v/>
      </c>
      <c r="V39" s="7" t="n"/>
      <c r="W39" s="11">
        <f>IF(OR($B39="",$N39=""),"",IF(AND($V39&lt;&gt;"",$V39&lt;&gt;"进行中"),"已关闭",IF($N39&lt;TODAY(),"逾期",IF($N39=TODAY(),"今天到期","已安排"))))</f>
        <v/>
      </c>
      <c r="X39" s="6" t="n"/>
    </row>
    <row r="40">
      <c r="A40" s="4" t="n"/>
      <c r="B40" s="5" t="n"/>
      <c r="C40" s="6" t="n"/>
      <c r="D40" s="6" t="n"/>
      <c r="E40" s="7" t="n"/>
      <c r="F40" s="6" t="n"/>
      <c r="G40" s="6" t="n"/>
      <c r="H40" s="6" t="n"/>
      <c r="I40" s="6" t="n"/>
      <c r="J40" s="6" t="n"/>
      <c r="K40" s="6" t="n"/>
      <c r="L40" s="6" t="n"/>
      <c r="M40" s="6" t="n"/>
      <c r="N40" s="4" t="n"/>
      <c r="O40" s="7" t="n"/>
      <c r="P40" s="7" t="n"/>
      <c r="Q40" s="7" t="n"/>
      <c r="R40" s="7" t="n"/>
      <c r="S40" s="8">
        <f>IF(COUNTA($O40:$R40)=0,"",IF($O40="清晰",2,IF($O40="部分清晰",1,0))+IF($P40="在通话中",2,IF($P40="已知，未参加通话",1,0))+IF($Q40="符合",2,IF($Q40="未透露",1,0))+IF($R40="90 天内",2,IF($R40="今年内",1,0)))</f>
        <v/>
      </c>
      <c r="T40" s="9">
        <f>IF($S40="","",IF($S40&gt;=7,"高",IF($S40&gt;=4,"中","低")))</f>
        <v/>
      </c>
      <c r="U40" s="10">
        <f>IF($B40="","",IF(AND($D40&lt;&gt;"",$F40&lt;&gt;"",$H40&lt;&gt;"",$I40&lt;&gt;"",$J40&lt;&gt;"",$L40&lt;&gt;"",$M40&lt;&gt;"",$N40&lt;&gt;""),"完整","缺少字段"))</f>
        <v/>
      </c>
      <c r="V40" s="7" t="n"/>
      <c r="W40" s="11">
        <f>IF(OR($B40="",$N40=""),"",IF(AND($V40&lt;&gt;"",$V40&lt;&gt;"进行中"),"已关闭",IF($N40&lt;TODAY(),"逾期",IF($N40=TODAY(),"今天到期","已安排"))))</f>
        <v/>
      </c>
      <c r="X40" s="6" t="n"/>
    </row>
    <row r="41">
      <c r="A41" s="4" t="n"/>
      <c r="B41" s="5" t="n"/>
      <c r="C41" s="6" t="n"/>
      <c r="D41" s="6" t="n"/>
      <c r="E41" s="7" t="n"/>
      <c r="F41" s="6" t="n"/>
      <c r="G41" s="6" t="n"/>
      <c r="H41" s="6" t="n"/>
      <c r="I41" s="6" t="n"/>
      <c r="J41" s="6" t="n"/>
      <c r="K41" s="6" t="n"/>
      <c r="L41" s="6" t="n"/>
      <c r="M41" s="6" t="n"/>
      <c r="N41" s="4" t="n"/>
      <c r="O41" s="7" t="n"/>
      <c r="P41" s="7" t="n"/>
      <c r="Q41" s="7" t="n"/>
      <c r="R41" s="7" t="n"/>
      <c r="S41" s="8">
        <f>IF(COUNTA($O41:$R41)=0,"",IF($O41="清晰",2,IF($O41="部分清晰",1,0))+IF($P41="在通话中",2,IF($P41="已知，未参加通话",1,0))+IF($Q41="符合",2,IF($Q41="未透露",1,0))+IF($R41="90 天内",2,IF($R41="今年内",1,0)))</f>
        <v/>
      </c>
      <c r="T41" s="9">
        <f>IF($S41="","",IF($S41&gt;=7,"高",IF($S41&gt;=4,"中","低")))</f>
        <v/>
      </c>
      <c r="U41" s="10">
        <f>IF($B41="","",IF(AND($D41&lt;&gt;"",$F41&lt;&gt;"",$H41&lt;&gt;"",$I41&lt;&gt;"",$J41&lt;&gt;"",$L41&lt;&gt;"",$M41&lt;&gt;"",$N41&lt;&gt;""),"完整","缺少字段"))</f>
        <v/>
      </c>
      <c r="V41" s="7" t="n"/>
      <c r="W41" s="11">
        <f>IF(OR($B41="",$N41=""),"",IF(AND($V41&lt;&gt;"",$V41&lt;&gt;"进行中"),"已关闭",IF($N41&lt;TODAY(),"逾期",IF($N41=TODAY(),"今天到期","已安排"))))</f>
        <v/>
      </c>
      <c r="X41" s="6" t="n"/>
    </row>
    <row r="42">
      <c r="A42" s="4" t="n"/>
      <c r="B42" s="5" t="n"/>
      <c r="C42" s="6" t="n"/>
      <c r="D42" s="6" t="n"/>
      <c r="E42" s="7" t="n"/>
      <c r="F42" s="6" t="n"/>
      <c r="G42" s="6" t="n"/>
      <c r="H42" s="6" t="n"/>
      <c r="I42" s="6" t="n"/>
      <c r="J42" s="6" t="n"/>
      <c r="K42" s="6" t="n"/>
      <c r="L42" s="6" t="n"/>
      <c r="M42" s="6" t="n"/>
      <c r="N42" s="4" t="n"/>
      <c r="O42" s="7" t="n"/>
      <c r="P42" s="7" t="n"/>
      <c r="Q42" s="7" t="n"/>
      <c r="R42" s="7" t="n"/>
      <c r="S42" s="8">
        <f>IF(COUNTA($O42:$R42)=0,"",IF($O42="清晰",2,IF($O42="部分清晰",1,0))+IF($P42="在通话中",2,IF($P42="已知，未参加通话",1,0))+IF($Q42="符合",2,IF($Q42="未透露",1,0))+IF($R42="90 天内",2,IF($R42="今年内",1,0)))</f>
        <v/>
      </c>
      <c r="T42" s="9">
        <f>IF($S42="","",IF($S42&gt;=7,"高",IF($S42&gt;=4,"中","低")))</f>
        <v/>
      </c>
      <c r="U42" s="10">
        <f>IF($B42="","",IF(AND($D42&lt;&gt;"",$F42&lt;&gt;"",$H42&lt;&gt;"",$I42&lt;&gt;"",$J42&lt;&gt;"",$L42&lt;&gt;"",$M42&lt;&gt;"",$N42&lt;&gt;""),"完整","缺少字段"))</f>
        <v/>
      </c>
      <c r="V42" s="7" t="n"/>
      <c r="W42" s="11">
        <f>IF(OR($B42="",$N42=""),"",IF(AND($V42&lt;&gt;"",$V42&lt;&gt;"进行中"),"已关闭",IF($N42&lt;TODAY(),"逾期",IF($N42=TODAY(),"今天到期","已安排"))))</f>
        <v/>
      </c>
      <c r="X42" s="6" t="n"/>
    </row>
    <row r="43">
      <c r="A43" s="4" t="n"/>
      <c r="B43" s="5" t="n"/>
      <c r="C43" s="6" t="n"/>
      <c r="D43" s="6" t="n"/>
      <c r="E43" s="7" t="n"/>
      <c r="F43" s="6" t="n"/>
      <c r="G43" s="6" t="n"/>
      <c r="H43" s="6" t="n"/>
      <c r="I43" s="6" t="n"/>
      <c r="J43" s="6" t="n"/>
      <c r="K43" s="6" t="n"/>
      <c r="L43" s="6" t="n"/>
      <c r="M43" s="6" t="n"/>
      <c r="N43" s="4" t="n"/>
      <c r="O43" s="7" t="n"/>
      <c r="P43" s="7" t="n"/>
      <c r="Q43" s="7" t="n"/>
      <c r="R43" s="7" t="n"/>
      <c r="S43" s="8">
        <f>IF(COUNTA($O43:$R43)=0,"",IF($O43="清晰",2,IF($O43="部分清晰",1,0))+IF($P43="在通话中",2,IF($P43="已知，未参加通话",1,0))+IF($Q43="符合",2,IF($Q43="未透露",1,0))+IF($R43="90 天内",2,IF($R43="今年内",1,0)))</f>
        <v/>
      </c>
      <c r="T43" s="9">
        <f>IF($S43="","",IF($S43&gt;=7,"高",IF($S43&gt;=4,"中","低")))</f>
        <v/>
      </c>
      <c r="U43" s="10">
        <f>IF($B43="","",IF(AND($D43&lt;&gt;"",$F43&lt;&gt;"",$H43&lt;&gt;"",$I43&lt;&gt;"",$J43&lt;&gt;"",$L43&lt;&gt;"",$M43&lt;&gt;"",$N43&lt;&gt;""),"完整","缺少字段"))</f>
        <v/>
      </c>
      <c r="V43" s="7" t="n"/>
      <c r="W43" s="11">
        <f>IF(OR($B43="",$N43=""),"",IF(AND($V43&lt;&gt;"",$V43&lt;&gt;"进行中"),"已关闭",IF($N43&lt;TODAY(),"逾期",IF($N43=TODAY(),"今天到期","已安排"))))</f>
        <v/>
      </c>
      <c r="X43" s="6" t="n"/>
    </row>
    <row r="44">
      <c r="A44" s="4" t="n"/>
      <c r="B44" s="5" t="n"/>
      <c r="C44" s="6" t="n"/>
      <c r="D44" s="6" t="n"/>
      <c r="E44" s="7" t="n"/>
      <c r="F44" s="6" t="n"/>
      <c r="G44" s="6" t="n"/>
      <c r="H44" s="6" t="n"/>
      <c r="I44" s="6" t="n"/>
      <c r="J44" s="6" t="n"/>
      <c r="K44" s="6" t="n"/>
      <c r="L44" s="6" t="n"/>
      <c r="M44" s="6" t="n"/>
      <c r="N44" s="4" t="n"/>
      <c r="O44" s="7" t="n"/>
      <c r="P44" s="7" t="n"/>
      <c r="Q44" s="7" t="n"/>
      <c r="R44" s="7" t="n"/>
      <c r="S44" s="8">
        <f>IF(COUNTA($O44:$R44)=0,"",IF($O44="清晰",2,IF($O44="部分清晰",1,0))+IF($P44="在通话中",2,IF($P44="已知，未参加通话",1,0))+IF($Q44="符合",2,IF($Q44="未透露",1,0))+IF($R44="90 天内",2,IF($R44="今年内",1,0)))</f>
        <v/>
      </c>
      <c r="T44" s="9">
        <f>IF($S44="","",IF($S44&gt;=7,"高",IF($S44&gt;=4,"中","低")))</f>
        <v/>
      </c>
      <c r="U44" s="10">
        <f>IF($B44="","",IF(AND($D44&lt;&gt;"",$F44&lt;&gt;"",$H44&lt;&gt;"",$I44&lt;&gt;"",$J44&lt;&gt;"",$L44&lt;&gt;"",$M44&lt;&gt;"",$N44&lt;&gt;""),"完整","缺少字段"))</f>
        <v/>
      </c>
      <c r="V44" s="7" t="n"/>
      <c r="W44" s="11">
        <f>IF(OR($B44="",$N44=""),"",IF(AND($V44&lt;&gt;"",$V44&lt;&gt;"进行中"),"已关闭",IF($N44&lt;TODAY(),"逾期",IF($N44=TODAY(),"今天到期","已安排"))))</f>
        <v/>
      </c>
      <c r="X44" s="6" t="n"/>
    </row>
    <row r="45">
      <c r="A45" s="4" t="n"/>
      <c r="B45" s="5" t="n"/>
      <c r="C45" s="6" t="n"/>
      <c r="D45" s="6" t="n"/>
      <c r="E45" s="7" t="n"/>
      <c r="F45" s="6" t="n"/>
      <c r="G45" s="6" t="n"/>
      <c r="H45" s="6" t="n"/>
      <c r="I45" s="6" t="n"/>
      <c r="J45" s="6" t="n"/>
      <c r="K45" s="6" t="n"/>
      <c r="L45" s="6" t="n"/>
      <c r="M45" s="6" t="n"/>
      <c r="N45" s="4" t="n"/>
      <c r="O45" s="7" t="n"/>
      <c r="P45" s="7" t="n"/>
      <c r="Q45" s="7" t="n"/>
      <c r="R45" s="7" t="n"/>
      <c r="S45" s="8">
        <f>IF(COUNTA($O45:$R45)=0,"",IF($O45="清晰",2,IF($O45="部分清晰",1,0))+IF($P45="在通话中",2,IF($P45="已知，未参加通话",1,0))+IF($Q45="符合",2,IF($Q45="未透露",1,0))+IF($R45="90 天内",2,IF($R45="今年内",1,0)))</f>
        <v/>
      </c>
      <c r="T45" s="9">
        <f>IF($S45="","",IF($S45&gt;=7,"高",IF($S45&gt;=4,"中","低")))</f>
        <v/>
      </c>
      <c r="U45" s="10">
        <f>IF($B45="","",IF(AND($D45&lt;&gt;"",$F45&lt;&gt;"",$H45&lt;&gt;"",$I45&lt;&gt;"",$J45&lt;&gt;"",$L45&lt;&gt;"",$M45&lt;&gt;"",$N45&lt;&gt;""),"完整","缺少字段"))</f>
        <v/>
      </c>
      <c r="V45" s="7" t="n"/>
      <c r="W45" s="11">
        <f>IF(OR($B45="",$N45=""),"",IF(AND($V45&lt;&gt;"",$V45&lt;&gt;"进行中"),"已关闭",IF($N45&lt;TODAY(),"逾期",IF($N45=TODAY(),"今天到期","已安排"))))</f>
        <v/>
      </c>
      <c r="X45" s="6" t="n"/>
    </row>
    <row r="46">
      <c r="A46" s="4" t="n"/>
      <c r="B46" s="5" t="n"/>
      <c r="C46" s="6" t="n"/>
      <c r="D46" s="6" t="n"/>
      <c r="E46" s="7" t="n"/>
      <c r="F46" s="6" t="n"/>
      <c r="G46" s="6" t="n"/>
      <c r="H46" s="6" t="n"/>
      <c r="I46" s="6" t="n"/>
      <c r="J46" s="6" t="n"/>
      <c r="K46" s="6" t="n"/>
      <c r="L46" s="6" t="n"/>
      <c r="M46" s="6" t="n"/>
      <c r="N46" s="4" t="n"/>
      <c r="O46" s="7" t="n"/>
      <c r="P46" s="7" t="n"/>
      <c r="Q46" s="7" t="n"/>
      <c r="R46" s="7" t="n"/>
      <c r="S46" s="8">
        <f>IF(COUNTA($O46:$R46)=0,"",IF($O46="清晰",2,IF($O46="部分清晰",1,0))+IF($P46="在通话中",2,IF($P46="已知，未参加通话",1,0))+IF($Q46="符合",2,IF($Q46="未透露",1,0))+IF($R46="90 天内",2,IF($R46="今年内",1,0)))</f>
        <v/>
      </c>
      <c r="T46" s="9">
        <f>IF($S46="","",IF($S46&gt;=7,"高",IF($S46&gt;=4,"中","低")))</f>
        <v/>
      </c>
      <c r="U46" s="10">
        <f>IF($B46="","",IF(AND($D46&lt;&gt;"",$F46&lt;&gt;"",$H46&lt;&gt;"",$I46&lt;&gt;"",$J46&lt;&gt;"",$L46&lt;&gt;"",$M46&lt;&gt;"",$N46&lt;&gt;""),"完整","缺少字段"))</f>
        <v/>
      </c>
      <c r="V46" s="7" t="n"/>
      <c r="W46" s="11">
        <f>IF(OR($B46="",$N46=""),"",IF(AND($V46&lt;&gt;"",$V46&lt;&gt;"进行中"),"已关闭",IF($N46&lt;TODAY(),"逾期",IF($N46=TODAY(),"今天到期","已安排"))))</f>
        <v/>
      </c>
      <c r="X46" s="6" t="n"/>
    </row>
    <row r="47">
      <c r="A47" s="4" t="n"/>
      <c r="B47" s="5" t="n"/>
      <c r="C47" s="6" t="n"/>
      <c r="D47" s="6" t="n"/>
      <c r="E47" s="7" t="n"/>
      <c r="F47" s="6" t="n"/>
      <c r="G47" s="6" t="n"/>
      <c r="H47" s="6" t="n"/>
      <c r="I47" s="6" t="n"/>
      <c r="J47" s="6" t="n"/>
      <c r="K47" s="6" t="n"/>
      <c r="L47" s="6" t="n"/>
      <c r="M47" s="6" t="n"/>
      <c r="N47" s="4" t="n"/>
      <c r="O47" s="7" t="n"/>
      <c r="P47" s="7" t="n"/>
      <c r="Q47" s="7" t="n"/>
      <c r="R47" s="7" t="n"/>
      <c r="S47" s="8">
        <f>IF(COUNTA($O47:$R47)=0,"",IF($O47="清晰",2,IF($O47="部分清晰",1,0))+IF($P47="在通话中",2,IF($P47="已知，未参加通话",1,0))+IF($Q47="符合",2,IF($Q47="未透露",1,0))+IF($R47="90 天内",2,IF($R47="今年内",1,0)))</f>
        <v/>
      </c>
      <c r="T47" s="9">
        <f>IF($S47="","",IF($S47&gt;=7,"高",IF($S47&gt;=4,"中","低")))</f>
        <v/>
      </c>
      <c r="U47" s="10">
        <f>IF($B47="","",IF(AND($D47&lt;&gt;"",$F47&lt;&gt;"",$H47&lt;&gt;"",$I47&lt;&gt;"",$J47&lt;&gt;"",$L47&lt;&gt;"",$M47&lt;&gt;"",$N47&lt;&gt;""),"完整","缺少字段"))</f>
        <v/>
      </c>
      <c r="V47" s="7" t="n"/>
      <c r="W47" s="11">
        <f>IF(OR($B47="",$N47=""),"",IF(AND($V47&lt;&gt;"",$V47&lt;&gt;"进行中"),"已关闭",IF($N47&lt;TODAY(),"逾期",IF($N47=TODAY(),"今天到期","已安排"))))</f>
        <v/>
      </c>
      <c r="X47" s="6" t="n"/>
    </row>
    <row r="48">
      <c r="A48" s="4" t="n"/>
      <c r="B48" s="5" t="n"/>
      <c r="C48" s="6" t="n"/>
      <c r="D48" s="6" t="n"/>
      <c r="E48" s="7" t="n"/>
      <c r="F48" s="6" t="n"/>
      <c r="G48" s="6" t="n"/>
      <c r="H48" s="6" t="n"/>
      <c r="I48" s="6" t="n"/>
      <c r="J48" s="6" t="n"/>
      <c r="K48" s="6" t="n"/>
      <c r="L48" s="6" t="n"/>
      <c r="M48" s="6" t="n"/>
      <c r="N48" s="4" t="n"/>
      <c r="O48" s="7" t="n"/>
      <c r="P48" s="7" t="n"/>
      <c r="Q48" s="7" t="n"/>
      <c r="R48" s="7" t="n"/>
      <c r="S48" s="8">
        <f>IF(COUNTA($O48:$R48)=0,"",IF($O48="清晰",2,IF($O48="部分清晰",1,0))+IF($P48="在通话中",2,IF($P48="已知，未参加通话",1,0))+IF($Q48="符合",2,IF($Q48="未透露",1,0))+IF($R48="90 天内",2,IF($R48="今年内",1,0)))</f>
        <v/>
      </c>
      <c r="T48" s="9">
        <f>IF($S48="","",IF($S48&gt;=7,"高",IF($S48&gt;=4,"中","低")))</f>
        <v/>
      </c>
      <c r="U48" s="10">
        <f>IF($B48="","",IF(AND($D48&lt;&gt;"",$F48&lt;&gt;"",$H48&lt;&gt;"",$I48&lt;&gt;"",$J48&lt;&gt;"",$L48&lt;&gt;"",$M48&lt;&gt;"",$N48&lt;&gt;""),"完整","缺少字段"))</f>
        <v/>
      </c>
      <c r="V48" s="7" t="n"/>
      <c r="W48" s="11">
        <f>IF(OR($B48="",$N48=""),"",IF(AND($V48&lt;&gt;"",$V48&lt;&gt;"进行中"),"已关闭",IF($N48&lt;TODAY(),"逾期",IF($N48=TODAY(),"今天到期","已安排"))))</f>
        <v/>
      </c>
      <c r="X48" s="6" t="n"/>
    </row>
    <row r="49">
      <c r="A49" s="4" t="n"/>
      <c r="B49" s="5" t="n"/>
      <c r="C49" s="6" t="n"/>
      <c r="D49" s="6" t="n"/>
      <c r="E49" s="7" t="n"/>
      <c r="F49" s="6" t="n"/>
      <c r="G49" s="6" t="n"/>
      <c r="H49" s="6" t="n"/>
      <c r="I49" s="6" t="n"/>
      <c r="J49" s="6" t="n"/>
      <c r="K49" s="6" t="n"/>
      <c r="L49" s="6" t="n"/>
      <c r="M49" s="6" t="n"/>
      <c r="N49" s="4" t="n"/>
      <c r="O49" s="7" t="n"/>
      <c r="P49" s="7" t="n"/>
      <c r="Q49" s="7" t="n"/>
      <c r="R49" s="7" t="n"/>
      <c r="S49" s="8">
        <f>IF(COUNTA($O49:$R49)=0,"",IF($O49="清晰",2,IF($O49="部分清晰",1,0))+IF($P49="在通话中",2,IF($P49="已知，未参加通话",1,0))+IF($Q49="符合",2,IF($Q49="未透露",1,0))+IF($R49="90 天内",2,IF($R49="今年内",1,0)))</f>
        <v/>
      </c>
      <c r="T49" s="9">
        <f>IF($S49="","",IF($S49&gt;=7,"高",IF($S49&gt;=4,"中","低")))</f>
        <v/>
      </c>
      <c r="U49" s="10">
        <f>IF($B49="","",IF(AND($D49&lt;&gt;"",$F49&lt;&gt;"",$H49&lt;&gt;"",$I49&lt;&gt;"",$J49&lt;&gt;"",$L49&lt;&gt;"",$M49&lt;&gt;"",$N49&lt;&gt;""),"完整","缺少字段"))</f>
        <v/>
      </c>
      <c r="V49" s="7" t="n"/>
      <c r="W49" s="11">
        <f>IF(OR($B49="",$N49=""),"",IF(AND($V49&lt;&gt;"",$V49&lt;&gt;"进行中"),"已关闭",IF($N49&lt;TODAY(),"逾期",IF($N49=TODAY(),"今天到期","已安排"))))</f>
        <v/>
      </c>
      <c r="X49" s="6" t="n"/>
    </row>
    <row r="50">
      <c r="A50" s="4" t="n"/>
      <c r="B50" s="5" t="n"/>
      <c r="C50" s="6" t="n"/>
      <c r="D50" s="6" t="n"/>
      <c r="E50" s="7" t="n"/>
      <c r="F50" s="6" t="n"/>
      <c r="G50" s="6" t="n"/>
      <c r="H50" s="6" t="n"/>
      <c r="I50" s="6" t="n"/>
      <c r="J50" s="6" t="n"/>
      <c r="K50" s="6" t="n"/>
      <c r="L50" s="6" t="n"/>
      <c r="M50" s="6" t="n"/>
      <c r="N50" s="4" t="n"/>
      <c r="O50" s="7" t="n"/>
      <c r="P50" s="7" t="n"/>
      <c r="Q50" s="7" t="n"/>
      <c r="R50" s="7" t="n"/>
      <c r="S50" s="8">
        <f>IF(COUNTA($O50:$R50)=0,"",IF($O50="清晰",2,IF($O50="部分清晰",1,0))+IF($P50="在通话中",2,IF($P50="已知，未参加通话",1,0))+IF($Q50="符合",2,IF($Q50="未透露",1,0))+IF($R50="90 天内",2,IF($R50="今年内",1,0)))</f>
        <v/>
      </c>
      <c r="T50" s="9">
        <f>IF($S50="","",IF($S50&gt;=7,"高",IF($S50&gt;=4,"中","低")))</f>
        <v/>
      </c>
      <c r="U50" s="10">
        <f>IF($B50="","",IF(AND($D50&lt;&gt;"",$F50&lt;&gt;"",$H50&lt;&gt;"",$I50&lt;&gt;"",$J50&lt;&gt;"",$L50&lt;&gt;"",$M50&lt;&gt;"",$N50&lt;&gt;""),"完整","缺少字段"))</f>
        <v/>
      </c>
      <c r="V50" s="7" t="n"/>
      <c r="W50" s="11">
        <f>IF(OR($B50="",$N50=""),"",IF(AND($V50&lt;&gt;"",$V50&lt;&gt;"进行中"),"已关闭",IF($N50&lt;TODAY(),"逾期",IF($N50=TODAY(),"今天到期","已安排"))))</f>
        <v/>
      </c>
      <c r="X50" s="6" t="n"/>
    </row>
    <row r="51">
      <c r="A51" s="4" t="n"/>
      <c r="B51" s="5" t="n"/>
      <c r="C51" s="6" t="n"/>
      <c r="D51" s="6" t="n"/>
      <c r="E51" s="7" t="n"/>
      <c r="F51" s="6" t="n"/>
      <c r="G51" s="6" t="n"/>
      <c r="H51" s="6" t="n"/>
      <c r="I51" s="6" t="n"/>
      <c r="J51" s="6" t="n"/>
      <c r="K51" s="6" t="n"/>
      <c r="L51" s="6" t="n"/>
      <c r="M51" s="6" t="n"/>
      <c r="N51" s="4" t="n"/>
      <c r="O51" s="7" t="n"/>
      <c r="P51" s="7" t="n"/>
      <c r="Q51" s="7" t="n"/>
      <c r="R51" s="7" t="n"/>
      <c r="S51" s="8">
        <f>IF(COUNTA($O51:$R51)=0,"",IF($O51="清晰",2,IF($O51="部分清晰",1,0))+IF($P51="在通话中",2,IF($P51="已知，未参加通话",1,0))+IF($Q51="符合",2,IF($Q51="未透露",1,0))+IF($R51="90 天内",2,IF($R51="今年内",1,0)))</f>
        <v/>
      </c>
      <c r="T51" s="9">
        <f>IF($S51="","",IF($S51&gt;=7,"高",IF($S51&gt;=4,"中","低")))</f>
        <v/>
      </c>
      <c r="U51" s="10">
        <f>IF($B51="","",IF(AND($D51&lt;&gt;"",$F51&lt;&gt;"",$H51&lt;&gt;"",$I51&lt;&gt;"",$J51&lt;&gt;"",$L51&lt;&gt;"",$M51&lt;&gt;"",$N51&lt;&gt;""),"完整","缺少字段"))</f>
        <v/>
      </c>
      <c r="V51" s="7" t="n"/>
      <c r="W51" s="11">
        <f>IF(OR($B51="",$N51=""),"",IF(AND($V51&lt;&gt;"",$V51&lt;&gt;"进行中"),"已关闭",IF($N51&lt;TODAY(),"逾期",IF($N51=TODAY(),"今天到期","已安排"))))</f>
        <v/>
      </c>
      <c r="X51" s="6" t="n"/>
    </row>
    <row r="52">
      <c r="A52" s="4" t="n"/>
      <c r="B52" s="5" t="n"/>
      <c r="C52" s="6" t="n"/>
      <c r="D52" s="6" t="n"/>
      <c r="E52" s="7" t="n"/>
      <c r="F52" s="6" t="n"/>
      <c r="G52" s="6" t="n"/>
      <c r="H52" s="6" t="n"/>
      <c r="I52" s="6" t="n"/>
      <c r="J52" s="6" t="n"/>
      <c r="K52" s="6" t="n"/>
      <c r="L52" s="6" t="n"/>
      <c r="M52" s="6" t="n"/>
      <c r="N52" s="4" t="n"/>
      <c r="O52" s="7" t="n"/>
      <c r="P52" s="7" t="n"/>
      <c r="Q52" s="7" t="n"/>
      <c r="R52" s="7" t="n"/>
      <c r="S52" s="8">
        <f>IF(COUNTA($O52:$R52)=0,"",IF($O52="清晰",2,IF($O52="部分清晰",1,0))+IF($P52="在通话中",2,IF($P52="已知，未参加通话",1,0))+IF($Q52="符合",2,IF($Q52="未透露",1,0))+IF($R52="90 天内",2,IF($R52="今年内",1,0)))</f>
        <v/>
      </c>
      <c r="T52" s="9">
        <f>IF($S52="","",IF($S52&gt;=7,"高",IF($S52&gt;=4,"中","低")))</f>
        <v/>
      </c>
      <c r="U52" s="10">
        <f>IF($B52="","",IF(AND($D52&lt;&gt;"",$F52&lt;&gt;"",$H52&lt;&gt;"",$I52&lt;&gt;"",$J52&lt;&gt;"",$L52&lt;&gt;"",$M52&lt;&gt;"",$N52&lt;&gt;""),"完整","缺少字段"))</f>
        <v/>
      </c>
      <c r="V52" s="7" t="n"/>
      <c r="W52" s="11">
        <f>IF(OR($B52="",$N52=""),"",IF(AND($V52&lt;&gt;"",$V52&lt;&gt;"进行中"),"已关闭",IF($N52&lt;TODAY(),"逾期",IF($N52=TODAY(),"今天到期","已安排"))))</f>
        <v/>
      </c>
      <c r="X52" s="6" t="n"/>
    </row>
    <row r="53">
      <c r="A53" s="4" t="n"/>
      <c r="B53" s="5" t="n"/>
      <c r="C53" s="6" t="n"/>
      <c r="D53" s="6" t="n"/>
      <c r="E53" s="7" t="n"/>
      <c r="F53" s="6" t="n"/>
      <c r="G53" s="6" t="n"/>
      <c r="H53" s="6" t="n"/>
      <c r="I53" s="6" t="n"/>
      <c r="J53" s="6" t="n"/>
      <c r="K53" s="6" t="n"/>
      <c r="L53" s="6" t="n"/>
      <c r="M53" s="6" t="n"/>
      <c r="N53" s="4" t="n"/>
      <c r="O53" s="7" t="n"/>
      <c r="P53" s="7" t="n"/>
      <c r="Q53" s="7" t="n"/>
      <c r="R53" s="7" t="n"/>
      <c r="S53" s="8">
        <f>IF(COUNTA($O53:$R53)=0,"",IF($O53="清晰",2,IF($O53="部分清晰",1,0))+IF($P53="在通话中",2,IF($P53="已知，未参加通话",1,0))+IF($Q53="符合",2,IF($Q53="未透露",1,0))+IF($R53="90 天内",2,IF($R53="今年内",1,0)))</f>
        <v/>
      </c>
      <c r="T53" s="9">
        <f>IF($S53="","",IF($S53&gt;=7,"高",IF($S53&gt;=4,"中","低")))</f>
        <v/>
      </c>
      <c r="U53" s="10">
        <f>IF($B53="","",IF(AND($D53&lt;&gt;"",$F53&lt;&gt;"",$H53&lt;&gt;"",$I53&lt;&gt;"",$J53&lt;&gt;"",$L53&lt;&gt;"",$M53&lt;&gt;"",$N53&lt;&gt;""),"完整","缺少字段"))</f>
        <v/>
      </c>
      <c r="V53" s="7" t="n"/>
      <c r="W53" s="11">
        <f>IF(OR($B53="",$N53=""),"",IF(AND($V53&lt;&gt;"",$V53&lt;&gt;"进行中"),"已关闭",IF($N53&lt;TODAY(),"逾期",IF($N53=TODAY(),"今天到期","已安排"))))</f>
        <v/>
      </c>
      <c r="X53" s="6" t="n"/>
    </row>
    <row r="54">
      <c r="A54" s="4" t="n"/>
      <c r="B54" s="5" t="n"/>
      <c r="C54" s="6" t="n"/>
      <c r="D54" s="6" t="n"/>
      <c r="E54" s="7" t="n"/>
      <c r="F54" s="6" t="n"/>
      <c r="G54" s="6" t="n"/>
      <c r="H54" s="6" t="n"/>
      <c r="I54" s="6" t="n"/>
      <c r="J54" s="6" t="n"/>
      <c r="K54" s="6" t="n"/>
      <c r="L54" s="6" t="n"/>
      <c r="M54" s="6" t="n"/>
      <c r="N54" s="4" t="n"/>
      <c r="O54" s="7" t="n"/>
      <c r="P54" s="7" t="n"/>
      <c r="Q54" s="7" t="n"/>
      <c r="R54" s="7" t="n"/>
      <c r="S54" s="8">
        <f>IF(COUNTA($O54:$R54)=0,"",IF($O54="清晰",2,IF($O54="部分清晰",1,0))+IF($P54="在通话中",2,IF($P54="已知，未参加通话",1,0))+IF($Q54="符合",2,IF($Q54="未透露",1,0))+IF($R54="90 天内",2,IF($R54="今年内",1,0)))</f>
        <v/>
      </c>
      <c r="T54" s="9">
        <f>IF($S54="","",IF($S54&gt;=7,"高",IF($S54&gt;=4,"中","低")))</f>
        <v/>
      </c>
      <c r="U54" s="10">
        <f>IF($B54="","",IF(AND($D54&lt;&gt;"",$F54&lt;&gt;"",$H54&lt;&gt;"",$I54&lt;&gt;"",$J54&lt;&gt;"",$L54&lt;&gt;"",$M54&lt;&gt;"",$N54&lt;&gt;""),"完整","缺少字段"))</f>
        <v/>
      </c>
      <c r="V54" s="7" t="n"/>
      <c r="W54" s="11">
        <f>IF(OR($B54="",$N54=""),"",IF(AND($V54&lt;&gt;"",$V54&lt;&gt;"进行中"),"已关闭",IF($N54&lt;TODAY(),"逾期",IF($N54=TODAY(),"今天到期","已安排"))))</f>
        <v/>
      </c>
      <c r="X54" s="6" t="n"/>
    </row>
    <row r="55">
      <c r="A55" s="4" t="n"/>
      <c r="B55" s="5" t="n"/>
      <c r="C55" s="6" t="n"/>
      <c r="D55" s="6" t="n"/>
      <c r="E55" s="7" t="n"/>
      <c r="F55" s="6" t="n"/>
      <c r="G55" s="6" t="n"/>
      <c r="H55" s="6" t="n"/>
      <c r="I55" s="6" t="n"/>
      <c r="J55" s="6" t="n"/>
      <c r="K55" s="6" t="n"/>
      <c r="L55" s="6" t="n"/>
      <c r="M55" s="6" t="n"/>
      <c r="N55" s="4" t="n"/>
      <c r="O55" s="7" t="n"/>
      <c r="P55" s="7" t="n"/>
      <c r="Q55" s="7" t="n"/>
      <c r="R55" s="7" t="n"/>
      <c r="S55" s="8">
        <f>IF(COUNTA($O55:$R55)=0,"",IF($O55="清晰",2,IF($O55="部分清晰",1,0))+IF($P55="在通话中",2,IF($P55="已知，未参加通话",1,0))+IF($Q55="符合",2,IF($Q55="未透露",1,0))+IF($R55="90 天内",2,IF($R55="今年内",1,0)))</f>
        <v/>
      </c>
      <c r="T55" s="9">
        <f>IF($S55="","",IF($S55&gt;=7,"高",IF($S55&gt;=4,"中","低")))</f>
        <v/>
      </c>
      <c r="U55" s="10">
        <f>IF($B55="","",IF(AND($D55&lt;&gt;"",$F55&lt;&gt;"",$H55&lt;&gt;"",$I55&lt;&gt;"",$J55&lt;&gt;"",$L55&lt;&gt;"",$M55&lt;&gt;"",$N55&lt;&gt;""),"完整","缺少字段"))</f>
        <v/>
      </c>
      <c r="V55" s="7" t="n"/>
      <c r="W55" s="11">
        <f>IF(OR($B55="",$N55=""),"",IF(AND($V55&lt;&gt;"",$V55&lt;&gt;"进行中"),"已关闭",IF($N55&lt;TODAY(),"逾期",IF($N55=TODAY(),"今天到期","已安排"))))</f>
        <v/>
      </c>
      <c r="X55" s="6" t="n"/>
    </row>
    <row r="56">
      <c r="A56" s="4" t="n"/>
      <c r="B56" s="5" t="n"/>
      <c r="C56" s="6" t="n"/>
      <c r="D56" s="6" t="n"/>
      <c r="E56" s="7" t="n"/>
      <c r="F56" s="6" t="n"/>
      <c r="G56" s="6" t="n"/>
      <c r="H56" s="6" t="n"/>
      <c r="I56" s="6" t="n"/>
      <c r="J56" s="6" t="n"/>
      <c r="K56" s="6" t="n"/>
      <c r="L56" s="6" t="n"/>
      <c r="M56" s="6" t="n"/>
      <c r="N56" s="4" t="n"/>
      <c r="O56" s="7" t="n"/>
      <c r="P56" s="7" t="n"/>
      <c r="Q56" s="7" t="n"/>
      <c r="R56" s="7" t="n"/>
      <c r="S56" s="8">
        <f>IF(COUNTA($O56:$R56)=0,"",IF($O56="清晰",2,IF($O56="部分清晰",1,0))+IF($P56="在通话中",2,IF($P56="已知，未参加通话",1,0))+IF($Q56="符合",2,IF($Q56="未透露",1,0))+IF($R56="90 天内",2,IF($R56="今年内",1,0)))</f>
        <v/>
      </c>
      <c r="T56" s="9">
        <f>IF($S56="","",IF($S56&gt;=7,"高",IF($S56&gt;=4,"中","低")))</f>
        <v/>
      </c>
      <c r="U56" s="10">
        <f>IF($B56="","",IF(AND($D56&lt;&gt;"",$F56&lt;&gt;"",$H56&lt;&gt;"",$I56&lt;&gt;"",$J56&lt;&gt;"",$L56&lt;&gt;"",$M56&lt;&gt;"",$N56&lt;&gt;""),"完整","缺少字段"))</f>
        <v/>
      </c>
      <c r="V56" s="7" t="n"/>
      <c r="W56" s="11">
        <f>IF(OR($B56="",$N56=""),"",IF(AND($V56&lt;&gt;"",$V56&lt;&gt;"进行中"),"已关闭",IF($N56&lt;TODAY(),"逾期",IF($N56=TODAY(),"今天到期","已安排"))))</f>
        <v/>
      </c>
      <c r="X56" s="6" t="n"/>
    </row>
    <row r="57">
      <c r="A57" s="4" t="n"/>
      <c r="B57" s="5" t="n"/>
      <c r="C57" s="6" t="n"/>
      <c r="D57" s="6" t="n"/>
      <c r="E57" s="7" t="n"/>
      <c r="F57" s="6" t="n"/>
      <c r="G57" s="6" t="n"/>
      <c r="H57" s="6" t="n"/>
      <c r="I57" s="6" t="n"/>
      <c r="J57" s="6" t="n"/>
      <c r="K57" s="6" t="n"/>
      <c r="L57" s="6" t="n"/>
      <c r="M57" s="6" t="n"/>
      <c r="N57" s="4" t="n"/>
      <c r="O57" s="7" t="n"/>
      <c r="P57" s="7" t="n"/>
      <c r="Q57" s="7" t="n"/>
      <c r="R57" s="7" t="n"/>
      <c r="S57" s="8">
        <f>IF(COUNTA($O57:$R57)=0,"",IF($O57="清晰",2,IF($O57="部分清晰",1,0))+IF($P57="在通话中",2,IF($P57="已知，未参加通话",1,0))+IF($Q57="符合",2,IF($Q57="未透露",1,0))+IF($R57="90 天内",2,IF($R57="今年内",1,0)))</f>
        <v/>
      </c>
      <c r="T57" s="9">
        <f>IF($S57="","",IF($S57&gt;=7,"高",IF($S57&gt;=4,"中","低")))</f>
        <v/>
      </c>
      <c r="U57" s="10">
        <f>IF($B57="","",IF(AND($D57&lt;&gt;"",$F57&lt;&gt;"",$H57&lt;&gt;"",$I57&lt;&gt;"",$J57&lt;&gt;"",$L57&lt;&gt;"",$M57&lt;&gt;"",$N57&lt;&gt;""),"完整","缺少字段"))</f>
        <v/>
      </c>
      <c r="V57" s="7" t="n"/>
      <c r="W57" s="11">
        <f>IF(OR($B57="",$N57=""),"",IF(AND($V57&lt;&gt;"",$V57&lt;&gt;"进行中"),"已关闭",IF($N57&lt;TODAY(),"逾期",IF($N57=TODAY(),"今天到期","已安排"))))</f>
        <v/>
      </c>
      <c r="X57" s="6" t="n"/>
    </row>
    <row r="58">
      <c r="A58" s="4" t="n"/>
      <c r="B58" s="5" t="n"/>
      <c r="C58" s="6" t="n"/>
      <c r="D58" s="6" t="n"/>
      <c r="E58" s="7" t="n"/>
      <c r="F58" s="6" t="n"/>
      <c r="G58" s="6" t="n"/>
      <c r="H58" s="6" t="n"/>
      <c r="I58" s="6" t="n"/>
      <c r="J58" s="6" t="n"/>
      <c r="K58" s="6" t="n"/>
      <c r="L58" s="6" t="n"/>
      <c r="M58" s="6" t="n"/>
      <c r="N58" s="4" t="n"/>
      <c r="O58" s="7" t="n"/>
      <c r="P58" s="7" t="n"/>
      <c r="Q58" s="7" t="n"/>
      <c r="R58" s="7" t="n"/>
      <c r="S58" s="8">
        <f>IF(COUNTA($O58:$R58)=0,"",IF($O58="清晰",2,IF($O58="部分清晰",1,0))+IF($P58="在通话中",2,IF($P58="已知，未参加通话",1,0))+IF($Q58="符合",2,IF($Q58="未透露",1,0))+IF($R58="90 天内",2,IF($R58="今年内",1,0)))</f>
        <v/>
      </c>
      <c r="T58" s="9">
        <f>IF($S58="","",IF($S58&gt;=7,"高",IF($S58&gt;=4,"中","低")))</f>
        <v/>
      </c>
      <c r="U58" s="10">
        <f>IF($B58="","",IF(AND($D58&lt;&gt;"",$F58&lt;&gt;"",$H58&lt;&gt;"",$I58&lt;&gt;"",$J58&lt;&gt;"",$L58&lt;&gt;"",$M58&lt;&gt;"",$N58&lt;&gt;""),"完整","缺少字段"))</f>
        <v/>
      </c>
      <c r="V58" s="7" t="n"/>
      <c r="W58" s="11">
        <f>IF(OR($B58="",$N58=""),"",IF(AND($V58&lt;&gt;"",$V58&lt;&gt;"进行中"),"已关闭",IF($N58&lt;TODAY(),"逾期",IF($N58=TODAY(),"今天到期","已安排"))))</f>
        <v/>
      </c>
      <c r="X58" s="6" t="n"/>
    </row>
    <row r="59">
      <c r="A59" s="4" t="n"/>
      <c r="B59" s="5" t="n"/>
      <c r="C59" s="6" t="n"/>
      <c r="D59" s="6" t="n"/>
      <c r="E59" s="7" t="n"/>
      <c r="F59" s="6" t="n"/>
      <c r="G59" s="6" t="n"/>
      <c r="H59" s="6" t="n"/>
      <c r="I59" s="6" t="n"/>
      <c r="J59" s="6" t="n"/>
      <c r="K59" s="6" t="n"/>
      <c r="L59" s="6" t="n"/>
      <c r="M59" s="6" t="n"/>
      <c r="N59" s="4" t="n"/>
      <c r="O59" s="7" t="n"/>
      <c r="P59" s="7" t="n"/>
      <c r="Q59" s="7" t="n"/>
      <c r="R59" s="7" t="n"/>
      <c r="S59" s="8">
        <f>IF(COUNTA($O59:$R59)=0,"",IF($O59="清晰",2,IF($O59="部分清晰",1,0))+IF($P59="在通话中",2,IF($P59="已知，未参加通话",1,0))+IF($Q59="符合",2,IF($Q59="未透露",1,0))+IF($R59="90 天内",2,IF($R59="今年内",1,0)))</f>
        <v/>
      </c>
      <c r="T59" s="9">
        <f>IF($S59="","",IF($S59&gt;=7,"高",IF($S59&gt;=4,"中","低")))</f>
        <v/>
      </c>
      <c r="U59" s="10">
        <f>IF($B59="","",IF(AND($D59&lt;&gt;"",$F59&lt;&gt;"",$H59&lt;&gt;"",$I59&lt;&gt;"",$J59&lt;&gt;"",$L59&lt;&gt;"",$M59&lt;&gt;"",$N59&lt;&gt;""),"完整","缺少字段"))</f>
        <v/>
      </c>
      <c r="V59" s="7" t="n"/>
      <c r="W59" s="11">
        <f>IF(OR($B59="",$N59=""),"",IF(AND($V59&lt;&gt;"",$V59&lt;&gt;"进行中"),"已关闭",IF($N59&lt;TODAY(),"逾期",IF($N59=TODAY(),"今天到期","已安排"))))</f>
        <v/>
      </c>
      <c r="X59" s="6" t="n"/>
    </row>
    <row r="60">
      <c r="A60" s="4" t="n"/>
      <c r="B60" s="5" t="n"/>
      <c r="C60" s="6" t="n"/>
      <c r="D60" s="6" t="n"/>
      <c r="E60" s="7" t="n"/>
      <c r="F60" s="6" t="n"/>
      <c r="G60" s="6" t="n"/>
      <c r="H60" s="6" t="n"/>
      <c r="I60" s="6" t="n"/>
      <c r="J60" s="6" t="n"/>
      <c r="K60" s="6" t="n"/>
      <c r="L60" s="6" t="n"/>
      <c r="M60" s="6" t="n"/>
      <c r="N60" s="4" t="n"/>
      <c r="O60" s="7" t="n"/>
      <c r="P60" s="7" t="n"/>
      <c r="Q60" s="7" t="n"/>
      <c r="R60" s="7" t="n"/>
      <c r="S60" s="8">
        <f>IF(COUNTA($O60:$R60)=0,"",IF($O60="清晰",2,IF($O60="部分清晰",1,0))+IF($P60="在通话中",2,IF($P60="已知，未参加通话",1,0))+IF($Q60="符合",2,IF($Q60="未透露",1,0))+IF($R60="90 天内",2,IF($R60="今年内",1,0)))</f>
        <v/>
      </c>
      <c r="T60" s="9">
        <f>IF($S60="","",IF($S60&gt;=7,"高",IF($S60&gt;=4,"中","低")))</f>
        <v/>
      </c>
      <c r="U60" s="10">
        <f>IF($B60="","",IF(AND($D60&lt;&gt;"",$F60&lt;&gt;"",$H60&lt;&gt;"",$I60&lt;&gt;"",$J60&lt;&gt;"",$L60&lt;&gt;"",$M60&lt;&gt;"",$N60&lt;&gt;""),"完整","缺少字段"))</f>
        <v/>
      </c>
      <c r="V60" s="7" t="n"/>
      <c r="W60" s="11">
        <f>IF(OR($B60="",$N60=""),"",IF(AND($V60&lt;&gt;"",$V60&lt;&gt;"进行中"),"已关闭",IF($N60&lt;TODAY(),"逾期",IF($N60=TODAY(),"今天到期","已安排"))))</f>
        <v/>
      </c>
      <c r="X60" s="6" t="n"/>
    </row>
    <row r="61">
      <c r="A61" s="4" t="n"/>
      <c r="B61" s="5" t="n"/>
      <c r="C61" s="6" t="n"/>
      <c r="D61" s="6" t="n"/>
      <c r="E61" s="7" t="n"/>
      <c r="F61" s="6" t="n"/>
      <c r="G61" s="6" t="n"/>
      <c r="H61" s="6" t="n"/>
      <c r="I61" s="6" t="n"/>
      <c r="J61" s="6" t="n"/>
      <c r="K61" s="6" t="n"/>
      <c r="L61" s="6" t="n"/>
      <c r="M61" s="6" t="n"/>
      <c r="N61" s="4" t="n"/>
      <c r="O61" s="7" t="n"/>
      <c r="P61" s="7" t="n"/>
      <c r="Q61" s="7" t="n"/>
      <c r="R61" s="7" t="n"/>
      <c r="S61" s="8">
        <f>IF(COUNTA($O61:$R61)=0,"",IF($O61="清晰",2,IF($O61="部分清晰",1,0))+IF($P61="在通话中",2,IF($P61="已知，未参加通话",1,0))+IF($Q61="符合",2,IF($Q61="未透露",1,0))+IF($R61="90 天内",2,IF($R61="今年内",1,0)))</f>
        <v/>
      </c>
      <c r="T61" s="9">
        <f>IF($S61="","",IF($S61&gt;=7,"高",IF($S61&gt;=4,"中","低")))</f>
        <v/>
      </c>
      <c r="U61" s="10">
        <f>IF($B61="","",IF(AND($D61&lt;&gt;"",$F61&lt;&gt;"",$H61&lt;&gt;"",$I61&lt;&gt;"",$J61&lt;&gt;"",$L61&lt;&gt;"",$M61&lt;&gt;"",$N61&lt;&gt;""),"完整","缺少字段"))</f>
        <v/>
      </c>
      <c r="V61" s="7" t="n"/>
      <c r="W61" s="11">
        <f>IF(OR($B61="",$N61=""),"",IF(AND($V61&lt;&gt;"",$V61&lt;&gt;"进行中"),"已关闭",IF($N61&lt;TODAY(),"逾期",IF($N61=TODAY(),"今天到期","已安排"))))</f>
        <v/>
      </c>
      <c r="X61" s="6" t="n"/>
    </row>
    <row r="62">
      <c r="A62" s="4" t="n"/>
      <c r="B62" s="5" t="n"/>
      <c r="C62" s="6" t="n"/>
      <c r="D62" s="6" t="n"/>
      <c r="E62" s="7" t="n"/>
      <c r="F62" s="6" t="n"/>
      <c r="G62" s="6" t="n"/>
      <c r="H62" s="6" t="n"/>
      <c r="I62" s="6" t="n"/>
      <c r="J62" s="6" t="n"/>
      <c r="K62" s="6" t="n"/>
      <c r="L62" s="6" t="n"/>
      <c r="M62" s="6" t="n"/>
      <c r="N62" s="4" t="n"/>
      <c r="O62" s="7" t="n"/>
      <c r="P62" s="7" t="n"/>
      <c r="Q62" s="7" t="n"/>
      <c r="R62" s="7" t="n"/>
      <c r="S62" s="8">
        <f>IF(COUNTA($O62:$R62)=0,"",IF($O62="清晰",2,IF($O62="部分清晰",1,0))+IF($P62="在通话中",2,IF($P62="已知，未参加通话",1,0))+IF($Q62="符合",2,IF($Q62="未透露",1,0))+IF($R62="90 天内",2,IF($R62="今年内",1,0)))</f>
        <v/>
      </c>
      <c r="T62" s="9">
        <f>IF($S62="","",IF($S62&gt;=7,"高",IF($S62&gt;=4,"中","低")))</f>
        <v/>
      </c>
      <c r="U62" s="10">
        <f>IF($B62="","",IF(AND($D62&lt;&gt;"",$F62&lt;&gt;"",$H62&lt;&gt;"",$I62&lt;&gt;"",$J62&lt;&gt;"",$L62&lt;&gt;"",$M62&lt;&gt;"",$N62&lt;&gt;""),"完整","缺少字段"))</f>
        <v/>
      </c>
      <c r="V62" s="7" t="n"/>
      <c r="W62" s="11">
        <f>IF(OR($B62="",$N62=""),"",IF(AND($V62&lt;&gt;"",$V62&lt;&gt;"进行中"),"已关闭",IF($N62&lt;TODAY(),"逾期",IF($N62=TODAY(),"今天到期","已安排"))))</f>
        <v/>
      </c>
      <c r="X62" s="6" t="n"/>
    </row>
    <row r="63">
      <c r="A63" s="4" t="n"/>
      <c r="B63" s="5" t="n"/>
      <c r="C63" s="6" t="n"/>
      <c r="D63" s="6" t="n"/>
      <c r="E63" s="7" t="n"/>
      <c r="F63" s="6" t="n"/>
      <c r="G63" s="6" t="n"/>
      <c r="H63" s="6" t="n"/>
      <c r="I63" s="6" t="n"/>
      <c r="J63" s="6" t="n"/>
      <c r="K63" s="6" t="n"/>
      <c r="L63" s="6" t="n"/>
      <c r="M63" s="6" t="n"/>
      <c r="N63" s="4" t="n"/>
      <c r="O63" s="7" t="n"/>
      <c r="P63" s="7" t="n"/>
      <c r="Q63" s="7" t="n"/>
      <c r="R63" s="7" t="n"/>
      <c r="S63" s="8">
        <f>IF(COUNTA($O63:$R63)=0,"",IF($O63="清晰",2,IF($O63="部分清晰",1,0))+IF($P63="在通话中",2,IF($P63="已知，未参加通话",1,0))+IF($Q63="符合",2,IF($Q63="未透露",1,0))+IF($R63="90 天内",2,IF($R63="今年内",1,0)))</f>
        <v/>
      </c>
      <c r="T63" s="9">
        <f>IF($S63="","",IF($S63&gt;=7,"高",IF($S63&gt;=4,"中","低")))</f>
        <v/>
      </c>
      <c r="U63" s="10">
        <f>IF($B63="","",IF(AND($D63&lt;&gt;"",$F63&lt;&gt;"",$H63&lt;&gt;"",$I63&lt;&gt;"",$J63&lt;&gt;"",$L63&lt;&gt;"",$M63&lt;&gt;"",$N63&lt;&gt;""),"完整","缺少字段"))</f>
        <v/>
      </c>
      <c r="V63" s="7" t="n"/>
      <c r="W63" s="11">
        <f>IF(OR($B63="",$N63=""),"",IF(AND($V63&lt;&gt;"",$V63&lt;&gt;"进行中"),"已关闭",IF($N63&lt;TODAY(),"逾期",IF($N63=TODAY(),"今天到期","已安排"))))</f>
        <v/>
      </c>
      <c r="X63" s="6" t="n"/>
    </row>
    <row r="64">
      <c r="A64" s="4" t="n"/>
      <c r="B64" s="5" t="n"/>
      <c r="C64" s="6" t="n"/>
      <c r="D64" s="6" t="n"/>
      <c r="E64" s="7" t="n"/>
      <c r="F64" s="6" t="n"/>
      <c r="G64" s="6" t="n"/>
      <c r="H64" s="6" t="n"/>
      <c r="I64" s="6" t="n"/>
      <c r="J64" s="6" t="n"/>
      <c r="K64" s="6" t="n"/>
      <c r="L64" s="6" t="n"/>
      <c r="M64" s="6" t="n"/>
      <c r="N64" s="4" t="n"/>
      <c r="O64" s="7" t="n"/>
      <c r="P64" s="7" t="n"/>
      <c r="Q64" s="7" t="n"/>
      <c r="R64" s="7" t="n"/>
      <c r="S64" s="8">
        <f>IF(COUNTA($O64:$R64)=0,"",IF($O64="清晰",2,IF($O64="部分清晰",1,0))+IF($P64="在通话中",2,IF($P64="已知，未参加通话",1,0))+IF($Q64="符合",2,IF($Q64="未透露",1,0))+IF($R64="90 天内",2,IF($R64="今年内",1,0)))</f>
        <v/>
      </c>
      <c r="T64" s="9">
        <f>IF($S64="","",IF($S64&gt;=7,"高",IF($S64&gt;=4,"中","低")))</f>
        <v/>
      </c>
      <c r="U64" s="10">
        <f>IF($B64="","",IF(AND($D64&lt;&gt;"",$F64&lt;&gt;"",$H64&lt;&gt;"",$I64&lt;&gt;"",$J64&lt;&gt;"",$L64&lt;&gt;"",$M64&lt;&gt;"",$N64&lt;&gt;""),"完整","缺少字段"))</f>
        <v/>
      </c>
      <c r="V64" s="7" t="n"/>
      <c r="W64" s="11">
        <f>IF(OR($B64="",$N64=""),"",IF(AND($V64&lt;&gt;"",$V64&lt;&gt;"进行中"),"已关闭",IF($N64&lt;TODAY(),"逾期",IF($N64=TODAY(),"今天到期","已安排"))))</f>
        <v/>
      </c>
      <c r="X64" s="6" t="n"/>
    </row>
    <row r="65">
      <c r="A65" s="4" t="n"/>
      <c r="B65" s="5" t="n"/>
      <c r="C65" s="6" t="n"/>
      <c r="D65" s="6" t="n"/>
      <c r="E65" s="7" t="n"/>
      <c r="F65" s="6" t="n"/>
      <c r="G65" s="6" t="n"/>
      <c r="H65" s="6" t="n"/>
      <c r="I65" s="6" t="n"/>
      <c r="J65" s="6" t="n"/>
      <c r="K65" s="6" t="n"/>
      <c r="L65" s="6" t="n"/>
      <c r="M65" s="6" t="n"/>
      <c r="N65" s="4" t="n"/>
      <c r="O65" s="7" t="n"/>
      <c r="P65" s="7" t="n"/>
      <c r="Q65" s="7" t="n"/>
      <c r="R65" s="7" t="n"/>
      <c r="S65" s="8">
        <f>IF(COUNTA($O65:$R65)=0,"",IF($O65="清晰",2,IF($O65="部分清晰",1,0))+IF($P65="在通话中",2,IF($P65="已知，未参加通话",1,0))+IF($Q65="符合",2,IF($Q65="未透露",1,0))+IF($R65="90 天内",2,IF($R65="今年内",1,0)))</f>
        <v/>
      </c>
      <c r="T65" s="9">
        <f>IF($S65="","",IF($S65&gt;=7,"高",IF($S65&gt;=4,"中","低")))</f>
        <v/>
      </c>
      <c r="U65" s="10">
        <f>IF($B65="","",IF(AND($D65&lt;&gt;"",$F65&lt;&gt;"",$H65&lt;&gt;"",$I65&lt;&gt;"",$J65&lt;&gt;"",$L65&lt;&gt;"",$M65&lt;&gt;"",$N65&lt;&gt;""),"完整","缺少字段"))</f>
        <v/>
      </c>
      <c r="V65" s="7" t="n"/>
      <c r="W65" s="11">
        <f>IF(OR($B65="",$N65=""),"",IF(AND($V65&lt;&gt;"",$V65&lt;&gt;"进行中"),"已关闭",IF($N65&lt;TODAY(),"逾期",IF($N65=TODAY(),"今天到期","已安排"))))</f>
        <v/>
      </c>
      <c r="X65" s="6" t="n"/>
    </row>
    <row r="66">
      <c r="A66" s="4" t="n"/>
      <c r="B66" s="5" t="n"/>
      <c r="C66" s="6" t="n"/>
      <c r="D66" s="6" t="n"/>
      <c r="E66" s="7" t="n"/>
      <c r="F66" s="6" t="n"/>
      <c r="G66" s="6" t="n"/>
      <c r="H66" s="6" t="n"/>
      <c r="I66" s="6" t="n"/>
      <c r="J66" s="6" t="n"/>
      <c r="K66" s="6" t="n"/>
      <c r="L66" s="6" t="n"/>
      <c r="M66" s="6" t="n"/>
      <c r="N66" s="4" t="n"/>
      <c r="O66" s="7" t="n"/>
      <c r="P66" s="7" t="n"/>
      <c r="Q66" s="7" t="n"/>
      <c r="R66" s="7" t="n"/>
      <c r="S66" s="8">
        <f>IF(COUNTA($O66:$R66)=0,"",IF($O66="清晰",2,IF($O66="部分清晰",1,0))+IF($P66="在通话中",2,IF($P66="已知，未参加通话",1,0))+IF($Q66="符合",2,IF($Q66="未透露",1,0))+IF($R66="90 天内",2,IF($R66="今年内",1,0)))</f>
        <v/>
      </c>
      <c r="T66" s="9">
        <f>IF($S66="","",IF($S66&gt;=7,"高",IF($S66&gt;=4,"中","低")))</f>
        <v/>
      </c>
      <c r="U66" s="10">
        <f>IF($B66="","",IF(AND($D66&lt;&gt;"",$F66&lt;&gt;"",$H66&lt;&gt;"",$I66&lt;&gt;"",$J66&lt;&gt;"",$L66&lt;&gt;"",$M66&lt;&gt;"",$N66&lt;&gt;""),"完整","缺少字段"))</f>
        <v/>
      </c>
      <c r="V66" s="7" t="n"/>
      <c r="W66" s="11">
        <f>IF(OR($B66="",$N66=""),"",IF(AND($V66&lt;&gt;"",$V66&lt;&gt;"进行中"),"已关闭",IF($N66&lt;TODAY(),"逾期",IF($N66=TODAY(),"今天到期","已安排"))))</f>
        <v/>
      </c>
      <c r="X66" s="6" t="n"/>
    </row>
    <row r="67">
      <c r="A67" s="4" t="n"/>
      <c r="B67" s="5" t="n"/>
      <c r="C67" s="6" t="n"/>
      <c r="D67" s="6" t="n"/>
      <c r="E67" s="7" t="n"/>
      <c r="F67" s="6" t="n"/>
      <c r="G67" s="6" t="n"/>
      <c r="H67" s="6" t="n"/>
      <c r="I67" s="6" t="n"/>
      <c r="J67" s="6" t="n"/>
      <c r="K67" s="6" t="n"/>
      <c r="L67" s="6" t="n"/>
      <c r="M67" s="6" t="n"/>
      <c r="N67" s="4" t="n"/>
      <c r="O67" s="7" t="n"/>
      <c r="P67" s="7" t="n"/>
      <c r="Q67" s="7" t="n"/>
      <c r="R67" s="7" t="n"/>
      <c r="S67" s="8">
        <f>IF(COUNTA($O67:$R67)=0,"",IF($O67="清晰",2,IF($O67="部分清晰",1,0))+IF($P67="在通话中",2,IF($P67="已知，未参加通话",1,0))+IF($Q67="符合",2,IF($Q67="未透露",1,0))+IF($R67="90 天内",2,IF($R67="今年内",1,0)))</f>
        <v/>
      </c>
      <c r="T67" s="9">
        <f>IF($S67="","",IF($S67&gt;=7,"高",IF($S67&gt;=4,"中","低")))</f>
        <v/>
      </c>
      <c r="U67" s="10">
        <f>IF($B67="","",IF(AND($D67&lt;&gt;"",$F67&lt;&gt;"",$H67&lt;&gt;"",$I67&lt;&gt;"",$J67&lt;&gt;"",$L67&lt;&gt;"",$M67&lt;&gt;"",$N67&lt;&gt;""),"完整","缺少字段"))</f>
        <v/>
      </c>
      <c r="V67" s="7" t="n"/>
      <c r="W67" s="11">
        <f>IF(OR($B67="",$N67=""),"",IF(AND($V67&lt;&gt;"",$V67&lt;&gt;"进行中"),"已关闭",IF($N67&lt;TODAY(),"逾期",IF($N67=TODAY(),"今天到期","已安排"))))</f>
        <v/>
      </c>
      <c r="X67" s="6" t="n"/>
    </row>
    <row r="68">
      <c r="A68" s="4" t="n"/>
      <c r="B68" s="5" t="n"/>
      <c r="C68" s="6" t="n"/>
      <c r="D68" s="6" t="n"/>
      <c r="E68" s="7" t="n"/>
      <c r="F68" s="6" t="n"/>
      <c r="G68" s="6" t="n"/>
      <c r="H68" s="6" t="n"/>
      <c r="I68" s="6" t="n"/>
      <c r="J68" s="6" t="n"/>
      <c r="K68" s="6" t="n"/>
      <c r="L68" s="6" t="n"/>
      <c r="M68" s="6" t="n"/>
      <c r="N68" s="4" t="n"/>
      <c r="O68" s="7" t="n"/>
      <c r="P68" s="7" t="n"/>
      <c r="Q68" s="7" t="n"/>
      <c r="R68" s="7" t="n"/>
      <c r="S68" s="8">
        <f>IF(COUNTA($O68:$R68)=0,"",IF($O68="清晰",2,IF($O68="部分清晰",1,0))+IF($P68="在通话中",2,IF($P68="已知，未参加通话",1,0))+IF($Q68="符合",2,IF($Q68="未透露",1,0))+IF($R68="90 天内",2,IF($R68="今年内",1,0)))</f>
        <v/>
      </c>
      <c r="T68" s="9">
        <f>IF($S68="","",IF($S68&gt;=7,"高",IF($S68&gt;=4,"中","低")))</f>
        <v/>
      </c>
      <c r="U68" s="10">
        <f>IF($B68="","",IF(AND($D68&lt;&gt;"",$F68&lt;&gt;"",$H68&lt;&gt;"",$I68&lt;&gt;"",$J68&lt;&gt;"",$L68&lt;&gt;"",$M68&lt;&gt;"",$N68&lt;&gt;""),"完整","缺少字段"))</f>
        <v/>
      </c>
      <c r="V68" s="7" t="n"/>
      <c r="W68" s="11">
        <f>IF(OR($B68="",$N68=""),"",IF(AND($V68&lt;&gt;"",$V68&lt;&gt;"进行中"),"已关闭",IF($N68&lt;TODAY(),"逾期",IF($N68=TODAY(),"今天到期","已安排"))))</f>
        <v/>
      </c>
      <c r="X68" s="6" t="n"/>
    </row>
    <row r="69">
      <c r="A69" s="4" t="n"/>
      <c r="B69" s="5" t="n"/>
      <c r="C69" s="6" t="n"/>
      <c r="D69" s="6" t="n"/>
      <c r="E69" s="7" t="n"/>
      <c r="F69" s="6" t="n"/>
      <c r="G69" s="6" t="n"/>
      <c r="H69" s="6" t="n"/>
      <c r="I69" s="6" t="n"/>
      <c r="J69" s="6" t="n"/>
      <c r="K69" s="6" t="n"/>
      <c r="L69" s="6" t="n"/>
      <c r="M69" s="6" t="n"/>
      <c r="N69" s="4" t="n"/>
      <c r="O69" s="7" t="n"/>
      <c r="P69" s="7" t="n"/>
      <c r="Q69" s="7" t="n"/>
      <c r="R69" s="7" t="n"/>
      <c r="S69" s="8">
        <f>IF(COUNTA($O69:$R69)=0,"",IF($O69="清晰",2,IF($O69="部分清晰",1,0))+IF($P69="在通话中",2,IF($P69="已知，未参加通话",1,0))+IF($Q69="符合",2,IF($Q69="未透露",1,0))+IF($R69="90 天内",2,IF($R69="今年内",1,0)))</f>
        <v/>
      </c>
      <c r="T69" s="9">
        <f>IF($S69="","",IF($S69&gt;=7,"高",IF($S69&gt;=4,"中","低")))</f>
        <v/>
      </c>
      <c r="U69" s="10">
        <f>IF($B69="","",IF(AND($D69&lt;&gt;"",$F69&lt;&gt;"",$H69&lt;&gt;"",$I69&lt;&gt;"",$J69&lt;&gt;"",$L69&lt;&gt;"",$M69&lt;&gt;"",$N69&lt;&gt;""),"完整","缺少字段"))</f>
        <v/>
      </c>
      <c r="V69" s="7" t="n"/>
      <c r="W69" s="11">
        <f>IF(OR($B69="",$N69=""),"",IF(AND($V69&lt;&gt;"",$V69&lt;&gt;"进行中"),"已关闭",IF($N69&lt;TODAY(),"逾期",IF($N69=TODAY(),"今天到期","已安排"))))</f>
        <v/>
      </c>
      <c r="X69" s="6" t="n"/>
    </row>
    <row r="70">
      <c r="A70" s="4" t="n"/>
      <c r="B70" s="5" t="n"/>
      <c r="C70" s="6" t="n"/>
      <c r="D70" s="6" t="n"/>
      <c r="E70" s="7" t="n"/>
      <c r="F70" s="6" t="n"/>
      <c r="G70" s="6" t="n"/>
      <c r="H70" s="6" t="n"/>
      <c r="I70" s="6" t="n"/>
      <c r="J70" s="6" t="n"/>
      <c r="K70" s="6" t="n"/>
      <c r="L70" s="6" t="n"/>
      <c r="M70" s="6" t="n"/>
      <c r="N70" s="4" t="n"/>
      <c r="O70" s="7" t="n"/>
      <c r="P70" s="7" t="n"/>
      <c r="Q70" s="7" t="n"/>
      <c r="R70" s="7" t="n"/>
      <c r="S70" s="8">
        <f>IF(COUNTA($O70:$R70)=0,"",IF($O70="清晰",2,IF($O70="部分清晰",1,0))+IF($P70="在通话中",2,IF($P70="已知，未参加通话",1,0))+IF($Q70="符合",2,IF($Q70="未透露",1,0))+IF($R70="90 天内",2,IF($R70="今年内",1,0)))</f>
        <v/>
      </c>
      <c r="T70" s="9">
        <f>IF($S70="","",IF($S70&gt;=7,"高",IF($S70&gt;=4,"中","低")))</f>
        <v/>
      </c>
      <c r="U70" s="10">
        <f>IF($B70="","",IF(AND($D70&lt;&gt;"",$F70&lt;&gt;"",$H70&lt;&gt;"",$I70&lt;&gt;"",$J70&lt;&gt;"",$L70&lt;&gt;"",$M70&lt;&gt;"",$N70&lt;&gt;""),"完整","缺少字段"))</f>
        <v/>
      </c>
      <c r="V70" s="7" t="n"/>
      <c r="W70" s="11">
        <f>IF(OR($B70="",$N70=""),"",IF(AND($V70&lt;&gt;"",$V70&lt;&gt;"进行中"),"已关闭",IF($N70&lt;TODAY(),"逾期",IF($N70=TODAY(),"今天到期","已安排"))))</f>
        <v/>
      </c>
      <c r="X70" s="6" t="n"/>
    </row>
    <row r="71">
      <c r="A71" s="4" t="n"/>
      <c r="B71" s="5" t="n"/>
      <c r="C71" s="6" t="n"/>
      <c r="D71" s="6" t="n"/>
      <c r="E71" s="7" t="n"/>
      <c r="F71" s="6" t="n"/>
      <c r="G71" s="6" t="n"/>
      <c r="H71" s="6" t="n"/>
      <c r="I71" s="6" t="n"/>
      <c r="J71" s="6" t="n"/>
      <c r="K71" s="6" t="n"/>
      <c r="L71" s="6" t="n"/>
      <c r="M71" s="6" t="n"/>
      <c r="N71" s="4" t="n"/>
      <c r="O71" s="7" t="n"/>
      <c r="P71" s="7" t="n"/>
      <c r="Q71" s="7" t="n"/>
      <c r="R71" s="7" t="n"/>
      <c r="S71" s="8">
        <f>IF(COUNTA($O71:$R71)=0,"",IF($O71="清晰",2,IF($O71="部分清晰",1,0))+IF($P71="在通话中",2,IF($P71="已知，未参加通话",1,0))+IF($Q71="符合",2,IF($Q71="未透露",1,0))+IF($R71="90 天内",2,IF($R71="今年内",1,0)))</f>
        <v/>
      </c>
      <c r="T71" s="9">
        <f>IF($S71="","",IF($S71&gt;=7,"高",IF($S71&gt;=4,"中","低")))</f>
        <v/>
      </c>
      <c r="U71" s="10">
        <f>IF($B71="","",IF(AND($D71&lt;&gt;"",$F71&lt;&gt;"",$H71&lt;&gt;"",$I71&lt;&gt;"",$J71&lt;&gt;"",$L71&lt;&gt;"",$M71&lt;&gt;"",$N71&lt;&gt;""),"完整","缺少字段"))</f>
        <v/>
      </c>
      <c r="V71" s="7" t="n"/>
      <c r="W71" s="11">
        <f>IF(OR($B71="",$N71=""),"",IF(AND($V71&lt;&gt;"",$V71&lt;&gt;"进行中"),"已关闭",IF($N71&lt;TODAY(),"逾期",IF($N71=TODAY(),"今天到期","已安排"))))</f>
        <v/>
      </c>
      <c r="X71" s="6" t="n"/>
    </row>
    <row r="72">
      <c r="A72" s="4" t="n"/>
      <c r="B72" s="5" t="n"/>
      <c r="C72" s="6" t="n"/>
      <c r="D72" s="6" t="n"/>
      <c r="E72" s="7" t="n"/>
      <c r="F72" s="6" t="n"/>
      <c r="G72" s="6" t="n"/>
      <c r="H72" s="6" t="n"/>
      <c r="I72" s="6" t="n"/>
      <c r="J72" s="6" t="n"/>
      <c r="K72" s="6" t="n"/>
      <c r="L72" s="6" t="n"/>
      <c r="M72" s="6" t="n"/>
      <c r="N72" s="4" t="n"/>
      <c r="O72" s="7" t="n"/>
      <c r="P72" s="7" t="n"/>
      <c r="Q72" s="7" t="n"/>
      <c r="R72" s="7" t="n"/>
      <c r="S72" s="8">
        <f>IF(COUNTA($O72:$R72)=0,"",IF($O72="清晰",2,IF($O72="部分清晰",1,0))+IF($P72="在通话中",2,IF($P72="已知，未参加通话",1,0))+IF($Q72="符合",2,IF($Q72="未透露",1,0))+IF($R72="90 天内",2,IF($R72="今年内",1,0)))</f>
        <v/>
      </c>
      <c r="T72" s="9">
        <f>IF($S72="","",IF($S72&gt;=7,"高",IF($S72&gt;=4,"中","低")))</f>
        <v/>
      </c>
      <c r="U72" s="10">
        <f>IF($B72="","",IF(AND($D72&lt;&gt;"",$F72&lt;&gt;"",$H72&lt;&gt;"",$I72&lt;&gt;"",$J72&lt;&gt;"",$L72&lt;&gt;"",$M72&lt;&gt;"",$N72&lt;&gt;""),"完整","缺少字段"))</f>
        <v/>
      </c>
      <c r="V72" s="7" t="n"/>
      <c r="W72" s="11">
        <f>IF(OR($B72="",$N72=""),"",IF(AND($V72&lt;&gt;"",$V72&lt;&gt;"进行中"),"已关闭",IF($N72&lt;TODAY(),"逾期",IF($N72=TODAY(),"今天到期","已安排"))))</f>
        <v/>
      </c>
      <c r="X72" s="6" t="n"/>
    </row>
    <row r="73">
      <c r="A73" s="4" t="n"/>
      <c r="B73" s="5" t="n"/>
      <c r="C73" s="6" t="n"/>
      <c r="D73" s="6" t="n"/>
      <c r="E73" s="7" t="n"/>
      <c r="F73" s="6" t="n"/>
      <c r="G73" s="6" t="n"/>
      <c r="H73" s="6" t="n"/>
      <c r="I73" s="6" t="n"/>
      <c r="J73" s="6" t="n"/>
      <c r="K73" s="6" t="n"/>
      <c r="L73" s="6" t="n"/>
      <c r="M73" s="6" t="n"/>
      <c r="N73" s="4" t="n"/>
      <c r="O73" s="7" t="n"/>
      <c r="P73" s="7" t="n"/>
      <c r="Q73" s="7" t="n"/>
      <c r="R73" s="7" t="n"/>
      <c r="S73" s="8">
        <f>IF(COUNTA($O73:$R73)=0,"",IF($O73="清晰",2,IF($O73="部分清晰",1,0))+IF($P73="在通话中",2,IF($P73="已知，未参加通话",1,0))+IF($Q73="符合",2,IF($Q73="未透露",1,0))+IF($R73="90 天内",2,IF($R73="今年内",1,0)))</f>
        <v/>
      </c>
      <c r="T73" s="9">
        <f>IF($S73="","",IF($S73&gt;=7,"高",IF($S73&gt;=4,"中","低")))</f>
        <v/>
      </c>
      <c r="U73" s="10">
        <f>IF($B73="","",IF(AND($D73&lt;&gt;"",$F73&lt;&gt;"",$H73&lt;&gt;"",$I73&lt;&gt;"",$J73&lt;&gt;"",$L73&lt;&gt;"",$M73&lt;&gt;"",$N73&lt;&gt;""),"完整","缺少字段"))</f>
        <v/>
      </c>
      <c r="V73" s="7" t="n"/>
      <c r="W73" s="11">
        <f>IF(OR($B73="",$N73=""),"",IF(AND($V73&lt;&gt;"",$V73&lt;&gt;"进行中"),"已关闭",IF($N73&lt;TODAY(),"逾期",IF($N73=TODAY(),"今天到期","已安排"))))</f>
        <v/>
      </c>
      <c r="X73" s="6" t="n"/>
    </row>
    <row r="74">
      <c r="A74" s="4" t="n"/>
      <c r="B74" s="5" t="n"/>
      <c r="C74" s="6" t="n"/>
      <c r="D74" s="6" t="n"/>
      <c r="E74" s="7" t="n"/>
      <c r="F74" s="6" t="n"/>
      <c r="G74" s="6" t="n"/>
      <c r="H74" s="6" t="n"/>
      <c r="I74" s="6" t="n"/>
      <c r="J74" s="6" t="n"/>
      <c r="K74" s="6" t="n"/>
      <c r="L74" s="6" t="n"/>
      <c r="M74" s="6" t="n"/>
      <c r="N74" s="4" t="n"/>
      <c r="O74" s="7" t="n"/>
      <c r="P74" s="7" t="n"/>
      <c r="Q74" s="7" t="n"/>
      <c r="R74" s="7" t="n"/>
      <c r="S74" s="8">
        <f>IF(COUNTA($O74:$R74)=0,"",IF($O74="清晰",2,IF($O74="部分清晰",1,0))+IF($P74="在通话中",2,IF($P74="已知，未参加通话",1,0))+IF($Q74="符合",2,IF($Q74="未透露",1,0))+IF($R74="90 天内",2,IF($R74="今年内",1,0)))</f>
        <v/>
      </c>
      <c r="T74" s="9">
        <f>IF($S74="","",IF($S74&gt;=7,"高",IF($S74&gt;=4,"中","低")))</f>
        <v/>
      </c>
      <c r="U74" s="10">
        <f>IF($B74="","",IF(AND($D74&lt;&gt;"",$F74&lt;&gt;"",$H74&lt;&gt;"",$I74&lt;&gt;"",$J74&lt;&gt;"",$L74&lt;&gt;"",$M74&lt;&gt;"",$N74&lt;&gt;""),"完整","缺少字段"))</f>
        <v/>
      </c>
      <c r="V74" s="7" t="n"/>
      <c r="W74" s="11">
        <f>IF(OR($B74="",$N74=""),"",IF(AND($V74&lt;&gt;"",$V74&lt;&gt;"进行中"),"已关闭",IF($N74&lt;TODAY(),"逾期",IF($N74=TODAY(),"今天到期","已安排"))))</f>
        <v/>
      </c>
      <c r="X74" s="6" t="n"/>
    </row>
    <row r="75">
      <c r="A75" s="4" t="n"/>
      <c r="B75" s="5" t="n"/>
      <c r="C75" s="6" t="n"/>
      <c r="D75" s="6" t="n"/>
      <c r="E75" s="7" t="n"/>
      <c r="F75" s="6" t="n"/>
      <c r="G75" s="6" t="n"/>
      <c r="H75" s="6" t="n"/>
      <c r="I75" s="6" t="n"/>
      <c r="J75" s="6" t="n"/>
      <c r="K75" s="6" t="n"/>
      <c r="L75" s="6" t="n"/>
      <c r="M75" s="6" t="n"/>
      <c r="N75" s="4" t="n"/>
      <c r="O75" s="7" t="n"/>
      <c r="P75" s="7" t="n"/>
      <c r="Q75" s="7" t="n"/>
      <c r="R75" s="7" t="n"/>
      <c r="S75" s="8">
        <f>IF(COUNTA($O75:$R75)=0,"",IF($O75="清晰",2,IF($O75="部分清晰",1,0))+IF($P75="在通话中",2,IF($P75="已知，未参加通话",1,0))+IF($Q75="符合",2,IF($Q75="未透露",1,0))+IF($R75="90 天内",2,IF($R75="今年内",1,0)))</f>
        <v/>
      </c>
      <c r="T75" s="9">
        <f>IF($S75="","",IF($S75&gt;=7,"高",IF($S75&gt;=4,"中","低")))</f>
        <v/>
      </c>
      <c r="U75" s="10">
        <f>IF($B75="","",IF(AND($D75&lt;&gt;"",$F75&lt;&gt;"",$H75&lt;&gt;"",$I75&lt;&gt;"",$J75&lt;&gt;"",$L75&lt;&gt;"",$M75&lt;&gt;"",$N75&lt;&gt;""),"完整","缺少字段"))</f>
        <v/>
      </c>
      <c r="V75" s="7" t="n"/>
      <c r="W75" s="11">
        <f>IF(OR($B75="",$N75=""),"",IF(AND($V75&lt;&gt;"",$V75&lt;&gt;"进行中"),"已关闭",IF($N75&lt;TODAY(),"逾期",IF($N75=TODAY(),"今天到期","已安排"))))</f>
        <v/>
      </c>
      <c r="X75" s="6" t="n"/>
    </row>
    <row r="76">
      <c r="A76" s="4" t="n"/>
      <c r="B76" s="5" t="n"/>
      <c r="C76" s="6" t="n"/>
      <c r="D76" s="6" t="n"/>
      <c r="E76" s="7" t="n"/>
      <c r="F76" s="6" t="n"/>
      <c r="G76" s="6" t="n"/>
      <c r="H76" s="6" t="n"/>
      <c r="I76" s="6" t="n"/>
      <c r="J76" s="6" t="n"/>
      <c r="K76" s="6" t="n"/>
      <c r="L76" s="6" t="n"/>
      <c r="M76" s="6" t="n"/>
      <c r="N76" s="4" t="n"/>
      <c r="O76" s="7" t="n"/>
      <c r="P76" s="7" t="n"/>
      <c r="Q76" s="7" t="n"/>
      <c r="R76" s="7" t="n"/>
      <c r="S76" s="8">
        <f>IF(COUNTA($O76:$R76)=0,"",IF($O76="清晰",2,IF($O76="部分清晰",1,0))+IF($P76="在通话中",2,IF($P76="已知，未参加通话",1,0))+IF($Q76="符合",2,IF($Q76="未透露",1,0))+IF($R76="90 天内",2,IF($R76="今年内",1,0)))</f>
        <v/>
      </c>
      <c r="T76" s="9">
        <f>IF($S76="","",IF($S76&gt;=7,"高",IF($S76&gt;=4,"中","低")))</f>
        <v/>
      </c>
      <c r="U76" s="10">
        <f>IF($B76="","",IF(AND($D76&lt;&gt;"",$F76&lt;&gt;"",$H76&lt;&gt;"",$I76&lt;&gt;"",$J76&lt;&gt;"",$L76&lt;&gt;"",$M76&lt;&gt;"",$N76&lt;&gt;""),"完整","缺少字段"))</f>
        <v/>
      </c>
      <c r="V76" s="7" t="n"/>
      <c r="W76" s="11">
        <f>IF(OR($B76="",$N76=""),"",IF(AND($V76&lt;&gt;"",$V76&lt;&gt;"进行中"),"已关闭",IF($N76&lt;TODAY(),"逾期",IF($N76=TODAY(),"今天到期","已安排"))))</f>
        <v/>
      </c>
      <c r="X76" s="6" t="n"/>
    </row>
    <row r="77">
      <c r="A77" s="4" t="n"/>
      <c r="B77" s="5" t="n"/>
      <c r="C77" s="6" t="n"/>
      <c r="D77" s="6" t="n"/>
      <c r="E77" s="7" t="n"/>
      <c r="F77" s="6" t="n"/>
      <c r="G77" s="6" t="n"/>
      <c r="H77" s="6" t="n"/>
      <c r="I77" s="6" t="n"/>
      <c r="J77" s="6" t="n"/>
      <c r="K77" s="6" t="n"/>
      <c r="L77" s="6" t="n"/>
      <c r="M77" s="6" t="n"/>
      <c r="N77" s="4" t="n"/>
      <c r="O77" s="7" t="n"/>
      <c r="P77" s="7" t="n"/>
      <c r="Q77" s="7" t="n"/>
      <c r="R77" s="7" t="n"/>
      <c r="S77" s="8">
        <f>IF(COUNTA($O77:$R77)=0,"",IF($O77="清晰",2,IF($O77="部分清晰",1,0))+IF($P77="在通话中",2,IF($P77="已知，未参加通话",1,0))+IF($Q77="符合",2,IF($Q77="未透露",1,0))+IF($R77="90 天内",2,IF($R77="今年内",1,0)))</f>
        <v/>
      </c>
      <c r="T77" s="9">
        <f>IF($S77="","",IF($S77&gt;=7,"高",IF($S77&gt;=4,"中","低")))</f>
        <v/>
      </c>
      <c r="U77" s="10">
        <f>IF($B77="","",IF(AND($D77&lt;&gt;"",$F77&lt;&gt;"",$H77&lt;&gt;"",$I77&lt;&gt;"",$J77&lt;&gt;"",$L77&lt;&gt;"",$M77&lt;&gt;"",$N77&lt;&gt;""),"完整","缺少字段"))</f>
        <v/>
      </c>
      <c r="V77" s="7" t="n"/>
      <c r="W77" s="11">
        <f>IF(OR($B77="",$N77=""),"",IF(AND($V77&lt;&gt;"",$V77&lt;&gt;"进行中"),"已关闭",IF($N77&lt;TODAY(),"逾期",IF($N77=TODAY(),"今天到期","已安排"))))</f>
        <v/>
      </c>
      <c r="X77" s="6" t="n"/>
    </row>
    <row r="78">
      <c r="A78" s="4" t="n"/>
      <c r="B78" s="5" t="n"/>
      <c r="C78" s="6" t="n"/>
      <c r="D78" s="6" t="n"/>
      <c r="E78" s="7" t="n"/>
      <c r="F78" s="6" t="n"/>
      <c r="G78" s="6" t="n"/>
      <c r="H78" s="6" t="n"/>
      <c r="I78" s="6" t="n"/>
      <c r="J78" s="6" t="n"/>
      <c r="K78" s="6" t="n"/>
      <c r="L78" s="6" t="n"/>
      <c r="M78" s="6" t="n"/>
      <c r="N78" s="4" t="n"/>
      <c r="O78" s="7" t="n"/>
      <c r="P78" s="7" t="n"/>
      <c r="Q78" s="7" t="n"/>
      <c r="R78" s="7" t="n"/>
      <c r="S78" s="8">
        <f>IF(COUNTA($O78:$R78)=0,"",IF($O78="清晰",2,IF($O78="部分清晰",1,0))+IF($P78="在通话中",2,IF($P78="已知，未参加通话",1,0))+IF($Q78="符合",2,IF($Q78="未透露",1,0))+IF($R78="90 天内",2,IF($R78="今年内",1,0)))</f>
        <v/>
      </c>
      <c r="T78" s="9">
        <f>IF($S78="","",IF($S78&gt;=7,"高",IF($S78&gt;=4,"中","低")))</f>
        <v/>
      </c>
      <c r="U78" s="10">
        <f>IF($B78="","",IF(AND($D78&lt;&gt;"",$F78&lt;&gt;"",$H78&lt;&gt;"",$I78&lt;&gt;"",$J78&lt;&gt;"",$L78&lt;&gt;"",$M78&lt;&gt;"",$N78&lt;&gt;""),"完整","缺少字段"))</f>
        <v/>
      </c>
      <c r="V78" s="7" t="n"/>
      <c r="W78" s="11">
        <f>IF(OR($B78="",$N78=""),"",IF(AND($V78&lt;&gt;"",$V78&lt;&gt;"进行中"),"已关闭",IF($N78&lt;TODAY(),"逾期",IF($N78=TODAY(),"今天到期","已安排"))))</f>
        <v/>
      </c>
      <c r="X78" s="6" t="n"/>
    </row>
    <row r="79">
      <c r="A79" s="4" t="n"/>
      <c r="B79" s="5" t="n"/>
      <c r="C79" s="6" t="n"/>
      <c r="D79" s="6" t="n"/>
      <c r="E79" s="7" t="n"/>
      <c r="F79" s="6" t="n"/>
      <c r="G79" s="6" t="n"/>
      <c r="H79" s="6" t="n"/>
      <c r="I79" s="6" t="n"/>
      <c r="J79" s="6" t="n"/>
      <c r="K79" s="6" t="n"/>
      <c r="L79" s="6" t="n"/>
      <c r="M79" s="6" t="n"/>
      <c r="N79" s="4" t="n"/>
      <c r="O79" s="7" t="n"/>
      <c r="P79" s="7" t="n"/>
      <c r="Q79" s="7" t="n"/>
      <c r="R79" s="7" t="n"/>
      <c r="S79" s="8">
        <f>IF(COUNTA($O79:$R79)=0,"",IF($O79="清晰",2,IF($O79="部分清晰",1,0))+IF($P79="在通话中",2,IF($P79="已知，未参加通话",1,0))+IF($Q79="符合",2,IF($Q79="未透露",1,0))+IF($R79="90 天内",2,IF($R79="今年内",1,0)))</f>
        <v/>
      </c>
      <c r="T79" s="9">
        <f>IF($S79="","",IF($S79&gt;=7,"高",IF($S79&gt;=4,"中","低")))</f>
        <v/>
      </c>
      <c r="U79" s="10">
        <f>IF($B79="","",IF(AND($D79&lt;&gt;"",$F79&lt;&gt;"",$H79&lt;&gt;"",$I79&lt;&gt;"",$J79&lt;&gt;"",$L79&lt;&gt;"",$M79&lt;&gt;"",$N79&lt;&gt;""),"完整","缺少字段"))</f>
        <v/>
      </c>
      <c r="V79" s="7" t="n"/>
      <c r="W79" s="11">
        <f>IF(OR($B79="",$N79=""),"",IF(AND($V79&lt;&gt;"",$V79&lt;&gt;"进行中"),"已关闭",IF($N79&lt;TODAY(),"逾期",IF($N79=TODAY(),"今天到期","已安排"))))</f>
        <v/>
      </c>
      <c r="X79" s="6" t="n"/>
    </row>
    <row r="80">
      <c r="A80" s="4" t="n"/>
      <c r="B80" s="5" t="n"/>
      <c r="C80" s="6" t="n"/>
      <c r="D80" s="6" t="n"/>
      <c r="E80" s="7" t="n"/>
      <c r="F80" s="6" t="n"/>
      <c r="G80" s="6" t="n"/>
      <c r="H80" s="6" t="n"/>
      <c r="I80" s="6" t="n"/>
      <c r="J80" s="6" t="n"/>
      <c r="K80" s="6" t="n"/>
      <c r="L80" s="6" t="n"/>
      <c r="M80" s="6" t="n"/>
      <c r="N80" s="4" t="n"/>
      <c r="O80" s="7" t="n"/>
      <c r="P80" s="7" t="n"/>
      <c r="Q80" s="7" t="n"/>
      <c r="R80" s="7" t="n"/>
      <c r="S80" s="8">
        <f>IF(COUNTA($O80:$R80)=0,"",IF($O80="清晰",2,IF($O80="部分清晰",1,0))+IF($P80="在通话中",2,IF($P80="已知，未参加通话",1,0))+IF($Q80="符合",2,IF($Q80="未透露",1,0))+IF($R80="90 天内",2,IF($R80="今年内",1,0)))</f>
        <v/>
      </c>
      <c r="T80" s="9">
        <f>IF($S80="","",IF($S80&gt;=7,"高",IF($S80&gt;=4,"中","低")))</f>
        <v/>
      </c>
      <c r="U80" s="10">
        <f>IF($B80="","",IF(AND($D80&lt;&gt;"",$F80&lt;&gt;"",$H80&lt;&gt;"",$I80&lt;&gt;"",$J80&lt;&gt;"",$L80&lt;&gt;"",$M80&lt;&gt;"",$N80&lt;&gt;""),"完整","缺少字段"))</f>
        <v/>
      </c>
      <c r="V80" s="7" t="n"/>
      <c r="W80" s="11">
        <f>IF(OR($B80="",$N80=""),"",IF(AND($V80&lt;&gt;"",$V80&lt;&gt;"进行中"),"已关闭",IF($N80&lt;TODAY(),"逾期",IF($N80=TODAY(),"今天到期","已安排"))))</f>
        <v/>
      </c>
      <c r="X80" s="6" t="n"/>
    </row>
    <row r="81">
      <c r="A81" s="4" t="n"/>
      <c r="B81" s="5" t="n"/>
      <c r="C81" s="6" t="n"/>
      <c r="D81" s="6" t="n"/>
      <c r="E81" s="7" t="n"/>
      <c r="F81" s="6" t="n"/>
      <c r="G81" s="6" t="n"/>
      <c r="H81" s="6" t="n"/>
      <c r="I81" s="6" t="n"/>
      <c r="J81" s="6" t="n"/>
      <c r="K81" s="6" t="n"/>
      <c r="L81" s="6" t="n"/>
      <c r="M81" s="6" t="n"/>
      <c r="N81" s="4" t="n"/>
      <c r="O81" s="7" t="n"/>
      <c r="P81" s="7" t="n"/>
      <c r="Q81" s="7" t="n"/>
      <c r="R81" s="7" t="n"/>
      <c r="S81" s="8">
        <f>IF(COUNTA($O81:$R81)=0,"",IF($O81="清晰",2,IF($O81="部分清晰",1,0))+IF($P81="在通话中",2,IF($P81="已知，未参加通话",1,0))+IF($Q81="符合",2,IF($Q81="未透露",1,0))+IF($R81="90 天内",2,IF($R81="今年内",1,0)))</f>
        <v/>
      </c>
      <c r="T81" s="9">
        <f>IF($S81="","",IF($S81&gt;=7,"高",IF($S81&gt;=4,"中","低")))</f>
        <v/>
      </c>
      <c r="U81" s="10">
        <f>IF($B81="","",IF(AND($D81&lt;&gt;"",$F81&lt;&gt;"",$H81&lt;&gt;"",$I81&lt;&gt;"",$J81&lt;&gt;"",$L81&lt;&gt;"",$M81&lt;&gt;"",$N81&lt;&gt;""),"完整","缺少字段"))</f>
        <v/>
      </c>
      <c r="V81" s="7" t="n"/>
      <c r="W81" s="11">
        <f>IF(OR($B81="",$N81=""),"",IF(AND($V81&lt;&gt;"",$V81&lt;&gt;"进行中"),"已关闭",IF($N81&lt;TODAY(),"逾期",IF($N81=TODAY(),"今天到期","已安排"))))</f>
        <v/>
      </c>
      <c r="X81" s="6" t="n"/>
    </row>
    <row r="82">
      <c r="A82" s="4" t="n"/>
      <c r="B82" s="5" t="n"/>
      <c r="C82" s="6" t="n"/>
      <c r="D82" s="6" t="n"/>
      <c r="E82" s="7" t="n"/>
      <c r="F82" s="6" t="n"/>
      <c r="G82" s="6" t="n"/>
      <c r="H82" s="6" t="n"/>
      <c r="I82" s="6" t="n"/>
      <c r="J82" s="6" t="n"/>
      <c r="K82" s="6" t="n"/>
      <c r="L82" s="6" t="n"/>
      <c r="M82" s="6" t="n"/>
      <c r="N82" s="4" t="n"/>
      <c r="O82" s="7" t="n"/>
      <c r="P82" s="7" t="n"/>
      <c r="Q82" s="7" t="n"/>
      <c r="R82" s="7" t="n"/>
      <c r="S82" s="8">
        <f>IF(COUNTA($O82:$R82)=0,"",IF($O82="清晰",2,IF($O82="部分清晰",1,0))+IF($P82="在通话中",2,IF($P82="已知，未参加通话",1,0))+IF($Q82="符合",2,IF($Q82="未透露",1,0))+IF($R82="90 天内",2,IF($R82="今年内",1,0)))</f>
        <v/>
      </c>
      <c r="T82" s="9">
        <f>IF($S82="","",IF($S82&gt;=7,"高",IF($S82&gt;=4,"中","低")))</f>
        <v/>
      </c>
      <c r="U82" s="10">
        <f>IF($B82="","",IF(AND($D82&lt;&gt;"",$F82&lt;&gt;"",$H82&lt;&gt;"",$I82&lt;&gt;"",$J82&lt;&gt;"",$L82&lt;&gt;"",$M82&lt;&gt;"",$N82&lt;&gt;""),"完整","缺少字段"))</f>
        <v/>
      </c>
      <c r="V82" s="7" t="n"/>
      <c r="W82" s="11">
        <f>IF(OR($B82="",$N82=""),"",IF(AND($V82&lt;&gt;"",$V82&lt;&gt;"进行中"),"已关闭",IF($N82&lt;TODAY(),"逾期",IF($N82=TODAY(),"今天到期","已安排"))))</f>
        <v/>
      </c>
      <c r="X82" s="6" t="n"/>
    </row>
    <row r="83">
      <c r="A83" s="4" t="n"/>
      <c r="B83" s="5" t="n"/>
      <c r="C83" s="6" t="n"/>
      <c r="D83" s="6" t="n"/>
      <c r="E83" s="7" t="n"/>
      <c r="F83" s="6" t="n"/>
      <c r="G83" s="6" t="n"/>
      <c r="H83" s="6" t="n"/>
      <c r="I83" s="6" t="n"/>
      <c r="J83" s="6" t="n"/>
      <c r="K83" s="6" t="n"/>
      <c r="L83" s="6" t="n"/>
      <c r="M83" s="6" t="n"/>
      <c r="N83" s="4" t="n"/>
      <c r="O83" s="7" t="n"/>
      <c r="P83" s="7" t="n"/>
      <c r="Q83" s="7" t="n"/>
      <c r="R83" s="7" t="n"/>
      <c r="S83" s="8">
        <f>IF(COUNTA($O83:$R83)=0,"",IF($O83="清晰",2,IF($O83="部分清晰",1,0))+IF($P83="在通话中",2,IF($P83="已知，未参加通话",1,0))+IF($Q83="符合",2,IF($Q83="未透露",1,0))+IF($R83="90 天内",2,IF($R83="今年内",1,0)))</f>
        <v/>
      </c>
      <c r="T83" s="9">
        <f>IF($S83="","",IF($S83&gt;=7,"高",IF($S83&gt;=4,"中","低")))</f>
        <v/>
      </c>
      <c r="U83" s="10">
        <f>IF($B83="","",IF(AND($D83&lt;&gt;"",$F83&lt;&gt;"",$H83&lt;&gt;"",$I83&lt;&gt;"",$J83&lt;&gt;"",$L83&lt;&gt;"",$M83&lt;&gt;"",$N83&lt;&gt;""),"完整","缺少字段"))</f>
        <v/>
      </c>
      <c r="V83" s="7" t="n"/>
      <c r="W83" s="11">
        <f>IF(OR($B83="",$N83=""),"",IF(AND($V83&lt;&gt;"",$V83&lt;&gt;"进行中"),"已关闭",IF($N83&lt;TODAY(),"逾期",IF($N83=TODAY(),"今天到期","已安排"))))</f>
        <v/>
      </c>
      <c r="X83" s="6" t="n"/>
    </row>
    <row r="84">
      <c r="A84" s="4" t="n"/>
      <c r="B84" s="5" t="n"/>
      <c r="C84" s="6" t="n"/>
      <c r="D84" s="6" t="n"/>
      <c r="E84" s="7" t="n"/>
      <c r="F84" s="6" t="n"/>
      <c r="G84" s="6" t="n"/>
      <c r="H84" s="6" t="n"/>
      <c r="I84" s="6" t="n"/>
      <c r="J84" s="6" t="n"/>
      <c r="K84" s="6" t="n"/>
      <c r="L84" s="6" t="n"/>
      <c r="M84" s="6" t="n"/>
      <c r="N84" s="4" t="n"/>
      <c r="O84" s="7" t="n"/>
      <c r="P84" s="7" t="n"/>
      <c r="Q84" s="7" t="n"/>
      <c r="R84" s="7" t="n"/>
      <c r="S84" s="8">
        <f>IF(COUNTA($O84:$R84)=0,"",IF($O84="清晰",2,IF($O84="部分清晰",1,0))+IF($P84="在通话中",2,IF($P84="已知，未参加通话",1,0))+IF($Q84="符合",2,IF($Q84="未透露",1,0))+IF($R84="90 天内",2,IF($R84="今年内",1,0)))</f>
        <v/>
      </c>
      <c r="T84" s="9">
        <f>IF($S84="","",IF($S84&gt;=7,"高",IF($S84&gt;=4,"中","低")))</f>
        <v/>
      </c>
      <c r="U84" s="10">
        <f>IF($B84="","",IF(AND($D84&lt;&gt;"",$F84&lt;&gt;"",$H84&lt;&gt;"",$I84&lt;&gt;"",$J84&lt;&gt;"",$L84&lt;&gt;"",$M84&lt;&gt;"",$N84&lt;&gt;""),"完整","缺少字段"))</f>
        <v/>
      </c>
      <c r="V84" s="7" t="n"/>
      <c r="W84" s="11">
        <f>IF(OR($B84="",$N84=""),"",IF(AND($V84&lt;&gt;"",$V84&lt;&gt;"进行中"),"已关闭",IF($N84&lt;TODAY(),"逾期",IF($N84=TODAY(),"今天到期","已安排"))))</f>
        <v/>
      </c>
      <c r="X84" s="6" t="n"/>
    </row>
    <row r="85">
      <c r="A85" s="4" t="n"/>
      <c r="B85" s="5" t="n"/>
      <c r="C85" s="6" t="n"/>
      <c r="D85" s="6" t="n"/>
      <c r="E85" s="7" t="n"/>
      <c r="F85" s="6" t="n"/>
      <c r="G85" s="6" t="n"/>
      <c r="H85" s="6" t="n"/>
      <c r="I85" s="6" t="n"/>
      <c r="J85" s="6" t="n"/>
      <c r="K85" s="6" t="n"/>
      <c r="L85" s="6" t="n"/>
      <c r="M85" s="6" t="n"/>
      <c r="N85" s="4" t="n"/>
      <c r="O85" s="7" t="n"/>
      <c r="P85" s="7" t="n"/>
      <c r="Q85" s="7" t="n"/>
      <c r="R85" s="7" t="n"/>
      <c r="S85" s="8">
        <f>IF(COUNTA($O85:$R85)=0,"",IF($O85="清晰",2,IF($O85="部分清晰",1,0))+IF($P85="在通话中",2,IF($P85="已知，未参加通话",1,0))+IF($Q85="符合",2,IF($Q85="未透露",1,0))+IF($R85="90 天内",2,IF($R85="今年内",1,0)))</f>
        <v/>
      </c>
      <c r="T85" s="9">
        <f>IF($S85="","",IF($S85&gt;=7,"高",IF($S85&gt;=4,"中","低")))</f>
        <v/>
      </c>
      <c r="U85" s="10">
        <f>IF($B85="","",IF(AND($D85&lt;&gt;"",$F85&lt;&gt;"",$H85&lt;&gt;"",$I85&lt;&gt;"",$J85&lt;&gt;"",$L85&lt;&gt;"",$M85&lt;&gt;"",$N85&lt;&gt;""),"完整","缺少字段"))</f>
        <v/>
      </c>
      <c r="V85" s="7" t="n"/>
      <c r="W85" s="11">
        <f>IF(OR($B85="",$N85=""),"",IF(AND($V85&lt;&gt;"",$V85&lt;&gt;"进行中"),"已关闭",IF($N85&lt;TODAY(),"逾期",IF($N85=TODAY(),"今天到期","已安排"))))</f>
        <v/>
      </c>
      <c r="X85" s="6" t="n"/>
    </row>
    <row r="86">
      <c r="A86" s="4" t="n"/>
      <c r="B86" s="5" t="n"/>
      <c r="C86" s="6" t="n"/>
      <c r="D86" s="6" t="n"/>
      <c r="E86" s="7" t="n"/>
      <c r="F86" s="6" t="n"/>
      <c r="G86" s="6" t="n"/>
      <c r="H86" s="6" t="n"/>
      <c r="I86" s="6" t="n"/>
      <c r="J86" s="6" t="n"/>
      <c r="K86" s="6" t="n"/>
      <c r="L86" s="6" t="n"/>
      <c r="M86" s="6" t="n"/>
      <c r="N86" s="4" t="n"/>
      <c r="O86" s="7" t="n"/>
      <c r="P86" s="7" t="n"/>
      <c r="Q86" s="7" t="n"/>
      <c r="R86" s="7" t="n"/>
      <c r="S86" s="8">
        <f>IF(COUNTA($O86:$R86)=0,"",IF($O86="清晰",2,IF($O86="部分清晰",1,0))+IF($P86="在通话中",2,IF($P86="已知，未参加通话",1,0))+IF($Q86="符合",2,IF($Q86="未透露",1,0))+IF($R86="90 天内",2,IF($R86="今年内",1,0)))</f>
        <v/>
      </c>
      <c r="T86" s="9">
        <f>IF($S86="","",IF($S86&gt;=7,"高",IF($S86&gt;=4,"中","低")))</f>
        <v/>
      </c>
      <c r="U86" s="10">
        <f>IF($B86="","",IF(AND($D86&lt;&gt;"",$F86&lt;&gt;"",$H86&lt;&gt;"",$I86&lt;&gt;"",$J86&lt;&gt;"",$L86&lt;&gt;"",$M86&lt;&gt;"",$N86&lt;&gt;""),"完整","缺少字段"))</f>
        <v/>
      </c>
      <c r="V86" s="7" t="n"/>
      <c r="W86" s="11">
        <f>IF(OR($B86="",$N86=""),"",IF(AND($V86&lt;&gt;"",$V86&lt;&gt;"进行中"),"已关闭",IF($N86&lt;TODAY(),"逾期",IF($N86=TODAY(),"今天到期","已安排"))))</f>
        <v/>
      </c>
      <c r="X86" s="6" t="n"/>
    </row>
    <row r="87">
      <c r="A87" s="4" t="n"/>
      <c r="B87" s="5" t="n"/>
      <c r="C87" s="6" t="n"/>
      <c r="D87" s="6" t="n"/>
      <c r="E87" s="7" t="n"/>
      <c r="F87" s="6" t="n"/>
      <c r="G87" s="6" t="n"/>
      <c r="H87" s="6" t="n"/>
      <c r="I87" s="6" t="n"/>
      <c r="J87" s="6" t="n"/>
      <c r="K87" s="6" t="n"/>
      <c r="L87" s="6" t="n"/>
      <c r="M87" s="6" t="n"/>
      <c r="N87" s="4" t="n"/>
      <c r="O87" s="7" t="n"/>
      <c r="P87" s="7" t="n"/>
      <c r="Q87" s="7" t="n"/>
      <c r="R87" s="7" t="n"/>
      <c r="S87" s="8">
        <f>IF(COUNTA($O87:$R87)=0,"",IF($O87="清晰",2,IF($O87="部分清晰",1,0))+IF($P87="在通话中",2,IF($P87="已知，未参加通话",1,0))+IF($Q87="符合",2,IF($Q87="未透露",1,0))+IF($R87="90 天内",2,IF($R87="今年内",1,0)))</f>
        <v/>
      </c>
      <c r="T87" s="9">
        <f>IF($S87="","",IF($S87&gt;=7,"高",IF($S87&gt;=4,"中","低")))</f>
        <v/>
      </c>
      <c r="U87" s="10">
        <f>IF($B87="","",IF(AND($D87&lt;&gt;"",$F87&lt;&gt;"",$H87&lt;&gt;"",$I87&lt;&gt;"",$J87&lt;&gt;"",$L87&lt;&gt;"",$M87&lt;&gt;"",$N87&lt;&gt;""),"完整","缺少字段"))</f>
        <v/>
      </c>
      <c r="V87" s="7" t="n"/>
      <c r="W87" s="11">
        <f>IF(OR($B87="",$N87=""),"",IF(AND($V87&lt;&gt;"",$V87&lt;&gt;"进行中"),"已关闭",IF($N87&lt;TODAY(),"逾期",IF($N87=TODAY(),"今天到期","已安排"))))</f>
        <v/>
      </c>
      <c r="X87" s="6" t="n"/>
    </row>
    <row r="88">
      <c r="A88" s="4" t="n"/>
      <c r="B88" s="5" t="n"/>
      <c r="C88" s="6" t="n"/>
      <c r="D88" s="6" t="n"/>
      <c r="E88" s="7" t="n"/>
      <c r="F88" s="6" t="n"/>
      <c r="G88" s="6" t="n"/>
      <c r="H88" s="6" t="n"/>
      <c r="I88" s="6" t="n"/>
      <c r="J88" s="6" t="n"/>
      <c r="K88" s="6" t="n"/>
      <c r="L88" s="6" t="n"/>
      <c r="M88" s="6" t="n"/>
      <c r="N88" s="4" t="n"/>
      <c r="O88" s="7" t="n"/>
      <c r="P88" s="7" t="n"/>
      <c r="Q88" s="7" t="n"/>
      <c r="R88" s="7" t="n"/>
      <c r="S88" s="8">
        <f>IF(COUNTA($O88:$R88)=0,"",IF($O88="清晰",2,IF($O88="部分清晰",1,0))+IF($P88="在通话中",2,IF($P88="已知，未参加通话",1,0))+IF($Q88="符合",2,IF($Q88="未透露",1,0))+IF($R88="90 天内",2,IF($R88="今年内",1,0)))</f>
        <v/>
      </c>
      <c r="T88" s="9">
        <f>IF($S88="","",IF($S88&gt;=7,"高",IF($S88&gt;=4,"中","低")))</f>
        <v/>
      </c>
      <c r="U88" s="10">
        <f>IF($B88="","",IF(AND($D88&lt;&gt;"",$F88&lt;&gt;"",$H88&lt;&gt;"",$I88&lt;&gt;"",$J88&lt;&gt;"",$L88&lt;&gt;"",$M88&lt;&gt;"",$N88&lt;&gt;""),"完整","缺少字段"))</f>
        <v/>
      </c>
      <c r="V88" s="7" t="n"/>
      <c r="W88" s="11">
        <f>IF(OR($B88="",$N88=""),"",IF(AND($V88&lt;&gt;"",$V88&lt;&gt;"进行中"),"已关闭",IF($N88&lt;TODAY(),"逾期",IF($N88=TODAY(),"今天到期","已安排"))))</f>
        <v/>
      </c>
      <c r="X88" s="6" t="n"/>
    </row>
    <row r="89">
      <c r="A89" s="4" t="n"/>
      <c r="B89" s="5" t="n"/>
      <c r="C89" s="6" t="n"/>
      <c r="D89" s="6" t="n"/>
      <c r="E89" s="7" t="n"/>
      <c r="F89" s="6" t="n"/>
      <c r="G89" s="6" t="n"/>
      <c r="H89" s="6" t="n"/>
      <c r="I89" s="6" t="n"/>
      <c r="J89" s="6" t="n"/>
      <c r="K89" s="6" t="n"/>
      <c r="L89" s="6" t="n"/>
      <c r="M89" s="6" t="n"/>
      <c r="N89" s="4" t="n"/>
      <c r="O89" s="7" t="n"/>
      <c r="P89" s="7" t="n"/>
      <c r="Q89" s="7" t="n"/>
      <c r="R89" s="7" t="n"/>
      <c r="S89" s="8">
        <f>IF(COUNTA($O89:$R89)=0,"",IF($O89="清晰",2,IF($O89="部分清晰",1,0))+IF($P89="在通话中",2,IF($P89="已知，未参加通话",1,0))+IF($Q89="符合",2,IF($Q89="未透露",1,0))+IF($R89="90 天内",2,IF($R89="今年内",1,0)))</f>
        <v/>
      </c>
      <c r="T89" s="9">
        <f>IF($S89="","",IF($S89&gt;=7,"高",IF($S89&gt;=4,"中","低")))</f>
        <v/>
      </c>
      <c r="U89" s="10">
        <f>IF($B89="","",IF(AND($D89&lt;&gt;"",$F89&lt;&gt;"",$H89&lt;&gt;"",$I89&lt;&gt;"",$J89&lt;&gt;"",$L89&lt;&gt;"",$M89&lt;&gt;"",$N89&lt;&gt;""),"完整","缺少字段"))</f>
        <v/>
      </c>
      <c r="V89" s="7" t="n"/>
      <c r="W89" s="11">
        <f>IF(OR($B89="",$N89=""),"",IF(AND($V89&lt;&gt;"",$V89&lt;&gt;"进行中"),"已关闭",IF($N89&lt;TODAY(),"逾期",IF($N89=TODAY(),"今天到期","已安排"))))</f>
        <v/>
      </c>
      <c r="X89" s="6" t="n"/>
    </row>
    <row r="90">
      <c r="A90" s="4" t="n"/>
      <c r="B90" s="5" t="n"/>
      <c r="C90" s="6" t="n"/>
      <c r="D90" s="6" t="n"/>
      <c r="E90" s="7" t="n"/>
      <c r="F90" s="6" t="n"/>
      <c r="G90" s="6" t="n"/>
      <c r="H90" s="6" t="n"/>
      <c r="I90" s="6" t="n"/>
      <c r="J90" s="6" t="n"/>
      <c r="K90" s="6" t="n"/>
      <c r="L90" s="6" t="n"/>
      <c r="M90" s="6" t="n"/>
      <c r="N90" s="4" t="n"/>
      <c r="O90" s="7" t="n"/>
      <c r="P90" s="7" t="n"/>
      <c r="Q90" s="7" t="n"/>
      <c r="R90" s="7" t="n"/>
      <c r="S90" s="8">
        <f>IF(COUNTA($O90:$R90)=0,"",IF($O90="清晰",2,IF($O90="部分清晰",1,0))+IF($P90="在通话中",2,IF($P90="已知，未参加通话",1,0))+IF($Q90="符合",2,IF($Q90="未透露",1,0))+IF($R90="90 天内",2,IF($R90="今年内",1,0)))</f>
        <v/>
      </c>
      <c r="T90" s="9">
        <f>IF($S90="","",IF($S90&gt;=7,"高",IF($S90&gt;=4,"中","低")))</f>
        <v/>
      </c>
      <c r="U90" s="10">
        <f>IF($B90="","",IF(AND($D90&lt;&gt;"",$F90&lt;&gt;"",$H90&lt;&gt;"",$I90&lt;&gt;"",$J90&lt;&gt;"",$L90&lt;&gt;"",$M90&lt;&gt;"",$N90&lt;&gt;""),"完整","缺少字段"))</f>
        <v/>
      </c>
      <c r="V90" s="7" t="n"/>
      <c r="W90" s="11">
        <f>IF(OR($B90="",$N90=""),"",IF(AND($V90&lt;&gt;"",$V90&lt;&gt;"进行中"),"已关闭",IF($N90&lt;TODAY(),"逾期",IF($N90=TODAY(),"今天到期","已安排"))))</f>
        <v/>
      </c>
      <c r="X90" s="6" t="n"/>
    </row>
    <row r="91">
      <c r="A91" s="4" t="n"/>
      <c r="B91" s="5" t="n"/>
      <c r="C91" s="6" t="n"/>
      <c r="D91" s="6" t="n"/>
      <c r="E91" s="7" t="n"/>
      <c r="F91" s="6" t="n"/>
      <c r="G91" s="6" t="n"/>
      <c r="H91" s="6" t="n"/>
      <c r="I91" s="6" t="n"/>
      <c r="J91" s="6" t="n"/>
      <c r="K91" s="6" t="n"/>
      <c r="L91" s="6" t="n"/>
      <c r="M91" s="6" t="n"/>
      <c r="N91" s="4" t="n"/>
      <c r="O91" s="7" t="n"/>
      <c r="P91" s="7" t="n"/>
      <c r="Q91" s="7" t="n"/>
      <c r="R91" s="7" t="n"/>
      <c r="S91" s="8">
        <f>IF(COUNTA($O91:$R91)=0,"",IF($O91="清晰",2,IF($O91="部分清晰",1,0))+IF($P91="在通话中",2,IF($P91="已知，未参加通话",1,0))+IF($Q91="符合",2,IF($Q91="未透露",1,0))+IF($R91="90 天内",2,IF($R91="今年内",1,0)))</f>
        <v/>
      </c>
      <c r="T91" s="9">
        <f>IF($S91="","",IF($S91&gt;=7,"高",IF($S91&gt;=4,"中","低")))</f>
        <v/>
      </c>
      <c r="U91" s="10">
        <f>IF($B91="","",IF(AND($D91&lt;&gt;"",$F91&lt;&gt;"",$H91&lt;&gt;"",$I91&lt;&gt;"",$J91&lt;&gt;"",$L91&lt;&gt;"",$M91&lt;&gt;"",$N91&lt;&gt;""),"完整","缺少字段"))</f>
        <v/>
      </c>
      <c r="V91" s="7" t="n"/>
      <c r="W91" s="11">
        <f>IF(OR($B91="",$N91=""),"",IF(AND($V91&lt;&gt;"",$V91&lt;&gt;"进行中"),"已关闭",IF($N91&lt;TODAY(),"逾期",IF($N91=TODAY(),"今天到期","已安排"))))</f>
        <v/>
      </c>
      <c r="X91" s="6" t="n"/>
    </row>
    <row r="92">
      <c r="A92" s="4" t="n"/>
      <c r="B92" s="5" t="n"/>
      <c r="C92" s="6" t="n"/>
      <c r="D92" s="6" t="n"/>
      <c r="E92" s="7" t="n"/>
      <c r="F92" s="6" t="n"/>
      <c r="G92" s="6" t="n"/>
      <c r="H92" s="6" t="n"/>
      <c r="I92" s="6" t="n"/>
      <c r="J92" s="6" t="n"/>
      <c r="K92" s="6" t="n"/>
      <c r="L92" s="6" t="n"/>
      <c r="M92" s="6" t="n"/>
      <c r="N92" s="4" t="n"/>
      <c r="O92" s="7" t="n"/>
      <c r="P92" s="7" t="n"/>
      <c r="Q92" s="7" t="n"/>
      <c r="R92" s="7" t="n"/>
      <c r="S92" s="8">
        <f>IF(COUNTA($O92:$R92)=0,"",IF($O92="清晰",2,IF($O92="部分清晰",1,0))+IF($P92="在通话中",2,IF($P92="已知，未参加通话",1,0))+IF($Q92="符合",2,IF($Q92="未透露",1,0))+IF($R92="90 天内",2,IF($R92="今年内",1,0)))</f>
        <v/>
      </c>
      <c r="T92" s="9">
        <f>IF($S92="","",IF($S92&gt;=7,"高",IF($S92&gt;=4,"中","低")))</f>
        <v/>
      </c>
      <c r="U92" s="10">
        <f>IF($B92="","",IF(AND($D92&lt;&gt;"",$F92&lt;&gt;"",$H92&lt;&gt;"",$I92&lt;&gt;"",$J92&lt;&gt;"",$L92&lt;&gt;"",$M92&lt;&gt;"",$N92&lt;&gt;""),"完整","缺少字段"))</f>
        <v/>
      </c>
      <c r="V92" s="7" t="n"/>
      <c r="W92" s="11">
        <f>IF(OR($B92="",$N92=""),"",IF(AND($V92&lt;&gt;"",$V92&lt;&gt;"进行中"),"已关闭",IF($N92&lt;TODAY(),"逾期",IF($N92=TODAY(),"今天到期","已安排"))))</f>
        <v/>
      </c>
      <c r="X92" s="6" t="n"/>
    </row>
    <row r="93">
      <c r="A93" s="4" t="n"/>
      <c r="B93" s="5" t="n"/>
      <c r="C93" s="6" t="n"/>
      <c r="D93" s="6" t="n"/>
      <c r="E93" s="7" t="n"/>
      <c r="F93" s="6" t="n"/>
      <c r="G93" s="6" t="n"/>
      <c r="H93" s="6" t="n"/>
      <c r="I93" s="6" t="n"/>
      <c r="J93" s="6" t="n"/>
      <c r="K93" s="6" t="n"/>
      <c r="L93" s="6" t="n"/>
      <c r="M93" s="6" t="n"/>
      <c r="N93" s="4" t="n"/>
      <c r="O93" s="7" t="n"/>
      <c r="P93" s="7" t="n"/>
      <c r="Q93" s="7" t="n"/>
      <c r="R93" s="7" t="n"/>
      <c r="S93" s="8">
        <f>IF(COUNTA($O93:$R93)=0,"",IF($O93="清晰",2,IF($O93="部分清晰",1,0))+IF($P93="在通话中",2,IF($P93="已知，未参加通话",1,0))+IF($Q93="符合",2,IF($Q93="未透露",1,0))+IF($R93="90 天内",2,IF($R93="今年内",1,0)))</f>
        <v/>
      </c>
      <c r="T93" s="9">
        <f>IF($S93="","",IF($S93&gt;=7,"高",IF($S93&gt;=4,"中","低")))</f>
        <v/>
      </c>
      <c r="U93" s="10">
        <f>IF($B93="","",IF(AND($D93&lt;&gt;"",$F93&lt;&gt;"",$H93&lt;&gt;"",$I93&lt;&gt;"",$J93&lt;&gt;"",$L93&lt;&gt;"",$M93&lt;&gt;"",$N93&lt;&gt;""),"完整","缺少字段"))</f>
        <v/>
      </c>
      <c r="V93" s="7" t="n"/>
      <c r="W93" s="11">
        <f>IF(OR($B93="",$N93=""),"",IF(AND($V93&lt;&gt;"",$V93&lt;&gt;"进行中"),"已关闭",IF($N93&lt;TODAY(),"逾期",IF($N93=TODAY(),"今天到期","已安排"))))</f>
        <v/>
      </c>
      <c r="X93" s="6" t="n"/>
    </row>
    <row r="94">
      <c r="A94" s="4" t="n"/>
      <c r="B94" s="5" t="n"/>
      <c r="C94" s="6" t="n"/>
      <c r="D94" s="6" t="n"/>
      <c r="E94" s="7" t="n"/>
      <c r="F94" s="6" t="n"/>
      <c r="G94" s="6" t="n"/>
      <c r="H94" s="6" t="n"/>
      <c r="I94" s="6" t="n"/>
      <c r="J94" s="6" t="n"/>
      <c r="K94" s="6" t="n"/>
      <c r="L94" s="6" t="n"/>
      <c r="M94" s="6" t="n"/>
      <c r="N94" s="4" t="n"/>
      <c r="O94" s="7" t="n"/>
      <c r="P94" s="7" t="n"/>
      <c r="Q94" s="7" t="n"/>
      <c r="R94" s="7" t="n"/>
      <c r="S94" s="8">
        <f>IF(COUNTA($O94:$R94)=0,"",IF($O94="清晰",2,IF($O94="部分清晰",1,0))+IF($P94="在通话中",2,IF($P94="已知，未参加通话",1,0))+IF($Q94="符合",2,IF($Q94="未透露",1,0))+IF($R94="90 天内",2,IF($R94="今年内",1,0)))</f>
        <v/>
      </c>
      <c r="T94" s="9">
        <f>IF($S94="","",IF($S94&gt;=7,"高",IF($S94&gt;=4,"中","低")))</f>
        <v/>
      </c>
      <c r="U94" s="10">
        <f>IF($B94="","",IF(AND($D94&lt;&gt;"",$F94&lt;&gt;"",$H94&lt;&gt;"",$I94&lt;&gt;"",$J94&lt;&gt;"",$L94&lt;&gt;"",$M94&lt;&gt;"",$N94&lt;&gt;""),"完整","缺少字段"))</f>
        <v/>
      </c>
      <c r="V94" s="7" t="n"/>
      <c r="W94" s="11">
        <f>IF(OR($B94="",$N94=""),"",IF(AND($V94&lt;&gt;"",$V94&lt;&gt;"进行中"),"已关闭",IF($N94&lt;TODAY(),"逾期",IF($N94=TODAY(),"今天到期","已安排"))))</f>
        <v/>
      </c>
      <c r="X94" s="6" t="n"/>
    </row>
    <row r="95">
      <c r="A95" s="4" t="n"/>
      <c r="B95" s="5" t="n"/>
      <c r="C95" s="6" t="n"/>
      <c r="D95" s="6" t="n"/>
      <c r="E95" s="7" t="n"/>
      <c r="F95" s="6" t="n"/>
      <c r="G95" s="6" t="n"/>
      <c r="H95" s="6" t="n"/>
      <c r="I95" s="6" t="n"/>
      <c r="J95" s="6" t="n"/>
      <c r="K95" s="6" t="n"/>
      <c r="L95" s="6" t="n"/>
      <c r="M95" s="6" t="n"/>
      <c r="N95" s="4" t="n"/>
      <c r="O95" s="7" t="n"/>
      <c r="P95" s="7" t="n"/>
      <c r="Q95" s="7" t="n"/>
      <c r="R95" s="7" t="n"/>
      <c r="S95" s="8">
        <f>IF(COUNTA($O95:$R95)=0,"",IF($O95="清晰",2,IF($O95="部分清晰",1,0))+IF($P95="在通话中",2,IF($P95="已知，未参加通话",1,0))+IF($Q95="符合",2,IF($Q95="未透露",1,0))+IF($R95="90 天内",2,IF($R95="今年内",1,0)))</f>
        <v/>
      </c>
      <c r="T95" s="9">
        <f>IF($S95="","",IF($S95&gt;=7,"高",IF($S95&gt;=4,"中","低")))</f>
        <v/>
      </c>
      <c r="U95" s="10">
        <f>IF($B95="","",IF(AND($D95&lt;&gt;"",$F95&lt;&gt;"",$H95&lt;&gt;"",$I95&lt;&gt;"",$J95&lt;&gt;"",$L95&lt;&gt;"",$M95&lt;&gt;"",$N95&lt;&gt;""),"完整","缺少字段"))</f>
        <v/>
      </c>
      <c r="V95" s="7" t="n"/>
      <c r="W95" s="11">
        <f>IF(OR($B95="",$N95=""),"",IF(AND($V95&lt;&gt;"",$V95&lt;&gt;"进行中"),"已关闭",IF($N95&lt;TODAY(),"逾期",IF($N95=TODAY(),"今天到期","已安排"))))</f>
        <v/>
      </c>
      <c r="X95" s="6" t="n"/>
    </row>
    <row r="96">
      <c r="A96" s="4" t="n"/>
      <c r="B96" s="5" t="n"/>
      <c r="C96" s="6" t="n"/>
      <c r="D96" s="6" t="n"/>
      <c r="E96" s="7" t="n"/>
      <c r="F96" s="6" t="n"/>
      <c r="G96" s="6" t="n"/>
      <c r="H96" s="6" t="n"/>
      <c r="I96" s="6" t="n"/>
      <c r="J96" s="6" t="n"/>
      <c r="K96" s="6" t="n"/>
      <c r="L96" s="6" t="n"/>
      <c r="M96" s="6" t="n"/>
      <c r="N96" s="4" t="n"/>
      <c r="O96" s="7" t="n"/>
      <c r="P96" s="7" t="n"/>
      <c r="Q96" s="7" t="n"/>
      <c r="R96" s="7" t="n"/>
      <c r="S96" s="8">
        <f>IF(COUNTA($O96:$R96)=0,"",IF($O96="清晰",2,IF($O96="部分清晰",1,0))+IF($P96="在通话中",2,IF($P96="已知，未参加通话",1,0))+IF($Q96="符合",2,IF($Q96="未透露",1,0))+IF($R96="90 天内",2,IF($R96="今年内",1,0)))</f>
        <v/>
      </c>
      <c r="T96" s="9">
        <f>IF($S96="","",IF($S96&gt;=7,"高",IF($S96&gt;=4,"中","低")))</f>
        <v/>
      </c>
      <c r="U96" s="10">
        <f>IF($B96="","",IF(AND($D96&lt;&gt;"",$F96&lt;&gt;"",$H96&lt;&gt;"",$I96&lt;&gt;"",$J96&lt;&gt;"",$L96&lt;&gt;"",$M96&lt;&gt;"",$N96&lt;&gt;""),"完整","缺少字段"))</f>
        <v/>
      </c>
      <c r="V96" s="7" t="n"/>
      <c r="W96" s="11">
        <f>IF(OR($B96="",$N96=""),"",IF(AND($V96&lt;&gt;"",$V96&lt;&gt;"进行中"),"已关闭",IF($N96&lt;TODAY(),"逾期",IF($N96=TODAY(),"今天到期","已安排"))))</f>
        <v/>
      </c>
      <c r="X96" s="6" t="n"/>
    </row>
    <row r="97">
      <c r="A97" s="4" t="n"/>
      <c r="B97" s="5" t="n"/>
      <c r="C97" s="6" t="n"/>
      <c r="D97" s="6" t="n"/>
      <c r="E97" s="7" t="n"/>
      <c r="F97" s="6" t="n"/>
      <c r="G97" s="6" t="n"/>
      <c r="H97" s="6" t="n"/>
      <c r="I97" s="6" t="n"/>
      <c r="J97" s="6" t="n"/>
      <c r="K97" s="6" t="n"/>
      <c r="L97" s="6" t="n"/>
      <c r="M97" s="6" t="n"/>
      <c r="N97" s="4" t="n"/>
      <c r="O97" s="7" t="n"/>
      <c r="P97" s="7" t="n"/>
      <c r="Q97" s="7" t="n"/>
      <c r="R97" s="7" t="n"/>
      <c r="S97" s="8">
        <f>IF(COUNTA($O97:$R97)=0,"",IF($O97="清晰",2,IF($O97="部分清晰",1,0))+IF($P97="在通话中",2,IF($P97="已知，未参加通话",1,0))+IF($Q97="符合",2,IF($Q97="未透露",1,0))+IF($R97="90 天内",2,IF($R97="今年内",1,0)))</f>
        <v/>
      </c>
      <c r="T97" s="9">
        <f>IF($S97="","",IF($S97&gt;=7,"高",IF($S97&gt;=4,"中","低")))</f>
        <v/>
      </c>
      <c r="U97" s="10">
        <f>IF($B97="","",IF(AND($D97&lt;&gt;"",$F97&lt;&gt;"",$H97&lt;&gt;"",$I97&lt;&gt;"",$J97&lt;&gt;"",$L97&lt;&gt;"",$M97&lt;&gt;"",$N97&lt;&gt;""),"完整","缺少字段"))</f>
        <v/>
      </c>
      <c r="V97" s="7" t="n"/>
      <c r="W97" s="11">
        <f>IF(OR($B97="",$N97=""),"",IF(AND($V97&lt;&gt;"",$V97&lt;&gt;"进行中"),"已关闭",IF($N97&lt;TODAY(),"逾期",IF($N97=TODAY(),"今天到期","已安排"))))</f>
        <v/>
      </c>
      <c r="X97" s="6" t="n"/>
    </row>
    <row r="98">
      <c r="A98" s="4" t="n"/>
      <c r="B98" s="5" t="n"/>
      <c r="C98" s="6" t="n"/>
      <c r="D98" s="6" t="n"/>
      <c r="E98" s="7" t="n"/>
      <c r="F98" s="6" t="n"/>
      <c r="G98" s="6" t="n"/>
      <c r="H98" s="6" t="n"/>
      <c r="I98" s="6" t="n"/>
      <c r="J98" s="6" t="n"/>
      <c r="K98" s="6" t="n"/>
      <c r="L98" s="6" t="n"/>
      <c r="M98" s="6" t="n"/>
      <c r="N98" s="4" t="n"/>
      <c r="O98" s="7" t="n"/>
      <c r="P98" s="7" t="n"/>
      <c r="Q98" s="7" t="n"/>
      <c r="R98" s="7" t="n"/>
      <c r="S98" s="8">
        <f>IF(COUNTA($O98:$R98)=0,"",IF($O98="清晰",2,IF($O98="部分清晰",1,0))+IF($P98="在通话中",2,IF($P98="已知，未参加通话",1,0))+IF($Q98="符合",2,IF($Q98="未透露",1,0))+IF($R98="90 天内",2,IF($R98="今年内",1,0)))</f>
        <v/>
      </c>
      <c r="T98" s="9">
        <f>IF($S98="","",IF($S98&gt;=7,"高",IF($S98&gt;=4,"中","低")))</f>
        <v/>
      </c>
      <c r="U98" s="10">
        <f>IF($B98="","",IF(AND($D98&lt;&gt;"",$F98&lt;&gt;"",$H98&lt;&gt;"",$I98&lt;&gt;"",$J98&lt;&gt;"",$L98&lt;&gt;"",$M98&lt;&gt;"",$N98&lt;&gt;""),"完整","缺少字段"))</f>
        <v/>
      </c>
      <c r="V98" s="7" t="n"/>
      <c r="W98" s="11">
        <f>IF(OR($B98="",$N98=""),"",IF(AND($V98&lt;&gt;"",$V98&lt;&gt;"进行中"),"已关闭",IF($N98&lt;TODAY(),"逾期",IF($N98=TODAY(),"今天到期","已安排"))))</f>
        <v/>
      </c>
      <c r="X98" s="6" t="n"/>
    </row>
    <row r="99">
      <c r="A99" s="4" t="n"/>
      <c r="B99" s="5" t="n"/>
      <c r="C99" s="6" t="n"/>
      <c r="D99" s="6" t="n"/>
      <c r="E99" s="7" t="n"/>
      <c r="F99" s="6" t="n"/>
      <c r="G99" s="6" t="n"/>
      <c r="H99" s="6" t="n"/>
      <c r="I99" s="6" t="n"/>
      <c r="J99" s="6" t="n"/>
      <c r="K99" s="6" t="n"/>
      <c r="L99" s="6" t="n"/>
      <c r="M99" s="6" t="n"/>
      <c r="N99" s="4" t="n"/>
      <c r="O99" s="7" t="n"/>
      <c r="P99" s="7" t="n"/>
      <c r="Q99" s="7" t="n"/>
      <c r="R99" s="7" t="n"/>
      <c r="S99" s="8">
        <f>IF(COUNTA($O99:$R99)=0,"",IF($O99="清晰",2,IF($O99="部分清晰",1,0))+IF($P99="在通话中",2,IF($P99="已知，未参加通话",1,0))+IF($Q99="符合",2,IF($Q99="未透露",1,0))+IF($R99="90 天内",2,IF($R99="今年内",1,0)))</f>
        <v/>
      </c>
      <c r="T99" s="9">
        <f>IF($S99="","",IF($S99&gt;=7,"高",IF($S99&gt;=4,"中","低")))</f>
        <v/>
      </c>
      <c r="U99" s="10">
        <f>IF($B99="","",IF(AND($D99&lt;&gt;"",$F99&lt;&gt;"",$H99&lt;&gt;"",$I99&lt;&gt;"",$J99&lt;&gt;"",$L99&lt;&gt;"",$M99&lt;&gt;"",$N99&lt;&gt;""),"完整","缺少字段"))</f>
        <v/>
      </c>
      <c r="V99" s="7" t="n"/>
      <c r="W99" s="11">
        <f>IF(OR($B99="",$N99=""),"",IF(AND($V99&lt;&gt;"",$V99&lt;&gt;"进行中"),"已关闭",IF($N99&lt;TODAY(),"逾期",IF($N99=TODAY(),"今天到期","已安排"))))</f>
        <v/>
      </c>
      <c r="X99" s="6" t="n"/>
    </row>
    <row r="100">
      <c r="A100" s="4" t="n"/>
      <c r="B100" s="5" t="n"/>
      <c r="C100" s="6" t="n"/>
      <c r="D100" s="6" t="n"/>
      <c r="E100" s="7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4" t="n"/>
      <c r="O100" s="7" t="n"/>
      <c r="P100" s="7" t="n"/>
      <c r="Q100" s="7" t="n"/>
      <c r="R100" s="7" t="n"/>
      <c r="S100" s="8">
        <f>IF(COUNTA($O100:$R100)=0,"",IF($O100="清晰",2,IF($O100="部分清晰",1,0))+IF($P100="在通话中",2,IF($P100="已知，未参加通话",1,0))+IF($Q100="符合",2,IF($Q100="未透露",1,0))+IF($R100="90 天内",2,IF($R100="今年内",1,0)))</f>
        <v/>
      </c>
      <c r="T100" s="9">
        <f>IF($S100="","",IF($S100&gt;=7,"高",IF($S100&gt;=4,"中","低")))</f>
        <v/>
      </c>
      <c r="U100" s="10">
        <f>IF($B100="","",IF(AND($D100&lt;&gt;"",$F100&lt;&gt;"",$H100&lt;&gt;"",$I100&lt;&gt;"",$J100&lt;&gt;"",$L100&lt;&gt;"",$M100&lt;&gt;"",$N100&lt;&gt;""),"完整","缺少字段"))</f>
        <v/>
      </c>
      <c r="V100" s="7" t="n"/>
      <c r="W100" s="11">
        <f>IF(OR($B100="",$N100=""),"",IF(AND($V100&lt;&gt;"",$V100&lt;&gt;"进行中"),"已关闭",IF($N100&lt;TODAY(),"逾期",IF($N100=TODAY(),"今天到期","已安排"))))</f>
        <v/>
      </c>
      <c r="X100" s="6" t="n"/>
    </row>
    <row r="101">
      <c r="A101" s="4" t="n"/>
      <c r="B101" s="5" t="n"/>
      <c r="C101" s="6" t="n"/>
      <c r="D101" s="6" t="n"/>
      <c r="E101" s="7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4" t="n"/>
      <c r="O101" s="7" t="n"/>
      <c r="P101" s="7" t="n"/>
      <c r="Q101" s="7" t="n"/>
      <c r="R101" s="7" t="n"/>
      <c r="S101" s="8">
        <f>IF(COUNTA($O101:$R101)=0,"",IF($O101="清晰",2,IF($O101="部分清晰",1,0))+IF($P101="在通话中",2,IF($P101="已知，未参加通话",1,0))+IF($Q101="符合",2,IF($Q101="未透露",1,0))+IF($R101="90 天内",2,IF($R101="今年内",1,0)))</f>
        <v/>
      </c>
      <c r="T101" s="9">
        <f>IF($S101="","",IF($S101&gt;=7,"高",IF($S101&gt;=4,"中","低")))</f>
        <v/>
      </c>
      <c r="U101" s="10">
        <f>IF($B101="","",IF(AND($D101&lt;&gt;"",$F101&lt;&gt;"",$H101&lt;&gt;"",$I101&lt;&gt;"",$J101&lt;&gt;"",$L101&lt;&gt;"",$M101&lt;&gt;"",$N101&lt;&gt;""),"完整","缺少字段"))</f>
        <v/>
      </c>
      <c r="V101" s="7" t="n"/>
      <c r="W101" s="11">
        <f>IF(OR($B101="",$N101=""),"",IF(AND($V101&lt;&gt;"",$V101&lt;&gt;"进行中"),"已关闭",IF($N101&lt;TODAY(),"逾期",IF($N101=TODAY(),"今天到期","已安排"))))</f>
        <v/>
      </c>
      <c r="X101" s="6" t="n"/>
    </row>
    <row r="102">
      <c r="A102" s="4" t="n"/>
      <c r="B102" s="5" t="n"/>
      <c r="C102" s="6" t="n"/>
      <c r="D102" s="6" t="n"/>
      <c r="E102" s="7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4" t="n"/>
      <c r="O102" s="7" t="n"/>
      <c r="P102" s="7" t="n"/>
      <c r="Q102" s="7" t="n"/>
      <c r="R102" s="7" t="n"/>
      <c r="S102" s="8">
        <f>IF(COUNTA($O102:$R102)=0,"",IF($O102="清晰",2,IF($O102="部分清晰",1,0))+IF($P102="在通话中",2,IF($P102="已知，未参加通话",1,0))+IF($Q102="符合",2,IF($Q102="未透露",1,0))+IF($R102="90 天内",2,IF($R102="今年内",1,0)))</f>
        <v/>
      </c>
      <c r="T102" s="9">
        <f>IF($S102="","",IF($S102&gt;=7,"高",IF($S102&gt;=4,"中","低")))</f>
        <v/>
      </c>
      <c r="U102" s="10">
        <f>IF($B102="","",IF(AND($D102&lt;&gt;"",$F102&lt;&gt;"",$H102&lt;&gt;"",$I102&lt;&gt;"",$J102&lt;&gt;"",$L102&lt;&gt;"",$M102&lt;&gt;"",$N102&lt;&gt;""),"完整","缺少字段"))</f>
        <v/>
      </c>
      <c r="V102" s="7" t="n"/>
      <c r="W102" s="11">
        <f>IF(OR($B102="",$N102=""),"",IF(AND($V102&lt;&gt;"",$V102&lt;&gt;"进行中"),"已关闭",IF($N102&lt;TODAY(),"逾期",IF($N102=TODAY(),"今天到期","已安排"))))</f>
        <v/>
      </c>
      <c r="X102" s="6" t="n"/>
    </row>
    <row r="103">
      <c r="A103" s="4" t="n"/>
      <c r="B103" s="5" t="n"/>
      <c r="C103" s="6" t="n"/>
      <c r="D103" s="6" t="n"/>
      <c r="E103" s="7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4" t="n"/>
      <c r="O103" s="7" t="n"/>
      <c r="P103" s="7" t="n"/>
      <c r="Q103" s="7" t="n"/>
      <c r="R103" s="7" t="n"/>
      <c r="S103" s="8">
        <f>IF(COUNTA($O103:$R103)=0,"",IF($O103="清晰",2,IF($O103="部分清晰",1,0))+IF($P103="在通话中",2,IF($P103="已知，未参加通话",1,0))+IF($Q103="符合",2,IF($Q103="未透露",1,0))+IF($R103="90 天内",2,IF($R103="今年内",1,0)))</f>
        <v/>
      </c>
      <c r="T103" s="9">
        <f>IF($S103="","",IF($S103&gt;=7,"高",IF($S103&gt;=4,"中","低")))</f>
        <v/>
      </c>
      <c r="U103" s="10">
        <f>IF($B103="","",IF(AND($D103&lt;&gt;"",$F103&lt;&gt;"",$H103&lt;&gt;"",$I103&lt;&gt;"",$J103&lt;&gt;"",$L103&lt;&gt;"",$M103&lt;&gt;"",$N103&lt;&gt;""),"完整","缺少字段"))</f>
        <v/>
      </c>
      <c r="V103" s="7" t="n"/>
      <c r="W103" s="11">
        <f>IF(OR($B103="",$N103=""),"",IF(AND($V103&lt;&gt;"",$V103&lt;&gt;"进行中"),"已关闭",IF($N103&lt;TODAY(),"逾期",IF($N103=TODAY(),"今天到期","已安排"))))</f>
        <v/>
      </c>
      <c r="X103" s="6" t="n"/>
    </row>
    <row r="104">
      <c r="A104" s="4" t="n"/>
      <c r="B104" s="5" t="n"/>
      <c r="C104" s="6" t="n"/>
      <c r="D104" s="6" t="n"/>
      <c r="E104" s="7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4" t="n"/>
      <c r="O104" s="7" t="n"/>
      <c r="P104" s="7" t="n"/>
      <c r="Q104" s="7" t="n"/>
      <c r="R104" s="7" t="n"/>
      <c r="S104" s="8">
        <f>IF(COUNTA($O104:$R104)=0,"",IF($O104="清晰",2,IF($O104="部分清晰",1,0))+IF($P104="在通话中",2,IF($P104="已知，未参加通话",1,0))+IF($Q104="符合",2,IF($Q104="未透露",1,0))+IF($R104="90 天内",2,IF($R104="今年内",1,0)))</f>
        <v/>
      </c>
      <c r="T104" s="9">
        <f>IF($S104="","",IF($S104&gt;=7,"高",IF($S104&gt;=4,"中","低")))</f>
        <v/>
      </c>
      <c r="U104" s="10">
        <f>IF($B104="","",IF(AND($D104&lt;&gt;"",$F104&lt;&gt;"",$H104&lt;&gt;"",$I104&lt;&gt;"",$J104&lt;&gt;"",$L104&lt;&gt;"",$M104&lt;&gt;"",$N104&lt;&gt;""),"完整","缺少字段"))</f>
        <v/>
      </c>
      <c r="V104" s="7" t="n"/>
      <c r="W104" s="11">
        <f>IF(OR($B104="",$N104=""),"",IF(AND($V104&lt;&gt;"",$V104&lt;&gt;"进行中"),"已关闭",IF($N104&lt;TODAY(),"逾期",IF($N104=TODAY(),"今天到期","已安排"))))</f>
        <v/>
      </c>
      <c r="X104" s="6" t="n"/>
    </row>
    <row r="105">
      <c r="A105" s="4" t="n"/>
      <c r="B105" s="5" t="n"/>
      <c r="C105" s="6" t="n"/>
      <c r="D105" s="6" t="n"/>
      <c r="E105" s="7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4" t="n"/>
      <c r="O105" s="7" t="n"/>
      <c r="P105" s="7" t="n"/>
      <c r="Q105" s="7" t="n"/>
      <c r="R105" s="7" t="n"/>
      <c r="S105" s="8">
        <f>IF(COUNTA($O105:$R105)=0,"",IF($O105="清晰",2,IF($O105="部分清晰",1,0))+IF($P105="在通话中",2,IF($P105="已知，未参加通话",1,0))+IF($Q105="符合",2,IF($Q105="未透露",1,0))+IF($R105="90 天内",2,IF($R105="今年内",1,0)))</f>
        <v/>
      </c>
      <c r="T105" s="9">
        <f>IF($S105="","",IF($S105&gt;=7,"高",IF($S105&gt;=4,"中","低")))</f>
        <v/>
      </c>
      <c r="U105" s="10">
        <f>IF($B105="","",IF(AND($D105&lt;&gt;"",$F105&lt;&gt;"",$H105&lt;&gt;"",$I105&lt;&gt;"",$J105&lt;&gt;"",$L105&lt;&gt;"",$M105&lt;&gt;"",$N105&lt;&gt;""),"完整","缺少字段"))</f>
        <v/>
      </c>
      <c r="V105" s="7" t="n"/>
      <c r="W105" s="11">
        <f>IF(OR($B105="",$N105=""),"",IF(AND($V105&lt;&gt;"",$V105&lt;&gt;"进行中"),"已关闭",IF($N105&lt;TODAY(),"逾期",IF($N105=TODAY(),"今天到期","已安排"))))</f>
        <v/>
      </c>
      <c r="X105" s="6" t="n"/>
    </row>
    <row r="106">
      <c r="A106" s="4" t="n"/>
      <c r="B106" s="5" t="n"/>
      <c r="C106" s="6" t="n"/>
      <c r="D106" s="6" t="n"/>
      <c r="E106" s="7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4" t="n"/>
      <c r="O106" s="7" t="n"/>
      <c r="P106" s="7" t="n"/>
      <c r="Q106" s="7" t="n"/>
      <c r="R106" s="7" t="n"/>
      <c r="S106" s="8">
        <f>IF(COUNTA($O106:$R106)=0,"",IF($O106="清晰",2,IF($O106="部分清晰",1,0))+IF($P106="在通话中",2,IF($P106="已知，未参加通话",1,0))+IF($Q106="符合",2,IF($Q106="未透露",1,0))+IF($R106="90 天内",2,IF($R106="今年内",1,0)))</f>
        <v/>
      </c>
      <c r="T106" s="9">
        <f>IF($S106="","",IF($S106&gt;=7,"高",IF($S106&gt;=4,"中","低")))</f>
        <v/>
      </c>
      <c r="U106" s="10">
        <f>IF($B106="","",IF(AND($D106&lt;&gt;"",$F106&lt;&gt;"",$H106&lt;&gt;"",$I106&lt;&gt;"",$J106&lt;&gt;"",$L106&lt;&gt;"",$M106&lt;&gt;"",$N106&lt;&gt;""),"完整","缺少字段"))</f>
        <v/>
      </c>
      <c r="V106" s="7" t="n"/>
      <c r="W106" s="11">
        <f>IF(OR($B106="",$N106=""),"",IF(AND($V106&lt;&gt;"",$V106&lt;&gt;"进行中"),"已关闭",IF($N106&lt;TODAY(),"逾期",IF($N106=TODAY(),"今天到期","已安排"))))</f>
        <v/>
      </c>
      <c r="X106" s="6" t="n"/>
    </row>
    <row r="107">
      <c r="A107" s="4" t="n"/>
      <c r="B107" s="5" t="n"/>
      <c r="C107" s="6" t="n"/>
      <c r="D107" s="6" t="n"/>
      <c r="E107" s="7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4" t="n"/>
      <c r="O107" s="7" t="n"/>
      <c r="P107" s="7" t="n"/>
      <c r="Q107" s="7" t="n"/>
      <c r="R107" s="7" t="n"/>
      <c r="S107" s="8">
        <f>IF(COUNTA($O107:$R107)=0,"",IF($O107="清晰",2,IF($O107="部分清晰",1,0))+IF($P107="在通话中",2,IF($P107="已知，未参加通话",1,0))+IF($Q107="符合",2,IF($Q107="未透露",1,0))+IF($R107="90 天内",2,IF($R107="今年内",1,0)))</f>
        <v/>
      </c>
      <c r="T107" s="9">
        <f>IF($S107="","",IF($S107&gt;=7,"高",IF($S107&gt;=4,"中","低")))</f>
        <v/>
      </c>
      <c r="U107" s="10">
        <f>IF($B107="","",IF(AND($D107&lt;&gt;"",$F107&lt;&gt;"",$H107&lt;&gt;"",$I107&lt;&gt;"",$J107&lt;&gt;"",$L107&lt;&gt;"",$M107&lt;&gt;"",$N107&lt;&gt;""),"完整","缺少字段"))</f>
        <v/>
      </c>
      <c r="V107" s="7" t="n"/>
      <c r="W107" s="11">
        <f>IF(OR($B107="",$N107=""),"",IF(AND($V107&lt;&gt;"",$V107&lt;&gt;"进行中"),"已关闭",IF($N107&lt;TODAY(),"逾期",IF($N107=TODAY(),"今天到期","已安排"))))</f>
        <v/>
      </c>
      <c r="X107" s="6" t="n"/>
    </row>
    <row r="108">
      <c r="A108" s="4" t="n"/>
      <c r="B108" s="5" t="n"/>
      <c r="C108" s="6" t="n"/>
      <c r="D108" s="6" t="n"/>
      <c r="E108" s="7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4" t="n"/>
      <c r="O108" s="7" t="n"/>
      <c r="P108" s="7" t="n"/>
      <c r="Q108" s="7" t="n"/>
      <c r="R108" s="7" t="n"/>
      <c r="S108" s="8">
        <f>IF(COUNTA($O108:$R108)=0,"",IF($O108="清晰",2,IF($O108="部分清晰",1,0))+IF($P108="在通话中",2,IF($P108="已知，未参加通话",1,0))+IF($Q108="符合",2,IF($Q108="未透露",1,0))+IF($R108="90 天内",2,IF($R108="今年内",1,0)))</f>
        <v/>
      </c>
      <c r="T108" s="9">
        <f>IF($S108="","",IF($S108&gt;=7,"高",IF($S108&gt;=4,"中","低")))</f>
        <v/>
      </c>
      <c r="U108" s="10">
        <f>IF($B108="","",IF(AND($D108&lt;&gt;"",$F108&lt;&gt;"",$H108&lt;&gt;"",$I108&lt;&gt;"",$J108&lt;&gt;"",$L108&lt;&gt;"",$M108&lt;&gt;"",$N108&lt;&gt;""),"完整","缺少字段"))</f>
        <v/>
      </c>
      <c r="V108" s="7" t="n"/>
      <c r="W108" s="11">
        <f>IF(OR($B108="",$N108=""),"",IF(AND($V108&lt;&gt;"",$V108&lt;&gt;"进行中"),"已关闭",IF($N108&lt;TODAY(),"逾期",IF($N108=TODAY(),"今天到期","已安排"))))</f>
        <v/>
      </c>
      <c r="X108" s="6" t="n"/>
    </row>
    <row r="109">
      <c r="A109" s="4" t="n"/>
      <c r="B109" s="5" t="n"/>
      <c r="C109" s="6" t="n"/>
      <c r="D109" s="6" t="n"/>
      <c r="E109" s="7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4" t="n"/>
      <c r="O109" s="7" t="n"/>
      <c r="P109" s="7" t="n"/>
      <c r="Q109" s="7" t="n"/>
      <c r="R109" s="7" t="n"/>
      <c r="S109" s="8">
        <f>IF(COUNTA($O109:$R109)=0,"",IF($O109="清晰",2,IF($O109="部分清晰",1,0))+IF($P109="在通话中",2,IF($P109="已知，未参加通话",1,0))+IF($Q109="符合",2,IF($Q109="未透露",1,0))+IF($R109="90 天内",2,IF($R109="今年内",1,0)))</f>
        <v/>
      </c>
      <c r="T109" s="9">
        <f>IF($S109="","",IF($S109&gt;=7,"高",IF($S109&gt;=4,"中","低")))</f>
        <v/>
      </c>
      <c r="U109" s="10">
        <f>IF($B109="","",IF(AND($D109&lt;&gt;"",$F109&lt;&gt;"",$H109&lt;&gt;"",$I109&lt;&gt;"",$J109&lt;&gt;"",$L109&lt;&gt;"",$M109&lt;&gt;"",$N109&lt;&gt;""),"完整","缺少字段"))</f>
        <v/>
      </c>
      <c r="V109" s="7" t="n"/>
      <c r="W109" s="11">
        <f>IF(OR($B109="",$N109=""),"",IF(AND($V109&lt;&gt;"",$V109&lt;&gt;"进行中"),"已关闭",IF($N109&lt;TODAY(),"逾期",IF($N109=TODAY(),"今天到期","已安排"))))</f>
        <v/>
      </c>
      <c r="X109" s="6" t="n"/>
    </row>
    <row r="110">
      <c r="A110" s="4" t="n"/>
      <c r="B110" s="5" t="n"/>
      <c r="C110" s="6" t="n"/>
      <c r="D110" s="6" t="n"/>
      <c r="E110" s="7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4" t="n"/>
      <c r="O110" s="7" t="n"/>
      <c r="P110" s="7" t="n"/>
      <c r="Q110" s="7" t="n"/>
      <c r="R110" s="7" t="n"/>
      <c r="S110" s="8">
        <f>IF(COUNTA($O110:$R110)=0,"",IF($O110="清晰",2,IF($O110="部分清晰",1,0))+IF($P110="在通话中",2,IF($P110="已知，未参加通话",1,0))+IF($Q110="符合",2,IF($Q110="未透露",1,0))+IF($R110="90 天内",2,IF($R110="今年内",1,0)))</f>
        <v/>
      </c>
      <c r="T110" s="9">
        <f>IF($S110="","",IF($S110&gt;=7,"高",IF($S110&gt;=4,"中","低")))</f>
        <v/>
      </c>
      <c r="U110" s="10">
        <f>IF($B110="","",IF(AND($D110&lt;&gt;"",$F110&lt;&gt;"",$H110&lt;&gt;"",$I110&lt;&gt;"",$J110&lt;&gt;"",$L110&lt;&gt;"",$M110&lt;&gt;"",$N110&lt;&gt;""),"完整","缺少字段"))</f>
        <v/>
      </c>
      <c r="V110" s="7" t="n"/>
      <c r="W110" s="11">
        <f>IF(OR($B110="",$N110=""),"",IF(AND($V110&lt;&gt;"",$V110&lt;&gt;"进行中"),"已关闭",IF($N110&lt;TODAY(),"逾期",IF($N110=TODAY(),"今天到期","已安排"))))</f>
        <v/>
      </c>
      <c r="X110" s="6" t="n"/>
    </row>
    <row r="111">
      <c r="A111" s="4" t="n"/>
      <c r="B111" s="5" t="n"/>
      <c r="C111" s="6" t="n"/>
      <c r="D111" s="6" t="n"/>
      <c r="E111" s="7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4" t="n"/>
      <c r="O111" s="7" t="n"/>
      <c r="P111" s="7" t="n"/>
      <c r="Q111" s="7" t="n"/>
      <c r="R111" s="7" t="n"/>
      <c r="S111" s="8">
        <f>IF(COUNTA($O111:$R111)=0,"",IF($O111="清晰",2,IF($O111="部分清晰",1,0))+IF($P111="在通话中",2,IF($P111="已知，未参加通话",1,0))+IF($Q111="符合",2,IF($Q111="未透露",1,0))+IF($R111="90 天内",2,IF($R111="今年内",1,0)))</f>
        <v/>
      </c>
      <c r="T111" s="9">
        <f>IF($S111="","",IF($S111&gt;=7,"高",IF($S111&gt;=4,"中","低")))</f>
        <v/>
      </c>
      <c r="U111" s="10">
        <f>IF($B111="","",IF(AND($D111&lt;&gt;"",$F111&lt;&gt;"",$H111&lt;&gt;"",$I111&lt;&gt;"",$J111&lt;&gt;"",$L111&lt;&gt;"",$M111&lt;&gt;"",$N111&lt;&gt;""),"完整","缺少字段"))</f>
        <v/>
      </c>
      <c r="V111" s="7" t="n"/>
      <c r="W111" s="11">
        <f>IF(OR($B111="",$N111=""),"",IF(AND($V111&lt;&gt;"",$V111&lt;&gt;"进行中"),"已关闭",IF($N111&lt;TODAY(),"逾期",IF($N111=TODAY(),"今天到期","已安排"))))</f>
        <v/>
      </c>
      <c r="X111" s="6" t="n"/>
    </row>
    <row r="112">
      <c r="A112" s="4" t="n"/>
      <c r="B112" s="5" t="n"/>
      <c r="C112" s="6" t="n"/>
      <c r="D112" s="6" t="n"/>
      <c r="E112" s="7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4" t="n"/>
      <c r="O112" s="7" t="n"/>
      <c r="P112" s="7" t="n"/>
      <c r="Q112" s="7" t="n"/>
      <c r="R112" s="7" t="n"/>
      <c r="S112" s="8">
        <f>IF(COUNTA($O112:$R112)=0,"",IF($O112="清晰",2,IF($O112="部分清晰",1,0))+IF($P112="在通话中",2,IF($P112="已知，未参加通话",1,0))+IF($Q112="符合",2,IF($Q112="未透露",1,0))+IF($R112="90 天内",2,IF($R112="今年内",1,0)))</f>
        <v/>
      </c>
      <c r="T112" s="9">
        <f>IF($S112="","",IF($S112&gt;=7,"高",IF($S112&gt;=4,"中","低")))</f>
        <v/>
      </c>
      <c r="U112" s="10">
        <f>IF($B112="","",IF(AND($D112&lt;&gt;"",$F112&lt;&gt;"",$H112&lt;&gt;"",$I112&lt;&gt;"",$J112&lt;&gt;"",$L112&lt;&gt;"",$M112&lt;&gt;"",$N112&lt;&gt;""),"完整","缺少字段"))</f>
        <v/>
      </c>
      <c r="V112" s="7" t="n"/>
      <c r="W112" s="11">
        <f>IF(OR($B112="",$N112=""),"",IF(AND($V112&lt;&gt;"",$V112&lt;&gt;"进行中"),"已关闭",IF($N112&lt;TODAY(),"逾期",IF($N112=TODAY(),"今天到期","已安排"))))</f>
        <v/>
      </c>
      <c r="X112" s="6" t="n"/>
    </row>
    <row r="113">
      <c r="A113" s="4" t="n"/>
      <c r="B113" s="5" t="n"/>
      <c r="C113" s="6" t="n"/>
      <c r="D113" s="6" t="n"/>
      <c r="E113" s="7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4" t="n"/>
      <c r="O113" s="7" t="n"/>
      <c r="P113" s="7" t="n"/>
      <c r="Q113" s="7" t="n"/>
      <c r="R113" s="7" t="n"/>
      <c r="S113" s="8">
        <f>IF(COUNTA($O113:$R113)=0,"",IF($O113="清晰",2,IF($O113="部分清晰",1,0))+IF($P113="在通话中",2,IF($P113="已知，未参加通话",1,0))+IF($Q113="符合",2,IF($Q113="未透露",1,0))+IF($R113="90 天内",2,IF($R113="今年内",1,0)))</f>
        <v/>
      </c>
      <c r="T113" s="9">
        <f>IF($S113="","",IF($S113&gt;=7,"高",IF($S113&gt;=4,"中","低")))</f>
        <v/>
      </c>
      <c r="U113" s="10">
        <f>IF($B113="","",IF(AND($D113&lt;&gt;"",$F113&lt;&gt;"",$H113&lt;&gt;"",$I113&lt;&gt;"",$J113&lt;&gt;"",$L113&lt;&gt;"",$M113&lt;&gt;"",$N113&lt;&gt;""),"完整","缺少字段"))</f>
        <v/>
      </c>
      <c r="V113" s="7" t="n"/>
      <c r="W113" s="11">
        <f>IF(OR($B113="",$N113=""),"",IF(AND($V113&lt;&gt;"",$V113&lt;&gt;"进行中"),"已关闭",IF($N113&lt;TODAY(),"逾期",IF($N113=TODAY(),"今天到期","已安排"))))</f>
        <v/>
      </c>
      <c r="X113" s="6" t="n"/>
    </row>
    <row r="114">
      <c r="A114" s="4" t="n"/>
      <c r="B114" s="5" t="n"/>
      <c r="C114" s="6" t="n"/>
      <c r="D114" s="6" t="n"/>
      <c r="E114" s="7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4" t="n"/>
      <c r="O114" s="7" t="n"/>
      <c r="P114" s="7" t="n"/>
      <c r="Q114" s="7" t="n"/>
      <c r="R114" s="7" t="n"/>
      <c r="S114" s="8">
        <f>IF(COUNTA($O114:$R114)=0,"",IF($O114="清晰",2,IF($O114="部分清晰",1,0))+IF($P114="在通话中",2,IF($P114="已知，未参加通话",1,0))+IF($Q114="符合",2,IF($Q114="未透露",1,0))+IF($R114="90 天内",2,IF($R114="今年内",1,0)))</f>
        <v/>
      </c>
      <c r="T114" s="9">
        <f>IF($S114="","",IF($S114&gt;=7,"高",IF($S114&gt;=4,"中","低")))</f>
        <v/>
      </c>
      <c r="U114" s="10">
        <f>IF($B114="","",IF(AND($D114&lt;&gt;"",$F114&lt;&gt;"",$H114&lt;&gt;"",$I114&lt;&gt;"",$J114&lt;&gt;"",$L114&lt;&gt;"",$M114&lt;&gt;"",$N114&lt;&gt;""),"完整","缺少字段"))</f>
        <v/>
      </c>
      <c r="V114" s="7" t="n"/>
      <c r="W114" s="11">
        <f>IF(OR($B114="",$N114=""),"",IF(AND($V114&lt;&gt;"",$V114&lt;&gt;"进行中"),"已关闭",IF($N114&lt;TODAY(),"逾期",IF($N114=TODAY(),"今天到期","已安排"))))</f>
        <v/>
      </c>
      <c r="X114" s="6" t="n"/>
    </row>
    <row r="115">
      <c r="A115" s="4" t="n"/>
      <c r="B115" s="5" t="n"/>
      <c r="C115" s="6" t="n"/>
      <c r="D115" s="6" t="n"/>
      <c r="E115" s="7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4" t="n"/>
      <c r="O115" s="7" t="n"/>
      <c r="P115" s="7" t="n"/>
      <c r="Q115" s="7" t="n"/>
      <c r="R115" s="7" t="n"/>
      <c r="S115" s="8">
        <f>IF(COUNTA($O115:$R115)=0,"",IF($O115="清晰",2,IF($O115="部分清晰",1,0))+IF($P115="在通话中",2,IF($P115="已知，未参加通话",1,0))+IF($Q115="符合",2,IF($Q115="未透露",1,0))+IF($R115="90 天内",2,IF($R115="今年内",1,0)))</f>
        <v/>
      </c>
      <c r="T115" s="9">
        <f>IF($S115="","",IF($S115&gt;=7,"高",IF($S115&gt;=4,"中","低")))</f>
        <v/>
      </c>
      <c r="U115" s="10">
        <f>IF($B115="","",IF(AND($D115&lt;&gt;"",$F115&lt;&gt;"",$H115&lt;&gt;"",$I115&lt;&gt;"",$J115&lt;&gt;"",$L115&lt;&gt;"",$M115&lt;&gt;"",$N115&lt;&gt;""),"完整","缺少字段"))</f>
        <v/>
      </c>
      <c r="V115" s="7" t="n"/>
      <c r="W115" s="11">
        <f>IF(OR($B115="",$N115=""),"",IF(AND($V115&lt;&gt;"",$V115&lt;&gt;"进行中"),"已关闭",IF($N115&lt;TODAY(),"逾期",IF($N115=TODAY(),"今天到期","已安排"))))</f>
        <v/>
      </c>
      <c r="X115" s="6" t="n"/>
    </row>
    <row r="116">
      <c r="A116" s="4" t="n"/>
      <c r="B116" s="5" t="n"/>
      <c r="C116" s="6" t="n"/>
      <c r="D116" s="6" t="n"/>
      <c r="E116" s="7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4" t="n"/>
      <c r="O116" s="7" t="n"/>
      <c r="P116" s="7" t="n"/>
      <c r="Q116" s="7" t="n"/>
      <c r="R116" s="7" t="n"/>
      <c r="S116" s="8">
        <f>IF(COUNTA($O116:$R116)=0,"",IF($O116="清晰",2,IF($O116="部分清晰",1,0))+IF($P116="在通话中",2,IF($P116="已知，未参加通话",1,0))+IF($Q116="符合",2,IF($Q116="未透露",1,0))+IF($R116="90 天内",2,IF($R116="今年内",1,0)))</f>
        <v/>
      </c>
      <c r="T116" s="9">
        <f>IF($S116="","",IF($S116&gt;=7,"高",IF($S116&gt;=4,"中","低")))</f>
        <v/>
      </c>
      <c r="U116" s="10">
        <f>IF($B116="","",IF(AND($D116&lt;&gt;"",$F116&lt;&gt;"",$H116&lt;&gt;"",$I116&lt;&gt;"",$J116&lt;&gt;"",$L116&lt;&gt;"",$M116&lt;&gt;"",$N116&lt;&gt;""),"完整","缺少字段"))</f>
        <v/>
      </c>
      <c r="V116" s="7" t="n"/>
      <c r="W116" s="11">
        <f>IF(OR($B116="",$N116=""),"",IF(AND($V116&lt;&gt;"",$V116&lt;&gt;"进行中"),"已关闭",IF($N116&lt;TODAY(),"逾期",IF($N116=TODAY(),"今天到期","已安排"))))</f>
        <v/>
      </c>
      <c r="X116" s="6" t="n"/>
    </row>
    <row r="117">
      <c r="A117" s="4" t="n"/>
      <c r="B117" s="5" t="n"/>
      <c r="C117" s="6" t="n"/>
      <c r="D117" s="6" t="n"/>
      <c r="E117" s="7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4" t="n"/>
      <c r="O117" s="7" t="n"/>
      <c r="P117" s="7" t="n"/>
      <c r="Q117" s="7" t="n"/>
      <c r="R117" s="7" t="n"/>
      <c r="S117" s="8">
        <f>IF(COUNTA($O117:$R117)=0,"",IF($O117="清晰",2,IF($O117="部分清晰",1,0))+IF($P117="在通话中",2,IF($P117="已知，未参加通话",1,0))+IF($Q117="符合",2,IF($Q117="未透露",1,0))+IF($R117="90 天内",2,IF($R117="今年内",1,0)))</f>
        <v/>
      </c>
      <c r="T117" s="9">
        <f>IF($S117="","",IF($S117&gt;=7,"高",IF($S117&gt;=4,"中","低")))</f>
        <v/>
      </c>
      <c r="U117" s="10">
        <f>IF($B117="","",IF(AND($D117&lt;&gt;"",$F117&lt;&gt;"",$H117&lt;&gt;"",$I117&lt;&gt;"",$J117&lt;&gt;"",$L117&lt;&gt;"",$M117&lt;&gt;"",$N117&lt;&gt;""),"完整","缺少字段"))</f>
        <v/>
      </c>
      <c r="V117" s="7" t="n"/>
      <c r="W117" s="11">
        <f>IF(OR($B117="",$N117=""),"",IF(AND($V117&lt;&gt;"",$V117&lt;&gt;"进行中"),"已关闭",IF($N117&lt;TODAY(),"逾期",IF($N117=TODAY(),"今天到期","已安排"))))</f>
        <v/>
      </c>
      <c r="X117" s="6" t="n"/>
    </row>
    <row r="118">
      <c r="A118" s="4" t="n"/>
      <c r="B118" s="5" t="n"/>
      <c r="C118" s="6" t="n"/>
      <c r="D118" s="6" t="n"/>
      <c r="E118" s="7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4" t="n"/>
      <c r="O118" s="7" t="n"/>
      <c r="P118" s="7" t="n"/>
      <c r="Q118" s="7" t="n"/>
      <c r="R118" s="7" t="n"/>
      <c r="S118" s="8">
        <f>IF(COUNTA($O118:$R118)=0,"",IF($O118="清晰",2,IF($O118="部分清晰",1,0))+IF($P118="在通话中",2,IF($P118="已知，未参加通话",1,0))+IF($Q118="符合",2,IF($Q118="未透露",1,0))+IF($R118="90 天内",2,IF($R118="今年内",1,0)))</f>
        <v/>
      </c>
      <c r="T118" s="9">
        <f>IF($S118="","",IF($S118&gt;=7,"高",IF($S118&gt;=4,"中","低")))</f>
        <v/>
      </c>
      <c r="U118" s="10">
        <f>IF($B118="","",IF(AND($D118&lt;&gt;"",$F118&lt;&gt;"",$H118&lt;&gt;"",$I118&lt;&gt;"",$J118&lt;&gt;"",$L118&lt;&gt;"",$M118&lt;&gt;"",$N118&lt;&gt;""),"完整","缺少字段"))</f>
        <v/>
      </c>
      <c r="V118" s="7" t="n"/>
      <c r="W118" s="11">
        <f>IF(OR($B118="",$N118=""),"",IF(AND($V118&lt;&gt;"",$V118&lt;&gt;"进行中"),"已关闭",IF($N118&lt;TODAY(),"逾期",IF($N118=TODAY(),"今天到期","已安排"))))</f>
        <v/>
      </c>
      <c r="X118" s="6" t="n"/>
    </row>
    <row r="119">
      <c r="A119" s="4" t="n"/>
      <c r="B119" s="5" t="n"/>
      <c r="C119" s="6" t="n"/>
      <c r="D119" s="6" t="n"/>
      <c r="E119" s="7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4" t="n"/>
      <c r="O119" s="7" t="n"/>
      <c r="P119" s="7" t="n"/>
      <c r="Q119" s="7" t="n"/>
      <c r="R119" s="7" t="n"/>
      <c r="S119" s="8">
        <f>IF(COUNTA($O119:$R119)=0,"",IF($O119="清晰",2,IF($O119="部分清晰",1,0))+IF($P119="在通话中",2,IF($P119="已知，未参加通话",1,0))+IF($Q119="符合",2,IF($Q119="未透露",1,0))+IF($R119="90 天内",2,IF($R119="今年内",1,0)))</f>
        <v/>
      </c>
      <c r="T119" s="9">
        <f>IF($S119="","",IF($S119&gt;=7,"高",IF($S119&gt;=4,"中","低")))</f>
        <v/>
      </c>
      <c r="U119" s="10">
        <f>IF($B119="","",IF(AND($D119&lt;&gt;"",$F119&lt;&gt;"",$H119&lt;&gt;"",$I119&lt;&gt;"",$J119&lt;&gt;"",$L119&lt;&gt;"",$M119&lt;&gt;"",$N119&lt;&gt;""),"完整","缺少字段"))</f>
        <v/>
      </c>
      <c r="V119" s="7" t="n"/>
      <c r="W119" s="11">
        <f>IF(OR($B119="",$N119=""),"",IF(AND($V119&lt;&gt;"",$V119&lt;&gt;"进行中"),"已关闭",IF($N119&lt;TODAY(),"逾期",IF($N119=TODAY(),"今天到期","已安排"))))</f>
        <v/>
      </c>
      <c r="X119" s="6" t="n"/>
    </row>
    <row r="120">
      <c r="A120" s="4" t="n"/>
      <c r="B120" s="5" t="n"/>
      <c r="C120" s="6" t="n"/>
      <c r="D120" s="6" t="n"/>
      <c r="E120" s="7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4" t="n"/>
      <c r="O120" s="7" t="n"/>
      <c r="P120" s="7" t="n"/>
      <c r="Q120" s="7" t="n"/>
      <c r="R120" s="7" t="n"/>
      <c r="S120" s="8">
        <f>IF(COUNTA($O120:$R120)=0,"",IF($O120="清晰",2,IF($O120="部分清晰",1,0))+IF($P120="在通话中",2,IF($P120="已知，未参加通话",1,0))+IF($Q120="符合",2,IF($Q120="未透露",1,0))+IF($R120="90 天内",2,IF($R120="今年内",1,0)))</f>
        <v/>
      </c>
      <c r="T120" s="9">
        <f>IF($S120="","",IF($S120&gt;=7,"高",IF($S120&gt;=4,"中","低")))</f>
        <v/>
      </c>
      <c r="U120" s="10">
        <f>IF($B120="","",IF(AND($D120&lt;&gt;"",$F120&lt;&gt;"",$H120&lt;&gt;"",$I120&lt;&gt;"",$J120&lt;&gt;"",$L120&lt;&gt;"",$M120&lt;&gt;"",$N120&lt;&gt;""),"完整","缺少字段"))</f>
        <v/>
      </c>
      <c r="V120" s="7" t="n"/>
      <c r="W120" s="11">
        <f>IF(OR($B120="",$N120=""),"",IF(AND($V120&lt;&gt;"",$V120&lt;&gt;"进行中"),"已关闭",IF($N120&lt;TODAY(),"逾期",IF($N120=TODAY(),"今天到期","已安排"))))</f>
        <v/>
      </c>
      <c r="X120" s="6" t="n"/>
    </row>
    <row r="121">
      <c r="A121" s="4" t="n"/>
      <c r="B121" s="5" t="n"/>
      <c r="C121" s="6" t="n"/>
      <c r="D121" s="6" t="n"/>
      <c r="E121" s="7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4" t="n"/>
      <c r="O121" s="7" t="n"/>
      <c r="P121" s="7" t="n"/>
      <c r="Q121" s="7" t="n"/>
      <c r="R121" s="7" t="n"/>
      <c r="S121" s="8">
        <f>IF(COUNTA($O121:$R121)=0,"",IF($O121="清晰",2,IF($O121="部分清晰",1,0))+IF($P121="在通话中",2,IF($P121="已知，未参加通话",1,0))+IF($Q121="符合",2,IF($Q121="未透露",1,0))+IF($R121="90 天内",2,IF($R121="今年内",1,0)))</f>
        <v/>
      </c>
      <c r="T121" s="9">
        <f>IF($S121="","",IF($S121&gt;=7,"高",IF($S121&gt;=4,"中","低")))</f>
        <v/>
      </c>
      <c r="U121" s="10">
        <f>IF($B121="","",IF(AND($D121&lt;&gt;"",$F121&lt;&gt;"",$H121&lt;&gt;"",$I121&lt;&gt;"",$J121&lt;&gt;"",$L121&lt;&gt;"",$M121&lt;&gt;"",$N121&lt;&gt;""),"完整","缺少字段"))</f>
        <v/>
      </c>
      <c r="V121" s="7" t="n"/>
      <c r="W121" s="11">
        <f>IF(OR($B121="",$N121=""),"",IF(AND($V121&lt;&gt;"",$V121&lt;&gt;"进行中"),"已关闭",IF($N121&lt;TODAY(),"逾期",IF($N121=TODAY(),"今天到期","已安排"))))</f>
        <v/>
      </c>
      <c r="X121" s="6" t="n"/>
    </row>
    <row r="122">
      <c r="A122" s="4" t="n"/>
      <c r="B122" s="5" t="n"/>
      <c r="C122" s="6" t="n"/>
      <c r="D122" s="6" t="n"/>
      <c r="E122" s="7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4" t="n"/>
      <c r="O122" s="7" t="n"/>
      <c r="P122" s="7" t="n"/>
      <c r="Q122" s="7" t="n"/>
      <c r="R122" s="7" t="n"/>
      <c r="S122" s="8">
        <f>IF(COUNTA($O122:$R122)=0,"",IF($O122="清晰",2,IF($O122="部分清晰",1,0))+IF($P122="在通话中",2,IF($P122="已知，未参加通话",1,0))+IF($Q122="符合",2,IF($Q122="未透露",1,0))+IF($R122="90 天内",2,IF($R122="今年内",1,0)))</f>
        <v/>
      </c>
      <c r="T122" s="9">
        <f>IF($S122="","",IF($S122&gt;=7,"高",IF($S122&gt;=4,"中","低")))</f>
        <v/>
      </c>
      <c r="U122" s="10">
        <f>IF($B122="","",IF(AND($D122&lt;&gt;"",$F122&lt;&gt;"",$H122&lt;&gt;"",$I122&lt;&gt;"",$J122&lt;&gt;"",$L122&lt;&gt;"",$M122&lt;&gt;"",$N122&lt;&gt;""),"完整","缺少字段"))</f>
        <v/>
      </c>
      <c r="V122" s="7" t="n"/>
      <c r="W122" s="11">
        <f>IF(OR($B122="",$N122=""),"",IF(AND($V122&lt;&gt;"",$V122&lt;&gt;"进行中"),"已关闭",IF($N122&lt;TODAY(),"逾期",IF($N122=TODAY(),"今天到期","已安排"))))</f>
        <v/>
      </c>
      <c r="X122" s="6" t="n"/>
    </row>
    <row r="123">
      <c r="A123" s="4" t="n"/>
      <c r="B123" s="5" t="n"/>
      <c r="C123" s="6" t="n"/>
      <c r="D123" s="6" t="n"/>
      <c r="E123" s="7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4" t="n"/>
      <c r="O123" s="7" t="n"/>
      <c r="P123" s="7" t="n"/>
      <c r="Q123" s="7" t="n"/>
      <c r="R123" s="7" t="n"/>
      <c r="S123" s="8">
        <f>IF(COUNTA($O123:$R123)=0,"",IF($O123="清晰",2,IF($O123="部分清晰",1,0))+IF($P123="在通话中",2,IF($P123="已知，未参加通话",1,0))+IF($Q123="符合",2,IF($Q123="未透露",1,0))+IF($R123="90 天内",2,IF($R123="今年内",1,0)))</f>
        <v/>
      </c>
      <c r="T123" s="9">
        <f>IF($S123="","",IF($S123&gt;=7,"高",IF($S123&gt;=4,"中","低")))</f>
        <v/>
      </c>
      <c r="U123" s="10">
        <f>IF($B123="","",IF(AND($D123&lt;&gt;"",$F123&lt;&gt;"",$H123&lt;&gt;"",$I123&lt;&gt;"",$J123&lt;&gt;"",$L123&lt;&gt;"",$M123&lt;&gt;"",$N123&lt;&gt;""),"完整","缺少字段"))</f>
        <v/>
      </c>
      <c r="V123" s="7" t="n"/>
      <c r="W123" s="11">
        <f>IF(OR($B123="",$N123=""),"",IF(AND($V123&lt;&gt;"",$V123&lt;&gt;"进行中"),"已关闭",IF($N123&lt;TODAY(),"逾期",IF($N123=TODAY(),"今天到期","已安排"))))</f>
        <v/>
      </c>
      <c r="X123" s="6" t="n"/>
    </row>
    <row r="124">
      <c r="A124" s="4" t="n"/>
      <c r="B124" s="5" t="n"/>
      <c r="C124" s="6" t="n"/>
      <c r="D124" s="6" t="n"/>
      <c r="E124" s="7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4" t="n"/>
      <c r="O124" s="7" t="n"/>
      <c r="P124" s="7" t="n"/>
      <c r="Q124" s="7" t="n"/>
      <c r="R124" s="7" t="n"/>
      <c r="S124" s="8">
        <f>IF(COUNTA($O124:$R124)=0,"",IF($O124="清晰",2,IF($O124="部分清晰",1,0))+IF($P124="在通话中",2,IF($P124="已知，未参加通话",1,0))+IF($Q124="符合",2,IF($Q124="未透露",1,0))+IF($R124="90 天内",2,IF($R124="今年内",1,0)))</f>
        <v/>
      </c>
      <c r="T124" s="9">
        <f>IF($S124="","",IF($S124&gt;=7,"高",IF($S124&gt;=4,"中","低")))</f>
        <v/>
      </c>
      <c r="U124" s="10">
        <f>IF($B124="","",IF(AND($D124&lt;&gt;"",$F124&lt;&gt;"",$H124&lt;&gt;"",$I124&lt;&gt;"",$J124&lt;&gt;"",$L124&lt;&gt;"",$M124&lt;&gt;"",$N124&lt;&gt;""),"完整","缺少字段"))</f>
        <v/>
      </c>
      <c r="V124" s="7" t="n"/>
      <c r="W124" s="11">
        <f>IF(OR($B124="",$N124=""),"",IF(AND($V124&lt;&gt;"",$V124&lt;&gt;"进行中"),"已关闭",IF($N124&lt;TODAY(),"逾期",IF($N124=TODAY(),"今天到期","已安排"))))</f>
        <v/>
      </c>
      <c r="X124" s="6" t="n"/>
    </row>
    <row r="125">
      <c r="A125" s="4" t="n"/>
      <c r="B125" s="5" t="n"/>
      <c r="C125" s="6" t="n"/>
      <c r="D125" s="6" t="n"/>
      <c r="E125" s="7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4" t="n"/>
      <c r="O125" s="7" t="n"/>
      <c r="P125" s="7" t="n"/>
      <c r="Q125" s="7" t="n"/>
      <c r="R125" s="7" t="n"/>
      <c r="S125" s="8">
        <f>IF(COUNTA($O125:$R125)=0,"",IF($O125="清晰",2,IF($O125="部分清晰",1,0))+IF($P125="在通话中",2,IF($P125="已知，未参加通话",1,0))+IF($Q125="符合",2,IF($Q125="未透露",1,0))+IF($R125="90 天内",2,IF($R125="今年内",1,0)))</f>
        <v/>
      </c>
      <c r="T125" s="9">
        <f>IF($S125="","",IF($S125&gt;=7,"高",IF($S125&gt;=4,"中","低")))</f>
        <v/>
      </c>
      <c r="U125" s="10">
        <f>IF($B125="","",IF(AND($D125&lt;&gt;"",$F125&lt;&gt;"",$H125&lt;&gt;"",$I125&lt;&gt;"",$J125&lt;&gt;"",$L125&lt;&gt;"",$M125&lt;&gt;"",$N125&lt;&gt;""),"完整","缺少字段"))</f>
        <v/>
      </c>
      <c r="V125" s="7" t="n"/>
      <c r="W125" s="11">
        <f>IF(OR($B125="",$N125=""),"",IF(AND($V125&lt;&gt;"",$V125&lt;&gt;"进行中"),"已关闭",IF($N125&lt;TODAY(),"逾期",IF($N125=TODAY(),"今天到期","已安排"))))</f>
        <v/>
      </c>
      <c r="X125" s="6" t="n"/>
    </row>
    <row r="126">
      <c r="A126" s="4" t="n"/>
      <c r="B126" s="5" t="n"/>
      <c r="C126" s="6" t="n"/>
      <c r="D126" s="6" t="n"/>
      <c r="E126" s="7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4" t="n"/>
      <c r="O126" s="7" t="n"/>
      <c r="P126" s="7" t="n"/>
      <c r="Q126" s="7" t="n"/>
      <c r="R126" s="7" t="n"/>
      <c r="S126" s="8">
        <f>IF(COUNTA($O126:$R126)=0,"",IF($O126="清晰",2,IF($O126="部分清晰",1,0))+IF($P126="在通话中",2,IF($P126="已知，未参加通话",1,0))+IF($Q126="符合",2,IF($Q126="未透露",1,0))+IF($R126="90 天内",2,IF($R126="今年内",1,0)))</f>
        <v/>
      </c>
      <c r="T126" s="9">
        <f>IF($S126="","",IF($S126&gt;=7,"高",IF($S126&gt;=4,"中","低")))</f>
        <v/>
      </c>
      <c r="U126" s="10">
        <f>IF($B126="","",IF(AND($D126&lt;&gt;"",$F126&lt;&gt;"",$H126&lt;&gt;"",$I126&lt;&gt;"",$J126&lt;&gt;"",$L126&lt;&gt;"",$M126&lt;&gt;"",$N126&lt;&gt;""),"完整","缺少字段"))</f>
        <v/>
      </c>
      <c r="V126" s="7" t="n"/>
      <c r="W126" s="11">
        <f>IF(OR($B126="",$N126=""),"",IF(AND($V126&lt;&gt;"",$V126&lt;&gt;"进行中"),"已关闭",IF($N126&lt;TODAY(),"逾期",IF($N126=TODAY(),"今天到期","已安排"))))</f>
        <v/>
      </c>
      <c r="X126" s="6" t="n"/>
    </row>
    <row r="127">
      <c r="A127" s="4" t="n"/>
      <c r="B127" s="5" t="n"/>
      <c r="C127" s="6" t="n"/>
      <c r="D127" s="6" t="n"/>
      <c r="E127" s="7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4" t="n"/>
      <c r="O127" s="7" t="n"/>
      <c r="P127" s="7" t="n"/>
      <c r="Q127" s="7" t="n"/>
      <c r="R127" s="7" t="n"/>
      <c r="S127" s="8">
        <f>IF(COUNTA($O127:$R127)=0,"",IF($O127="清晰",2,IF($O127="部分清晰",1,0))+IF($P127="在通话中",2,IF($P127="已知，未参加通话",1,0))+IF($Q127="符合",2,IF($Q127="未透露",1,0))+IF($R127="90 天内",2,IF($R127="今年内",1,0)))</f>
        <v/>
      </c>
      <c r="T127" s="9">
        <f>IF($S127="","",IF($S127&gt;=7,"高",IF($S127&gt;=4,"中","低")))</f>
        <v/>
      </c>
      <c r="U127" s="10">
        <f>IF($B127="","",IF(AND($D127&lt;&gt;"",$F127&lt;&gt;"",$H127&lt;&gt;"",$I127&lt;&gt;"",$J127&lt;&gt;"",$L127&lt;&gt;"",$M127&lt;&gt;"",$N127&lt;&gt;""),"完整","缺少字段"))</f>
        <v/>
      </c>
      <c r="V127" s="7" t="n"/>
      <c r="W127" s="11">
        <f>IF(OR($B127="",$N127=""),"",IF(AND($V127&lt;&gt;"",$V127&lt;&gt;"进行中"),"已关闭",IF($N127&lt;TODAY(),"逾期",IF($N127=TODAY(),"今天到期","已安排"))))</f>
        <v/>
      </c>
      <c r="X127" s="6" t="n"/>
    </row>
    <row r="128">
      <c r="A128" s="4" t="n"/>
      <c r="B128" s="5" t="n"/>
      <c r="C128" s="6" t="n"/>
      <c r="D128" s="6" t="n"/>
      <c r="E128" s="7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4" t="n"/>
      <c r="O128" s="7" t="n"/>
      <c r="P128" s="7" t="n"/>
      <c r="Q128" s="7" t="n"/>
      <c r="R128" s="7" t="n"/>
      <c r="S128" s="8">
        <f>IF(COUNTA($O128:$R128)=0,"",IF($O128="清晰",2,IF($O128="部分清晰",1,0))+IF($P128="在通话中",2,IF($P128="已知，未参加通话",1,0))+IF($Q128="符合",2,IF($Q128="未透露",1,0))+IF($R128="90 天内",2,IF($R128="今年内",1,0)))</f>
        <v/>
      </c>
      <c r="T128" s="9">
        <f>IF($S128="","",IF($S128&gt;=7,"高",IF($S128&gt;=4,"中","低")))</f>
        <v/>
      </c>
      <c r="U128" s="10">
        <f>IF($B128="","",IF(AND($D128&lt;&gt;"",$F128&lt;&gt;"",$H128&lt;&gt;"",$I128&lt;&gt;"",$J128&lt;&gt;"",$L128&lt;&gt;"",$M128&lt;&gt;"",$N128&lt;&gt;""),"完整","缺少字段"))</f>
        <v/>
      </c>
      <c r="V128" s="7" t="n"/>
      <c r="W128" s="11">
        <f>IF(OR($B128="",$N128=""),"",IF(AND($V128&lt;&gt;"",$V128&lt;&gt;"进行中"),"已关闭",IF($N128&lt;TODAY(),"逾期",IF($N128=TODAY(),"今天到期","已安排"))))</f>
        <v/>
      </c>
      <c r="X128" s="6" t="n"/>
    </row>
    <row r="129">
      <c r="A129" s="4" t="n"/>
      <c r="B129" s="5" t="n"/>
      <c r="C129" s="6" t="n"/>
      <c r="D129" s="6" t="n"/>
      <c r="E129" s="7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4" t="n"/>
      <c r="O129" s="7" t="n"/>
      <c r="P129" s="7" t="n"/>
      <c r="Q129" s="7" t="n"/>
      <c r="R129" s="7" t="n"/>
      <c r="S129" s="8">
        <f>IF(COUNTA($O129:$R129)=0,"",IF($O129="清晰",2,IF($O129="部分清晰",1,0))+IF($P129="在通话中",2,IF($P129="已知，未参加通话",1,0))+IF($Q129="符合",2,IF($Q129="未透露",1,0))+IF($R129="90 天内",2,IF($R129="今年内",1,0)))</f>
        <v/>
      </c>
      <c r="T129" s="9">
        <f>IF($S129="","",IF($S129&gt;=7,"高",IF($S129&gt;=4,"中","低")))</f>
        <v/>
      </c>
      <c r="U129" s="10">
        <f>IF($B129="","",IF(AND($D129&lt;&gt;"",$F129&lt;&gt;"",$H129&lt;&gt;"",$I129&lt;&gt;"",$J129&lt;&gt;"",$L129&lt;&gt;"",$M129&lt;&gt;"",$N129&lt;&gt;""),"完整","缺少字段"))</f>
        <v/>
      </c>
      <c r="V129" s="7" t="n"/>
      <c r="W129" s="11">
        <f>IF(OR($B129="",$N129=""),"",IF(AND($V129&lt;&gt;"",$V129&lt;&gt;"进行中"),"已关闭",IF($N129&lt;TODAY(),"逾期",IF($N129=TODAY(),"今天到期","已安排"))))</f>
        <v/>
      </c>
      <c r="X129" s="6" t="n"/>
    </row>
    <row r="130">
      <c r="A130" s="4" t="n"/>
      <c r="B130" s="5" t="n"/>
      <c r="C130" s="6" t="n"/>
      <c r="D130" s="6" t="n"/>
      <c r="E130" s="7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4" t="n"/>
      <c r="O130" s="7" t="n"/>
      <c r="P130" s="7" t="n"/>
      <c r="Q130" s="7" t="n"/>
      <c r="R130" s="7" t="n"/>
      <c r="S130" s="8">
        <f>IF(COUNTA($O130:$R130)=0,"",IF($O130="清晰",2,IF($O130="部分清晰",1,0))+IF($P130="在通话中",2,IF($P130="已知，未参加通话",1,0))+IF($Q130="符合",2,IF($Q130="未透露",1,0))+IF($R130="90 天内",2,IF($R130="今年内",1,0)))</f>
        <v/>
      </c>
      <c r="T130" s="9">
        <f>IF($S130="","",IF($S130&gt;=7,"高",IF($S130&gt;=4,"中","低")))</f>
        <v/>
      </c>
      <c r="U130" s="10">
        <f>IF($B130="","",IF(AND($D130&lt;&gt;"",$F130&lt;&gt;"",$H130&lt;&gt;"",$I130&lt;&gt;"",$J130&lt;&gt;"",$L130&lt;&gt;"",$M130&lt;&gt;"",$N130&lt;&gt;""),"完整","缺少字段"))</f>
        <v/>
      </c>
      <c r="V130" s="7" t="n"/>
      <c r="W130" s="11">
        <f>IF(OR($B130="",$N130=""),"",IF(AND($V130&lt;&gt;"",$V130&lt;&gt;"进行中"),"已关闭",IF($N130&lt;TODAY(),"逾期",IF($N130=TODAY(),"今天到期","已安排"))))</f>
        <v/>
      </c>
      <c r="X130" s="6" t="n"/>
    </row>
    <row r="131">
      <c r="A131" s="4" t="n"/>
      <c r="B131" s="5" t="n"/>
      <c r="C131" s="6" t="n"/>
      <c r="D131" s="6" t="n"/>
      <c r="E131" s="7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4" t="n"/>
      <c r="O131" s="7" t="n"/>
      <c r="P131" s="7" t="n"/>
      <c r="Q131" s="7" t="n"/>
      <c r="R131" s="7" t="n"/>
      <c r="S131" s="8">
        <f>IF(COUNTA($O131:$R131)=0,"",IF($O131="清晰",2,IF($O131="部分清晰",1,0))+IF($P131="在通话中",2,IF($P131="已知，未参加通话",1,0))+IF($Q131="符合",2,IF($Q131="未透露",1,0))+IF($R131="90 天内",2,IF($R131="今年内",1,0)))</f>
        <v/>
      </c>
      <c r="T131" s="9">
        <f>IF($S131="","",IF($S131&gt;=7,"高",IF($S131&gt;=4,"中","低")))</f>
        <v/>
      </c>
      <c r="U131" s="10">
        <f>IF($B131="","",IF(AND($D131&lt;&gt;"",$F131&lt;&gt;"",$H131&lt;&gt;"",$I131&lt;&gt;"",$J131&lt;&gt;"",$L131&lt;&gt;"",$M131&lt;&gt;"",$N131&lt;&gt;""),"完整","缺少字段"))</f>
        <v/>
      </c>
      <c r="V131" s="7" t="n"/>
      <c r="W131" s="11">
        <f>IF(OR($B131="",$N131=""),"",IF(AND($V131&lt;&gt;"",$V131&lt;&gt;"进行中"),"已关闭",IF($N131&lt;TODAY(),"逾期",IF($N131=TODAY(),"今天到期","已安排"))))</f>
        <v/>
      </c>
      <c r="X131" s="6" t="n"/>
    </row>
    <row r="132">
      <c r="A132" s="4" t="n"/>
      <c r="B132" s="5" t="n"/>
      <c r="C132" s="6" t="n"/>
      <c r="D132" s="6" t="n"/>
      <c r="E132" s="7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4" t="n"/>
      <c r="O132" s="7" t="n"/>
      <c r="P132" s="7" t="n"/>
      <c r="Q132" s="7" t="n"/>
      <c r="R132" s="7" t="n"/>
      <c r="S132" s="8">
        <f>IF(COUNTA($O132:$R132)=0,"",IF($O132="清晰",2,IF($O132="部分清晰",1,0))+IF($P132="在通话中",2,IF($P132="已知，未参加通话",1,0))+IF($Q132="符合",2,IF($Q132="未透露",1,0))+IF($R132="90 天内",2,IF($R132="今年内",1,0)))</f>
        <v/>
      </c>
      <c r="T132" s="9">
        <f>IF($S132="","",IF($S132&gt;=7,"高",IF($S132&gt;=4,"中","低")))</f>
        <v/>
      </c>
      <c r="U132" s="10">
        <f>IF($B132="","",IF(AND($D132&lt;&gt;"",$F132&lt;&gt;"",$H132&lt;&gt;"",$I132&lt;&gt;"",$J132&lt;&gt;"",$L132&lt;&gt;"",$M132&lt;&gt;"",$N132&lt;&gt;""),"完整","缺少字段"))</f>
        <v/>
      </c>
      <c r="V132" s="7" t="n"/>
      <c r="W132" s="11">
        <f>IF(OR($B132="",$N132=""),"",IF(AND($V132&lt;&gt;"",$V132&lt;&gt;"进行中"),"已关闭",IF($N132&lt;TODAY(),"逾期",IF($N132=TODAY(),"今天到期","已安排"))))</f>
        <v/>
      </c>
      <c r="X132" s="6" t="n"/>
    </row>
    <row r="133">
      <c r="A133" s="4" t="n"/>
      <c r="B133" s="5" t="n"/>
      <c r="C133" s="6" t="n"/>
      <c r="D133" s="6" t="n"/>
      <c r="E133" s="7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4" t="n"/>
      <c r="O133" s="7" t="n"/>
      <c r="P133" s="7" t="n"/>
      <c r="Q133" s="7" t="n"/>
      <c r="R133" s="7" t="n"/>
      <c r="S133" s="8">
        <f>IF(COUNTA($O133:$R133)=0,"",IF($O133="清晰",2,IF($O133="部分清晰",1,0))+IF($P133="在通话中",2,IF($P133="已知，未参加通话",1,0))+IF($Q133="符合",2,IF($Q133="未透露",1,0))+IF($R133="90 天内",2,IF($R133="今年内",1,0)))</f>
        <v/>
      </c>
      <c r="T133" s="9">
        <f>IF($S133="","",IF($S133&gt;=7,"高",IF($S133&gt;=4,"中","低")))</f>
        <v/>
      </c>
      <c r="U133" s="10">
        <f>IF($B133="","",IF(AND($D133&lt;&gt;"",$F133&lt;&gt;"",$H133&lt;&gt;"",$I133&lt;&gt;"",$J133&lt;&gt;"",$L133&lt;&gt;"",$M133&lt;&gt;"",$N133&lt;&gt;""),"完整","缺少字段"))</f>
        <v/>
      </c>
      <c r="V133" s="7" t="n"/>
      <c r="W133" s="11">
        <f>IF(OR($B133="",$N133=""),"",IF(AND($V133&lt;&gt;"",$V133&lt;&gt;"进行中"),"已关闭",IF($N133&lt;TODAY(),"逾期",IF($N133=TODAY(),"今天到期","已安排"))))</f>
        <v/>
      </c>
      <c r="X133" s="6" t="n"/>
    </row>
    <row r="134">
      <c r="A134" s="4" t="n"/>
      <c r="B134" s="5" t="n"/>
      <c r="C134" s="6" t="n"/>
      <c r="D134" s="6" t="n"/>
      <c r="E134" s="7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4" t="n"/>
      <c r="O134" s="7" t="n"/>
      <c r="P134" s="7" t="n"/>
      <c r="Q134" s="7" t="n"/>
      <c r="R134" s="7" t="n"/>
      <c r="S134" s="8">
        <f>IF(COUNTA($O134:$R134)=0,"",IF($O134="清晰",2,IF($O134="部分清晰",1,0))+IF($P134="在通话中",2,IF($P134="已知，未参加通话",1,0))+IF($Q134="符合",2,IF($Q134="未透露",1,0))+IF($R134="90 天内",2,IF($R134="今年内",1,0)))</f>
        <v/>
      </c>
      <c r="T134" s="9">
        <f>IF($S134="","",IF($S134&gt;=7,"高",IF($S134&gt;=4,"中","低")))</f>
        <v/>
      </c>
      <c r="U134" s="10">
        <f>IF($B134="","",IF(AND($D134&lt;&gt;"",$F134&lt;&gt;"",$H134&lt;&gt;"",$I134&lt;&gt;"",$J134&lt;&gt;"",$L134&lt;&gt;"",$M134&lt;&gt;"",$N134&lt;&gt;""),"完整","缺少字段"))</f>
        <v/>
      </c>
      <c r="V134" s="7" t="n"/>
      <c r="W134" s="11">
        <f>IF(OR($B134="",$N134=""),"",IF(AND($V134&lt;&gt;"",$V134&lt;&gt;"进行中"),"已关闭",IF($N134&lt;TODAY(),"逾期",IF($N134=TODAY(),"今天到期","已安排"))))</f>
        <v/>
      </c>
      <c r="X134" s="6" t="n"/>
    </row>
    <row r="135">
      <c r="A135" s="4" t="n"/>
      <c r="B135" s="5" t="n"/>
      <c r="C135" s="6" t="n"/>
      <c r="D135" s="6" t="n"/>
      <c r="E135" s="7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4" t="n"/>
      <c r="O135" s="7" t="n"/>
      <c r="P135" s="7" t="n"/>
      <c r="Q135" s="7" t="n"/>
      <c r="R135" s="7" t="n"/>
      <c r="S135" s="8">
        <f>IF(COUNTA($O135:$R135)=0,"",IF($O135="清晰",2,IF($O135="部分清晰",1,0))+IF($P135="在通话中",2,IF($P135="已知，未参加通话",1,0))+IF($Q135="符合",2,IF($Q135="未透露",1,0))+IF($R135="90 天内",2,IF($R135="今年内",1,0)))</f>
        <v/>
      </c>
      <c r="T135" s="9">
        <f>IF($S135="","",IF($S135&gt;=7,"高",IF($S135&gt;=4,"中","低")))</f>
        <v/>
      </c>
      <c r="U135" s="10">
        <f>IF($B135="","",IF(AND($D135&lt;&gt;"",$F135&lt;&gt;"",$H135&lt;&gt;"",$I135&lt;&gt;"",$J135&lt;&gt;"",$L135&lt;&gt;"",$M135&lt;&gt;"",$N135&lt;&gt;""),"完整","缺少字段"))</f>
        <v/>
      </c>
      <c r="V135" s="7" t="n"/>
      <c r="W135" s="11">
        <f>IF(OR($B135="",$N135=""),"",IF(AND($V135&lt;&gt;"",$V135&lt;&gt;"进行中"),"已关闭",IF($N135&lt;TODAY(),"逾期",IF($N135=TODAY(),"今天到期","已安排"))))</f>
        <v/>
      </c>
      <c r="X135" s="6" t="n"/>
    </row>
    <row r="136">
      <c r="A136" s="4" t="n"/>
      <c r="B136" s="5" t="n"/>
      <c r="C136" s="6" t="n"/>
      <c r="D136" s="6" t="n"/>
      <c r="E136" s="7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4" t="n"/>
      <c r="O136" s="7" t="n"/>
      <c r="P136" s="7" t="n"/>
      <c r="Q136" s="7" t="n"/>
      <c r="R136" s="7" t="n"/>
      <c r="S136" s="8">
        <f>IF(COUNTA($O136:$R136)=0,"",IF($O136="清晰",2,IF($O136="部分清晰",1,0))+IF($P136="在通话中",2,IF($P136="已知，未参加通话",1,0))+IF($Q136="符合",2,IF($Q136="未透露",1,0))+IF($R136="90 天内",2,IF($R136="今年内",1,0)))</f>
        <v/>
      </c>
      <c r="T136" s="9">
        <f>IF($S136="","",IF($S136&gt;=7,"高",IF($S136&gt;=4,"中","低")))</f>
        <v/>
      </c>
      <c r="U136" s="10">
        <f>IF($B136="","",IF(AND($D136&lt;&gt;"",$F136&lt;&gt;"",$H136&lt;&gt;"",$I136&lt;&gt;"",$J136&lt;&gt;"",$L136&lt;&gt;"",$M136&lt;&gt;"",$N136&lt;&gt;""),"完整","缺少字段"))</f>
        <v/>
      </c>
      <c r="V136" s="7" t="n"/>
      <c r="W136" s="11">
        <f>IF(OR($B136="",$N136=""),"",IF(AND($V136&lt;&gt;"",$V136&lt;&gt;"进行中"),"已关闭",IF($N136&lt;TODAY(),"逾期",IF($N136=TODAY(),"今天到期","已安排"))))</f>
        <v/>
      </c>
      <c r="X136" s="6" t="n"/>
    </row>
    <row r="137">
      <c r="A137" s="4" t="n"/>
      <c r="B137" s="5" t="n"/>
      <c r="C137" s="6" t="n"/>
      <c r="D137" s="6" t="n"/>
      <c r="E137" s="7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4" t="n"/>
      <c r="O137" s="7" t="n"/>
      <c r="P137" s="7" t="n"/>
      <c r="Q137" s="7" t="n"/>
      <c r="R137" s="7" t="n"/>
      <c r="S137" s="8">
        <f>IF(COUNTA($O137:$R137)=0,"",IF($O137="清晰",2,IF($O137="部分清晰",1,0))+IF($P137="在通话中",2,IF($P137="已知，未参加通话",1,0))+IF($Q137="符合",2,IF($Q137="未透露",1,0))+IF($R137="90 天内",2,IF($R137="今年内",1,0)))</f>
        <v/>
      </c>
      <c r="T137" s="9">
        <f>IF($S137="","",IF($S137&gt;=7,"高",IF($S137&gt;=4,"中","低")))</f>
        <v/>
      </c>
      <c r="U137" s="10">
        <f>IF($B137="","",IF(AND($D137&lt;&gt;"",$F137&lt;&gt;"",$H137&lt;&gt;"",$I137&lt;&gt;"",$J137&lt;&gt;"",$L137&lt;&gt;"",$M137&lt;&gt;"",$N137&lt;&gt;""),"完整","缺少字段"))</f>
        <v/>
      </c>
      <c r="V137" s="7" t="n"/>
      <c r="W137" s="11">
        <f>IF(OR($B137="",$N137=""),"",IF(AND($V137&lt;&gt;"",$V137&lt;&gt;"进行中"),"已关闭",IF($N137&lt;TODAY(),"逾期",IF($N137=TODAY(),"今天到期","已安排"))))</f>
        <v/>
      </c>
      <c r="X137" s="6" t="n"/>
    </row>
    <row r="138">
      <c r="A138" s="4" t="n"/>
      <c r="B138" s="5" t="n"/>
      <c r="C138" s="6" t="n"/>
      <c r="D138" s="6" t="n"/>
      <c r="E138" s="7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4" t="n"/>
      <c r="O138" s="7" t="n"/>
      <c r="P138" s="7" t="n"/>
      <c r="Q138" s="7" t="n"/>
      <c r="R138" s="7" t="n"/>
      <c r="S138" s="8">
        <f>IF(COUNTA($O138:$R138)=0,"",IF($O138="清晰",2,IF($O138="部分清晰",1,0))+IF($P138="在通话中",2,IF($P138="已知，未参加通话",1,0))+IF($Q138="符合",2,IF($Q138="未透露",1,0))+IF($R138="90 天内",2,IF($R138="今年内",1,0)))</f>
        <v/>
      </c>
      <c r="T138" s="9">
        <f>IF($S138="","",IF($S138&gt;=7,"高",IF($S138&gt;=4,"中","低")))</f>
        <v/>
      </c>
      <c r="U138" s="10">
        <f>IF($B138="","",IF(AND($D138&lt;&gt;"",$F138&lt;&gt;"",$H138&lt;&gt;"",$I138&lt;&gt;"",$J138&lt;&gt;"",$L138&lt;&gt;"",$M138&lt;&gt;"",$N138&lt;&gt;""),"完整","缺少字段"))</f>
        <v/>
      </c>
      <c r="V138" s="7" t="n"/>
      <c r="W138" s="11">
        <f>IF(OR($B138="",$N138=""),"",IF(AND($V138&lt;&gt;"",$V138&lt;&gt;"进行中"),"已关闭",IF($N138&lt;TODAY(),"逾期",IF($N138=TODAY(),"今天到期","已安排"))))</f>
        <v/>
      </c>
      <c r="X138" s="6" t="n"/>
    </row>
    <row r="139">
      <c r="A139" s="4" t="n"/>
      <c r="B139" s="5" t="n"/>
      <c r="C139" s="6" t="n"/>
      <c r="D139" s="6" t="n"/>
      <c r="E139" s="7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4" t="n"/>
      <c r="O139" s="7" t="n"/>
      <c r="P139" s="7" t="n"/>
      <c r="Q139" s="7" t="n"/>
      <c r="R139" s="7" t="n"/>
      <c r="S139" s="8">
        <f>IF(COUNTA($O139:$R139)=0,"",IF($O139="清晰",2,IF($O139="部分清晰",1,0))+IF($P139="在通话中",2,IF($P139="已知，未参加通话",1,0))+IF($Q139="符合",2,IF($Q139="未透露",1,0))+IF($R139="90 天内",2,IF($R139="今年内",1,0)))</f>
        <v/>
      </c>
      <c r="T139" s="9">
        <f>IF($S139="","",IF($S139&gt;=7,"高",IF($S139&gt;=4,"中","低")))</f>
        <v/>
      </c>
      <c r="U139" s="10">
        <f>IF($B139="","",IF(AND($D139&lt;&gt;"",$F139&lt;&gt;"",$H139&lt;&gt;"",$I139&lt;&gt;"",$J139&lt;&gt;"",$L139&lt;&gt;"",$M139&lt;&gt;"",$N139&lt;&gt;""),"完整","缺少字段"))</f>
        <v/>
      </c>
      <c r="V139" s="7" t="n"/>
      <c r="W139" s="11">
        <f>IF(OR($B139="",$N139=""),"",IF(AND($V139&lt;&gt;"",$V139&lt;&gt;"进行中"),"已关闭",IF($N139&lt;TODAY(),"逾期",IF($N139=TODAY(),"今天到期","已安排"))))</f>
        <v/>
      </c>
      <c r="X139" s="6" t="n"/>
    </row>
    <row r="140">
      <c r="A140" s="4" t="n"/>
      <c r="B140" s="5" t="n"/>
      <c r="C140" s="6" t="n"/>
      <c r="D140" s="6" t="n"/>
      <c r="E140" s="7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4" t="n"/>
      <c r="O140" s="7" t="n"/>
      <c r="P140" s="7" t="n"/>
      <c r="Q140" s="7" t="n"/>
      <c r="R140" s="7" t="n"/>
      <c r="S140" s="8">
        <f>IF(COUNTA($O140:$R140)=0,"",IF($O140="清晰",2,IF($O140="部分清晰",1,0))+IF($P140="在通话中",2,IF($P140="已知，未参加通话",1,0))+IF($Q140="符合",2,IF($Q140="未透露",1,0))+IF($R140="90 天内",2,IF($R140="今年内",1,0)))</f>
        <v/>
      </c>
      <c r="T140" s="9">
        <f>IF($S140="","",IF($S140&gt;=7,"高",IF($S140&gt;=4,"中","低")))</f>
        <v/>
      </c>
      <c r="U140" s="10">
        <f>IF($B140="","",IF(AND($D140&lt;&gt;"",$F140&lt;&gt;"",$H140&lt;&gt;"",$I140&lt;&gt;"",$J140&lt;&gt;"",$L140&lt;&gt;"",$M140&lt;&gt;"",$N140&lt;&gt;""),"完整","缺少字段"))</f>
        <v/>
      </c>
      <c r="V140" s="7" t="n"/>
      <c r="W140" s="11">
        <f>IF(OR($B140="",$N140=""),"",IF(AND($V140&lt;&gt;"",$V140&lt;&gt;"进行中"),"已关闭",IF($N140&lt;TODAY(),"逾期",IF($N140=TODAY(),"今天到期","已安排"))))</f>
        <v/>
      </c>
      <c r="X140" s="6" t="n"/>
    </row>
    <row r="141">
      <c r="A141" s="4" t="n"/>
      <c r="B141" s="5" t="n"/>
      <c r="C141" s="6" t="n"/>
      <c r="D141" s="6" t="n"/>
      <c r="E141" s="7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4" t="n"/>
      <c r="O141" s="7" t="n"/>
      <c r="P141" s="7" t="n"/>
      <c r="Q141" s="7" t="n"/>
      <c r="R141" s="7" t="n"/>
      <c r="S141" s="8">
        <f>IF(COUNTA($O141:$R141)=0,"",IF($O141="清晰",2,IF($O141="部分清晰",1,0))+IF($P141="在通话中",2,IF($P141="已知，未参加通话",1,0))+IF($Q141="符合",2,IF($Q141="未透露",1,0))+IF($R141="90 天内",2,IF($R141="今年内",1,0)))</f>
        <v/>
      </c>
      <c r="T141" s="9">
        <f>IF($S141="","",IF($S141&gt;=7,"高",IF($S141&gt;=4,"中","低")))</f>
        <v/>
      </c>
      <c r="U141" s="10">
        <f>IF($B141="","",IF(AND($D141&lt;&gt;"",$F141&lt;&gt;"",$H141&lt;&gt;"",$I141&lt;&gt;"",$J141&lt;&gt;"",$L141&lt;&gt;"",$M141&lt;&gt;"",$N141&lt;&gt;""),"完整","缺少字段"))</f>
        <v/>
      </c>
      <c r="V141" s="7" t="n"/>
      <c r="W141" s="11">
        <f>IF(OR($B141="",$N141=""),"",IF(AND($V141&lt;&gt;"",$V141&lt;&gt;"进行中"),"已关闭",IF($N141&lt;TODAY(),"逾期",IF($N141=TODAY(),"今天到期","已安排"))))</f>
        <v/>
      </c>
      <c r="X141" s="6" t="n"/>
    </row>
    <row r="142">
      <c r="A142" s="4" t="n"/>
      <c r="B142" s="5" t="n"/>
      <c r="C142" s="6" t="n"/>
      <c r="D142" s="6" t="n"/>
      <c r="E142" s="7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4" t="n"/>
      <c r="O142" s="7" t="n"/>
      <c r="P142" s="7" t="n"/>
      <c r="Q142" s="7" t="n"/>
      <c r="R142" s="7" t="n"/>
      <c r="S142" s="8">
        <f>IF(COUNTA($O142:$R142)=0,"",IF($O142="清晰",2,IF($O142="部分清晰",1,0))+IF($P142="在通话中",2,IF($P142="已知，未参加通话",1,0))+IF($Q142="符合",2,IF($Q142="未透露",1,0))+IF($R142="90 天内",2,IF($R142="今年内",1,0)))</f>
        <v/>
      </c>
      <c r="T142" s="9">
        <f>IF($S142="","",IF($S142&gt;=7,"高",IF($S142&gt;=4,"中","低")))</f>
        <v/>
      </c>
      <c r="U142" s="10">
        <f>IF($B142="","",IF(AND($D142&lt;&gt;"",$F142&lt;&gt;"",$H142&lt;&gt;"",$I142&lt;&gt;"",$J142&lt;&gt;"",$L142&lt;&gt;"",$M142&lt;&gt;"",$N142&lt;&gt;""),"完整","缺少字段"))</f>
        <v/>
      </c>
      <c r="V142" s="7" t="n"/>
      <c r="W142" s="11">
        <f>IF(OR($B142="",$N142=""),"",IF(AND($V142&lt;&gt;"",$V142&lt;&gt;"进行中"),"已关闭",IF($N142&lt;TODAY(),"逾期",IF($N142=TODAY(),"今天到期","已安排"))))</f>
        <v/>
      </c>
      <c r="X142" s="6" t="n"/>
    </row>
    <row r="143">
      <c r="A143" s="4" t="n"/>
      <c r="B143" s="5" t="n"/>
      <c r="C143" s="6" t="n"/>
      <c r="D143" s="6" t="n"/>
      <c r="E143" s="7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4" t="n"/>
      <c r="O143" s="7" t="n"/>
      <c r="P143" s="7" t="n"/>
      <c r="Q143" s="7" t="n"/>
      <c r="R143" s="7" t="n"/>
      <c r="S143" s="8">
        <f>IF(COUNTA($O143:$R143)=0,"",IF($O143="清晰",2,IF($O143="部分清晰",1,0))+IF($P143="在通话中",2,IF($P143="已知，未参加通话",1,0))+IF($Q143="符合",2,IF($Q143="未透露",1,0))+IF($R143="90 天内",2,IF($R143="今年内",1,0)))</f>
        <v/>
      </c>
      <c r="T143" s="9">
        <f>IF($S143="","",IF($S143&gt;=7,"高",IF($S143&gt;=4,"中","低")))</f>
        <v/>
      </c>
      <c r="U143" s="10">
        <f>IF($B143="","",IF(AND($D143&lt;&gt;"",$F143&lt;&gt;"",$H143&lt;&gt;"",$I143&lt;&gt;"",$J143&lt;&gt;"",$L143&lt;&gt;"",$M143&lt;&gt;"",$N143&lt;&gt;""),"完整","缺少字段"))</f>
        <v/>
      </c>
      <c r="V143" s="7" t="n"/>
      <c r="W143" s="11">
        <f>IF(OR($B143="",$N143=""),"",IF(AND($V143&lt;&gt;"",$V143&lt;&gt;"进行中"),"已关闭",IF($N143&lt;TODAY(),"逾期",IF($N143=TODAY(),"今天到期","已安排"))))</f>
        <v/>
      </c>
      <c r="X143" s="6" t="n"/>
    </row>
    <row r="144">
      <c r="A144" s="4" t="n"/>
      <c r="B144" s="5" t="n"/>
      <c r="C144" s="6" t="n"/>
      <c r="D144" s="6" t="n"/>
      <c r="E144" s="7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4" t="n"/>
      <c r="O144" s="7" t="n"/>
      <c r="P144" s="7" t="n"/>
      <c r="Q144" s="7" t="n"/>
      <c r="R144" s="7" t="n"/>
      <c r="S144" s="8">
        <f>IF(COUNTA($O144:$R144)=0,"",IF($O144="清晰",2,IF($O144="部分清晰",1,0))+IF($P144="在通话中",2,IF($P144="已知，未参加通话",1,0))+IF($Q144="符合",2,IF($Q144="未透露",1,0))+IF($R144="90 天内",2,IF($R144="今年内",1,0)))</f>
        <v/>
      </c>
      <c r="T144" s="9">
        <f>IF($S144="","",IF($S144&gt;=7,"高",IF($S144&gt;=4,"中","低")))</f>
        <v/>
      </c>
      <c r="U144" s="10">
        <f>IF($B144="","",IF(AND($D144&lt;&gt;"",$F144&lt;&gt;"",$H144&lt;&gt;"",$I144&lt;&gt;"",$J144&lt;&gt;"",$L144&lt;&gt;"",$M144&lt;&gt;"",$N144&lt;&gt;""),"完整","缺少字段"))</f>
        <v/>
      </c>
      <c r="V144" s="7" t="n"/>
      <c r="W144" s="11">
        <f>IF(OR($B144="",$N144=""),"",IF(AND($V144&lt;&gt;"",$V144&lt;&gt;"进行中"),"已关闭",IF($N144&lt;TODAY(),"逾期",IF($N144=TODAY(),"今天到期","已安排"))))</f>
        <v/>
      </c>
      <c r="X144" s="6" t="n"/>
    </row>
    <row r="145">
      <c r="A145" s="4" t="n"/>
      <c r="B145" s="5" t="n"/>
      <c r="C145" s="6" t="n"/>
      <c r="D145" s="6" t="n"/>
      <c r="E145" s="7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4" t="n"/>
      <c r="O145" s="7" t="n"/>
      <c r="P145" s="7" t="n"/>
      <c r="Q145" s="7" t="n"/>
      <c r="R145" s="7" t="n"/>
      <c r="S145" s="8">
        <f>IF(COUNTA($O145:$R145)=0,"",IF($O145="清晰",2,IF($O145="部分清晰",1,0))+IF($P145="在通话中",2,IF($P145="已知，未参加通话",1,0))+IF($Q145="符合",2,IF($Q145="未透露",1,0))+IF($R145="90 天内",2,IF($R145="今年内",1,0)))</f>
        <v/>
      </c>
      <c r="T145" s="9">
        <f>IF($S145="","",IF($S145&gt;=7,"高",IF($S145&gt;=4,"中","低")))</f>
        <v/>
      </c>
      <c r="U145" s="10">
        <f>IF($B145="","",IF(AND($D145&lt;&gt;"",$F145&lt;&gt;"",$H145&lt;&gt;"",$I145&lt;&gt;"",$J145&lt;&gt;"",$L145&lt;&gt;"",$M145&lt;&gt;"",$N145&lt;&gt;""),"完整","缺少字段"))</f>
        <v/>
      </c>
      <c r="V145" s="7" t="n"/>
      <c r="W145" s="11">
        <f>IF(OR($B145="",$N145=""),"",IF(AND($V145&lt;&gt;"",$V145&lt;&gt;"进行中"),"已关闭",IF($N145&lt;TODAY(),"逾期",IF($N145=TODAY(),"今天到期","已安排"))))</f>
        <v/>
      </c>
      <c r="X145" s="6" t="n"/>
    </row>
    <row r="146">
      <c r="A146" s="4" t="n"/>
      <c r="B146" s="5" t="n"/>
      <c r="C146" s="6" t="n"/>
      <c r="D146" s="6" t="n"/>
      <c r="E146" s="7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4" t="n"/>
      <c r="O146" s="7" t="n"/>
      <c r="P146" s="7" t="n"/>
      <c r="Q146" s="7" t="n"/>
      <c r="R146" s="7" t="n"/>
      <c r="S146" s="8">
        <f>IF(COUNTA($O146:$R146)=0,"",IF($O146="清晰",2,IF($O146="部分清晰",1,0))+IF($P146="在通话中",2,IF($P146="已知，未参加通话",1,0))+IF($Q146="符合",2,IF($Q146="未透露",1,0))+IF($R146="90 天内",2,IF($R146="今年内",1,0)))</f>
        <v/>
      </c>
      <c r="T146" s="9">
        <f>IF($S146="","",IF($S146&gt;=7,"高",IF($S146&gt;=4,"中","低")))</f>
        <v/>
      </c>
      <c r="U146" s="10">
        <f>IF($B146="","",IF(AND($D146&lt;&gt;"",$F146&lt;&gt;"",$H146&lt;&gt;"",$I146&lt;&gt;"",$J146&lt;&gt;"",$L146&lt;&gt;"",$M146&lt;&gt;"",$N146&lt;&gt;""),"完整","缺少字段"))</f>
        <v/>
      </c>
      <c r="V146" s="7" t="n"/>
      <c r="W146" s="11">
        <f>IF(OR($B146="",$N146=""),"",IF(AND($V146&lt;&gt;"",$V146&lt;&gt;"进行中"),"已关闭",IF($N146&lt;TODAY(),"逾期",IF($N146=TODAY(),"今天到期","已安排"))))</f>
        <v/>
      </c>
      <c r="X146" s="6" t="n"/>
    </row>
    <row r="147">
      <c r="A147" s="4" t="n"/>
      <c r="B147" s="5" t="n"/>
      <c r="C147" s="6" t="n"/>
      <c r="D147" s="6" t="n"/>
      <c r="E147" s="7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4" t="n"/>
      <c r="O147" s="7" t="n"/>
      <c r="P147" s="7" t="n"/>
      <c r="Q147" s="7" t="n"/>
      <c r="R147" s="7" t="n"/>
      <c r="S147" s="8">
        <f>IF(COUNTA($O147:$R147)=0,"",IF($O147="清晰",2,IF($O147="部分清晰",1,0))+IF($P147="在通话中",2,IF($P147="已知，未参加通话",1,0))+IF($Q147="符合",2,IF($Q147="未透露",1,0))+IF($R147="90 天内",2,IF($R147="今年内",1,0)))</f>
        <v/>
      </c>
      <c r="T147" s="9">
        <f>IF($S147="","",IF($S147&gt;=7,"高",IF($S147&gt;=4,"中","低")))</f>
        <v/>
      </c>
      <c r="U147" s="10">
        <f>IF($B147="","",IF(AND($D147&lt;&gt;"",$F147&lt;&gt;"",$H147&lt;&gt;"",$I147&lt;&gt;"",$J147&lt;&gt;"",$L147&lt;&gt;"",$M147&lt;&gt;"",$N147&lt;&gt;""),"完整","缺少字段"))</f>
        <v/>
      </c>
      <c r="V147" s="7" t="n"/>
      <c r="W147" s="11">
        <f>IF(OR($B147="",$N147=""),"",IF(AND($V147&lt;&gt;"",$V147&lt;&gt;"进行中"),"已关闭",IF($N147&lt;TODAY(),"逾期",IF($N147=TODAY(),"今天到期","已安排"))))</f>
        <v/>
      </c>
      <c r="X147" s="6" t="n"/>
    </row>
    <row r="148">
      <c r="A148" s="4" t="n"/>
      <c r="B148" s="5" t="n"/>
      <c r="C148" s="6" t="n"/>
      <c r="D148" s="6" t="n"/>
      <c r="E148" s="7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4" t="n"/>
      <c r="O148" s="7" t="n"/>
      <c r="P148" s="7" t="n"/>
      <c r="Q148" s="7" t="n"/>
      <c r="R148" s="7" t="n"/>
      <c r="S148" s="8">
        <f>IF(COUNTA($O148:$R148)=0,"",IF($O148="清晰",2,IF($O148="部分清晰",1,0))+IF($P148="在通话中",2,IF($P148="已知，未参加通话",1,0))+IF($Q148="符合",2,IF($Q148="未透露",1,0))+IF($R148="90 天内",2,IF($R148="今年内",1,0)))</f>
        <v/>
      </c>
      <c r="T148" s="9">
        <f>IF($S148="","",IF($S148&gt;=7,"高",IF($S148&gt;=4,"中","低")))</f>
        <v/>
      </c>
      <c r="U148" s="10">
        <f>IF($B148="","",IF(AND($D148&lt;&gt;"",$F148&lt;&gt;"",$H148&lt;&gt;"",$I148&lt;&gt;"",$J148&lt;&gt;"",$L148&lt;&gt;"",$M148&lt;&gt;"",$N148&lt;&gt;""),"完整","缺少字段"))</f>
        <v/>
      </c>
      <c r="V148" s="7" t="n"/>
      <c r="W148" s="11">
        <f>IF(OR($B148="",$N148=""),"",IF(AND($V148&lt;&gt;"",$V148&lt;&gt;"进行中"),"已关闭",IF($N148&lt;TODAY(),"逾期",IF($N148=TODAY(),"今天到期","已安排"))))</f>
        <v/>
      </c>
      <c r="X148" s="6" t="n"/>
    </row>
    <row r="149">
      <c r="A149" s="4" t="n"/>
      <c r="B149" s="5" t="n"/>
      <c r="C149" s="6" t="n"/>
      <c r="D149" s="6" t="n"/>
      <c r="E149" s="7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4" t="n"/>
      <c r="O149" s="7" t="n"/>
      <c r="P149" s="7" t="n"/>
      <c r="Q149" s="7" t="n"/>
      <c r="R149" s="7" t="n"/>
      <c r="S149" s="8">
        <f>IF(COUNTA($O149:$R149)=0,"",IF($O149="清晰",2,IF($O149="部分清晰",1,0))+IF($P149="在通话中",2,IF($P149="已知，未参加通话",1,0))+IF($Q149="符合",2,IF($Q149="未透露",1,0))+IF($R149="90 天内",2,IF($R149="今年内",1,0)))</f>
        <v/>
      </c>
      <c r="T149" s="9">
        <f>IF($S149="","",IF($S149&gt;=7,"高",IF($S149&gt;=4,"中","低")))</f>
        <v/>
      </c>
      <c r="U149" s="10">
        <f>IF($B149="","",IF(AND($D149&lt;&gt;"",$F149&lt;&gt;"",$H149&lt;&gt;"",$I149&lt;&gt;"",$J149&lt;&gt;"",$L149&lt;&gt;"",$M149&lt;&gt;"",$N149&lt;&gt;""),"完整","缺少字段"))</f>
        <v/>
      </c>
      <c r="V149" s="7" t="n"/>
      <c r="W149" s="11">
        <f>IF(OR($B149="",$N149=""),"",IF(AND($V149&lt;&gt;"",$V149&lt;&gt;"进行中"),"已关闭",IF($N149&lt;TODAY(),"逾期",IF($N149=TODAY(),"今天到期","已安排"))))</f>
        <v/>
      </c>
      <c r="X149" s="6" t="n"/>
    </row>
    <row r="150">
      <c r="A150" s="4" t="n"/>
      <c r="B150" s="5" t="n"/>
      <c r="C150" s="6" t="n"/>
      <c r="D150" s="6" t="n"/>
      <c r="E150" s="7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4" t="n"/>
      <c r="O150" s="7" t="n"/>
      <c r="P150" s="7" t="n"/>
      <c r="Q150" s="7" t="n"/>
      <c r="R150" s="7" t="n"/>
      <c r="S150" s="8">
        <f>IF(COUNTA($O150:$R150)=0,"",IF($O150="清晰",2,IF($O150="部分清晰",1,0))+IF($P150="在通话中",2,IF($P150="已知，未参加通话",1,0))+IF($Q150="符合",2,IF($Q150="未透露",1,0))+IF($R150="90 天内",2,IF($R150="今年内",1,0)))</f>
        <v/>
      </c>
      <c r="T150" s="9">
        <f>IF($S150="","",IF($S150&gt;=7,"高",IF($S150&gt;=4,"中","低")))</f>
        <v/>
      </c>
      <c r="U150" s="10">
        <f>IF($B150="","",IF(AND($D150&lt;&gt;"",$F150&lt;&gt;"",$H150&lt;&gt;"",$I150&lt;&gt;"",$J150&lt;&gt;"",$L150&lt;&gt;"",$M150&lt;&gt;"",$N150&lt;&gt;""),"完整","缺少字段"))</f>
        <v/>
      </c>
      <c r="V150" s="7" t="n"/>
      <c r="W150" s="11">
        <f>IF(OR($B150="",$N150=""),"",IF(AND($V150&lt;&gt;"",$V150&lt;&gt;"进行中"),"已关闭",IF($N150&lt;TODAY(),"逾期",IF($N150=TODAY(),"今天到期","已安排"))))</f>
        <v/>
      </c>
      <c r="X150" s="6" t="n"/>
    </row>
    <row r="151">
      <c r="A151" s="4" t="n"/>
      <c r="B151" s="5" t="n"/>
      <c r="C151" s="6" t="n"/>
      <c r="D151" s="6" t="n"/>
      <c r="E151" s="7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4" t="n"/>
      <c r="O151" s="7" t="n"/>
      <c r="P151" s="7" t="n"/>
      <c r="Q151" s="7" t="n"/>
      <c r="R151" s="7" t="n"/>
      <c r="S151" s="8">
        <f>IF(COUNTA($O151:$R151)=0,"",IF($O151="清晰",2,IF($O151="部分清晰",1,0))+IF($P151="在通话中",2,IF($P151="已知，未参加通话",1,0))+IF($Q151="符合",2,IF($Q151="未透露",1,0))+IF($R151="90 天内",2,IF($R151="今年内",1,0)))</f>
        <v/>
      </c>
      <c r="T151" s="9">
        <f>IF($S151="","",IF($S151&gt;=7,"高",IF($S151&gt;=4,"中","低")))</f>
        <v/>
      </c>
      <c r="U151" s="10">
        <f>IF($B151="","",IF(AND($D151&lt;&gt;"",$F151&lt;&gt;"",$H151&lt;&gt;"",$I151&lt;&gt;"",$J151&lt;&gt;"",$L151&lt;&gt;"",$M151&lt;&gt;"",$N151&lt;&gt;""),"完整","缺少字段"))</f>
        <v/>
      </c>
      <c r="V151" s="7" t="n"/>
      <c r="W151" s="11">
        <f>IF(OR($B151="",$N151=""),"",IF(AND($V151&lt;&gt;"",$V151&lt;&gt;"进行中"),"已关闭",IF($N151&lt;TODAY(),"逾期",IF($N151=TODAY(),"今天到期","已安排"))))</f>
        <v/>
      </c>
      <c r="X151" s="6" t="n"/>
    </row>
    <row r="152">
      <c r="A152" s="4" t="n"/>
      <c r="B152" s="5" t="n"/>
      <c r="C152" s="6" t="n"/>
      <c r="D152" s="6" t="n"/>
      <c r="E152" s="7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4" t="n"/>
      <c r="O152" s="7" t="n"/>
      <c r="P152" s="7" t="n"/>
      <c r="Q152" s="7" t="n"/>
      <c r="R152" s="7" t="n"/>
      <c r="S152" s="8">
        <f>IF(COUNTA($O152:$R152)=0,"",IF($O152="清晰",2,IF($O152="部分清晰",1,0))+IF($P152="在通话中",2,IF($P152="已知，未参加通话",1,0))+IF($Q152="符合",2,IF($Q152="未透露",1,0))+IF($R152="90 天内",2,IF($R152="今年内",1,0)))</f>
        <v/>
      </c>
      <c r="T152" s="9">
        <f>IF($S152="","",IF($S152&gt;=7,"高",IF($S152&gt;=4,"中","低")))</f>
        <v/>
      </c>
      <c r="U152" s="10">
        <f>IF($B152="","",IF(AND($D152&lt;&gt;"",$F152&lt;&gt;"",$H152&lt;&gt;"",$I152&lt;&gt;"",$J152&lt;&gt;"",$L152&lt;&gt;"",$M152&lt;&gt;"",$N152&lt;&gt;""),"完整","缺少字段"))</f>
        <v/>
      </c>
      <c r="V152" s="7" t="n"/>
      <c r="W152" s="11">
        <f>IF(OR($B152="",$N152=""),"",IF(AND($V152&lt;&gt;"",$V152&lt;&gt;"进行中"),"已关闭",IF($N152&lt;TODAY(),"逾期",IF($N152=TODAY(),"今天到期","已安排"))))</f>
        <v/>
      </c>
      <c r="X152" s="6" t="n"/>
    </row>
    <row r="153">
      <c r="A153" s="4" t="n"/>
      <c r="B153" s="5" t="n"/>
      <c r="C153" s="6" t="n"/>
      <c r="D153" s="6" t="n"/>
      <c r="E153" s="7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4" t="n"/>
      <c r="O153" s="7" t="n"/>
      <c r="P153" s="7" t="n"/>
      <c r="Q153" s="7" t="n"/>
      <c r="R153" s="7" t="n"/>
      <c r="S153" s="8">
        <f>IF(COUNTA($O153:$R153)=0,"",IF($O153="清晰",2,IF($O153="部分清晰",1,0))+IF($P153="在通话中",2,IF($P153="已知，未参加通话",1,0))+IF($Q153="符合",2,IF($Q153="未透露",1,0))+IF($R153="90 天内",2,IF($R153="今年内",1,0)))</f>
        <v/>
      </c>
      <c r="T153" s="9">
        <f>IF($S153="","",IF($S153&gt;=7,"高",IF($S153&gt;=4,"中","低")))</f>
        <v/>
      </c>
      <c r="U153" s="10">
        <f>IF($B153="","",IF(AND($D153&lt;&gt;"",$F153&lt;&gt;"",$H153&lt;&gt;"",$I153&lt;&gt;"",$J153&lt;&gt;"",$L153&lt;&gt;"",$M153&lt;&gt;"",$N153&lt;&gt;""),"完整","缺少字段"))</f>
        <v/>
      </c>
      <c r="V153" s="7" t="n"/>
      <c r="W153" s="11">
        <f>IF(OR($B153="",$N153=""),"",IF(AND($V153&lt;&gt;"",$V153&lt;&gt;"进行中"),"已关闭",IF($N153&lt;TODAY(),"逾期",IF($N153=TODAY(),"今天到期","已安排"))))</f>
        <v/>
      </c>
      <c r="X153" s="6" t="n"/>
    </row>
    <row r="154">
      <c r="A154" s="4" t="n"/>
      <c r="B154" s="5" t="n"/>
      <c r="C154" s="6" t="n"/>
      <c r="D154" s="6" t="n"/>
      <c r="E154" s="7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4" t="n"/>
      <c r="O154" s="7" t="n"/>
      <c r="P154" s="7" t="n"/>
      <c r="Q154" s="7" t="n"/>
      <c r="R154" s="7" t="n"/>
      <c r="S154" s="8">
        <f>IF(COUNTA($O154:$R154)=0,"",IF($O154="清晰",2,IF($O154="部分清晰",1,0))+IF($P154="在通话中",2,IF($P154="已知，未参加通话",1,0))+IF($Q154="符合",2,IF($Q154="未透露",1,0))+IF($R154="90 天内",2,IF($R154="今年内",1,0)))</f>
        <v/>
      </c>
      <c r="T154" s="9">
        <f>IF($S154="","",IF($S154&gt;=7,"高",IF($S154&gt;=4,"中","低")))</f>
        <v/>
      </c>
      <c r="U154" s="10">
        <f>IF($B154="","",IF(AND($D154&lt;&gt;"",$F154&lt;&gt;"",$H154&lt;&gt;"",$I154&lt;&gt;"",$J154&lt;&gt;"",$L154&lt;&gt;"",$M154&lt;&gt;"",$N154&lt;&gt;""),"完整","缺少字段"))</f>
        <v/>
      </c>
      <c r="V154" s="7" t="n"/>
      <c r="W154" s="11">
        <f>IF(OR($B154="",$N154=""),"",IF(AND($V154&lt;&gt;"",$V154&lt;&gt;"进行中"),"已关闭",IF($N154&lt;TODAY(),"逾期",IF($N154=TODAY(),"今天到期","已安排"))))</f>
        <v/>
      </c>
      <c r="X154" s="6" t="n"/>
    </row>
    <row r="155">
      <c r="A155" s="4" t="n"/>
      <c r="B155" s="5" t="n"/>
      <c r="C155" s="6" t="n"/>
      <c r="D155" s="6" t="n"/>
      <c r="E155" s="7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4" t="n"/>
      <c r="O155" s="7" t="n"/>
      <c r="P155" s="7" t="n"/>
      <c r="Q155" s="7" t="n"/>
      <c r="R155" s="7" t="n"/>
      <c r="S155" s="8">
        <f>IF(COUNTA($O155:$R155)=0,"",IF($O155="清晰",2,IF($O155="部分清晰",1,0))+IF($P155="在通话中",2,IF($P155="已知，未参加通话",1,0))+IF($Q155="符合",2,IF($Q155="未透露",1,0))+IF($R155="90 天内",2,IF($R155="今年内",1,0)))</f>
        <v/>
      </c>
      <c r="T155" s="9">
        <f>IF($S155="","",IF($S155&gt;=7,"高",IF($S155&gt;=4,"中","低")))</f>
        <v/>
      </c>
      <c r="U155" s="10">
        <f>IF($B155="","",IF(AND($D155&lt;&gt;"",$F155&lt;&gt;"",$H155&lt;&gt;"",$I155&lt;&gt;"",$J155&lt;&gt;"",$L155&lt;&gt;"",$M155&lt;&gt;"",$N155&lt;&gt;""),"完整","缺少字段"))</f>
        <v/>
      </c>
      <c r="V155" s="7" t="n"/>
      <c r="W155" s="11">
        <f>IF(OR($B155="",$N155=""),"",IF(AND($V155&lt;&gt;"",$V155&lt;&gt;"进行中"),"已关闭",IF($N155&lt;TODAY(),"逾期",IF($N155=TODAY(),"今天到期","已安排"))))</f>
        <v/>
      </c>
      <c r="X155" s="6" t="n"/>
    </row>
    <row r="156">
      <c r="A156" s="4" t="n"/>
      <c r="B156" s="5" t="n"/>
      <c r="C156" s="6" t="n"/>
      <c r="D156" s="6" t="n"/>
      <c r="E156" s="7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4" t="n"/>
      <c r="O156" s="7" t="n"/>
      <c r="P156" s="7" t="n"/>
      <c r="Q156" s="7" t="n"/>
      <c r="R156" s="7" t="n"/>
      <c r="S156" s="8">
        <f>IF(COUNTA($O156:$R156)=0,"",IF($O156="清晰",2,IF($O156="部分清晰",1,0))+IF($P156="在通话中",2,IF($P156="已知，未参加通话",1,0))+IF($Q156="符合",2,IF($Q156="未透露",1,0))+IF($R156="90 天内",2,IF($R156="今年内",1,0)))</f>
        <v/>
      </c>
      <c r="T156" s="9">
        <f>IF($S156="","",IF($S156&gt;=7,"高",IF($S156&gt;=4,"中","低")))</f>
        <v/>
      </c>
      <c r="U156" s="10">
        <f>IF($B156="","",IF(AND($D156&lt;&gt;"",$F156&lt;&gt;"",$H156&lt;&gt;"",$I156&lt;&gt;"",$J156&lt;&gt;"",$L156&lt;&gt;"",$M156&lt;&gt;"",$N156&lt;&gt;""),"完整","缺少字段"))</f>
        <v/>
      </c>
      <c r="V156" s="7" t="n"/>
      <c r="W156" s="11">
        <f>IF(OR($B156="",$N156=""),"",IF(AND($V156&lt;&gt;"",$V156&lt;&gt;"进行中"),"已关闭",IF($N156&lt;TODAY(),"逾期",IF($N156=TODAY(),"今天到期","已安排"))))</f>
        <v/>
      </c>
      <c r="X156" s="6" t="n"/>
    </row>
    <row r="157">
      <c r="A157" s="4" t="n"/>
      <c r="B157" s="5" t="n"/>
      <c r="C157" s="6" t="n"/>
      <c r="D157" s="6" t="n"/>
      <c r="E157" s="7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4" t="n"/>
      <c r="O157" s="7" t="n"/>
      <c r="P157" s="7" t="n"/>
      <c r="Q157" s="7" t="n"/>
      <c r="R157" s="7" t="n"/>
      <c r="S157" s="8">
        <f>IF(COUNTA($O157:$R157)=0,"",IF($O157="清晰",2,IF($O157="部分清晰",1,0))+IF($P157="在通话中",2,IF($P157="已知，未参加通话",1,0))+IF($Q157="符合",2,IF($Q157="未透露",1,0))+IF($R157="90 天内",2,IF($R157="今年内",1,0)))</f>
        <v/>
      </c>
      <c r="T157" s="9">
        <f>IF($S157="","",IF($S157&gt;=7,"高",IF($S157&gt;=4,"中","低")))</f>
        <v/>
      </c>
      <c r="U157" s="10">
        <f>IF($B157="","",IF(AND($D157&lt;&gt;"",$F157&lt;&gt;"",$H157&lt;&gt;"",$I157&lt;&gt;"",$J157&lt;&gt;"",$L157&lt;&gt;"",$M157&lt;&gt;"",$N157&lt;&gt;""),"完整","缺少字段"))</f>
        <v/>
      </c>
      <c r="V157" s="7" t="n"/>
      <c r="W157" s="11">
        <f>IF(OR($B157="",$N157=""),"",IF(AND($V157&lt;&gt;"",$V157&lt;&gt;"进行中"),"已关闭",IF($N157&lt;TODAY(),"逾期",IF($N157=TODAY(),"今天到期","已安排"))))</f>
        <v/>
      </c>
      <c r="X157" s="6" t="n"/>
    </row>
    <row r="158">
      <c r="A158" s="4" t="n"/>
      <c r="B158" s="5" t="n"/>
      <c r="C158" s="6" t="n"/>
      <c r="D158" s="6" t="n"/>
      <c r="E158" s="7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4" t="n"/>
      <c r="O158" s="7" t="n"/>
      <c r="P158" s="7" t="n"/>
      <c r="Q158" s="7" t="n"/>
      <c r="R158" s="7" t="n"/>
      <c r="S158" s="8">
        <f>IF(COUNTA($O158:$R158)=0,"",IF($O158="清晰",2,IF($O158="部分清晰",1,0))+IF($P158="在通话中",2,IF($P158="已知，未参加通话",1,0))+IF($Q158="符合",2,IF($Q158="未透露",1,0))+IF($R158="90 天内",2,IF($R158="今年内",1,0)))</f>
        <v/>
      </c>
      <c r="T158" s="9">
        <f>IF($S158="","",IF($S158&gt;=7,"高",IF($S158&gt;=4,"中","低")))</f>
        <v/>
      </c>
      <c r="U158" s="10">
        <f>IF($B158="","",IF(AND($D158&lt;&gt;"",$F158&lt;&gt;"",$H158&lt;&gt;"",$I158&lt;&gt;"",$J158&lt;&gt;"",$L158&lt;&gt;"",$M158&lt;&gt;"",$N158&lt;&gt;""),"完整","缺少字段"))</f>
        <v/>
      </c>
      <c r="V158" s="7" t="n"/>
      <c r="W158" s="11">
        <f>IF(OR($B158="",$N158=""),"",IF(AND($V158&lt;&gt;"",$V158&lt;&gt;"进行中"),"已关闭",IF($N158&lt;TODAY(),"逾期",IF($N158=TODAY(),"今天到期","已安排"))))</f>
        <v/>
      </c>
      <c r="X158" s="6" t="n"/>
    </row>
    <row r="159">
      <c r="A159" s="4" t="n"/>
      <c r="B159" s="5" t="n"/>
      <c r="C159" s="6" t="n"/>
      <c r="D159" s="6" t="n"/>
      <c r="E159" s="7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4" t="n"/>
      <c r="O159" s="7" t="n"/>
      <c r="P159" s="7" t="n"/>
      <c r="Q159" s="7" t="n"/>
      <c r="R159" s="7" t="n"/>
      <c r="S159" s="8">
        <f>IF(COUNTA($O159:$R159)=0,"",IF($O159="清晰",2,IF($O159="部分清晰",1,0))+IF($P159="在通话中",2,IF($P159="已知，未参加通话",1,0))+IF($Q159="符合",2,IF($Q159="未透露",1,0))+IF($R159="90 天内",2,IF($R159="今年内",1,0)))</f>
        <v/>
      </c>
      <c r="T159" s="9">
        <f>IF($S159="","",IF($S159&gt;=7,"高",IF($S159&gt;=4,"中","低")))</f>
        <v/>
      </c>
      <c r="U159" s="10">
        <f>IF($B159="","",IF(AND($D159&lt;&gt;"",$F159&lt;&gt;"",$H159&lt;&gt;"",$I159&lt;&gt;"",$J159&lt;&gt;"",$L159&lt;&gt;"",$M159&lt;&gt;"",$N159&lt;&gt;""),"完整","缺少字段"))</f>
        <v/>
      </c>
      <c r="V159" s="7" t="n"/>
      <c r="W159" s="11">
        <f>IF(OR($B159="",$N159=""),"",IF(AND($V159&lt;&gt;"",$V159&lt;&gt;"进行中"),"已关闭",IF($N159&lt;TODAY(),"逾期",IF($N159=TODAY(),"今天到期","已安排"))))</f>
        <v/>
      </c>
      <c r="X159" s="6" t="n"/>
    </row>
    <row r="160">
      <c r="A160" s="4" t="n"/>
      <c r="B160" s="5" t="n"/>
      <c r="C160" s="6" t="n"/>
      <c r="D160" s="6" t="n"/>
      <c r="E160" s="7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4" t="n"/>
      <c r="O160" s="7" t="n"/>
      <c r="P160" s="7" t="n"/>
      <c r="Q160" s="7" t="n"/>
      <c r="R160" s="7" t="n"/>
      <c r="S160" s="8">
        <f>IF(COUNTA($O160:$R160)=0,"",IF($O160="清晰",2,IF($O160="部分清晰",1,0))+IF($P160="在通话中",2,IF($P160="已知，未参加通话",1,0))+IF($Q160="符合",2,IF($Q160="未透露",1,0))+IF($R160="90 天内",2,IF($R160="今年内",1,0)))</f>
        <v/>
      </c>
      <c r="T160" s="9">
        <f>IF($S160="","",IF($S160&gt;=7,"高",IF($S160&gt;=4,"中","低")))</f>
        <v/>
      </c>
      <c r="U160" s="10">
        <f>IF($B160="","",IF(AND($D160&lt;&gt;"",$F160&lt;&gt;"",$H160&lt;&gt;"",$I160&lt;&gt;"",$J160&lt;&gt;"",$L160&lt;&gt;"",$M160&lt;&gt;"",$N160&lt;&gt;""),"完整","缺少字段"))</f>
        <v/>
      </c>
      <c r="V160" s="7" t="n"/>
      <c r="W160" s="11">
        <f>IF(OR($B160="",$N160=""),"",IF(AND($V160&lt;&gt;"",$V160&lt;&gt;"进行中"),"已关闭",IF($N160&lt;TODAY(),"逾期",IF($N160=TODAY(),"今天到期","已安排"))))</f>
        <v/>
      </c>
      <c r="X160" s="6" t="n"/>
    </row>
    <row r="161">
      <c r="A161" s="4" t="n"/>
      <c r="B161" s="5" t="n"/>
      <c r="C161" s="6" t="n"/>
      <c r="D161" s="6" t="n"/>
      <c r="E161" s="7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4" t="n"/>
      <c r="O161" s="7" t="n"/>
      <c r="P161" s="7" t="n"/>
      <c r="Q161" s="7" t="n"/>
      <c r="R161" s="7" t="n"/>
      <c r="S161" s="8">
        <f>IF(COUNTA($O161:$R161)=0,"",IF($O161="清晰",2,IF($O161="部分清晰",1,0))+IF($P161="在通话中",2,IF($P161="已知，未参加通话",1,0))+IF($Q161="符合",2,IF($Q161="未透露",1,0))+IF($R161="90 天内",2,IF($R161="今年内",1,0)))</f>
        <v/>
      </c>
      <c r="T161" s="9">
        <f>IF($S161="","",IF($S161&gt;=7,"高",IF($S161&gt;=4,"中","低")))</f>
        <v/>
      </c>
      <c r="U161" s="10">
        <f>IF($B161="","",IF(AND($D161&lt;&gt;"",$F161&lt;&gt;"",$H161&lt;&gt;"",$I161&lt;&gt;"",$J161&lt;&gt;"",$L161&lt;&gt;"",$M161&lt;&gt;"",$N161&lt;&gt;""),"完整","缺少字段"))</f>
        <v/>
      </c>
      <c r="V161" s="7" t="n"/>
      <c r="W161" s="11">
        <f>IF(OR($B161="",$N161=""),"",IF(AND($V161&lt;&gt;"",$V161&lt;&gt;"进行中"),"已关闭",IF($N161&lt;TODAY(),"逾期",IF($N161=TODAY(),"今天到期","已安排"))))</f>
        <v/>
      </c>
      <c r="X161" s="6" t="n"/>
    </row>
    <row r="162">
      <c r="A162" s="4" t="n"/>
      <c r="B162" s="5" t="n"/>
      <c r="C162" s="6" t="n"/>
      <c r="D162" s="6" t="n"/>
      <c r="E162" s="7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4" t="n"/>
      <c r="O162" s="7" t="n"/>
      <c r="P162" s="7" t="n"/>
      <c r="Q162" s="7" t="n"/>
      <c r="R162" s="7" t="n"/>
      <c r="S162" s="8">
        <f>IF(COUNTA($O162:$R162)=0,"",IF($O162="清晰",2,IF($O162="部分清晰",1,0))+IF($P162="在通话中",2,IF($P162="已知，未参加通话",1,0))+IF($Q162="符合",2,IF($Q162="未透露",1,0))+IF($R162="90 天内",2,IF($R162="今年内",1,0)))</f>
        <v/>
      </c>
      <c r="T162" s="9">
        <f>IF($S162="","",IF($S162&gt;=7,"高",IF($S162&gt;=4,"中","低")))</f>
        <v/>
      </c>
      <c r="U162" s="10">
        <f>IF($B162="","",IF(AND($D162&lt;&gt;"",$F162&lt;&gt;"",$H162&lt;&gt;"",$I162&lt;&gt;"",$J162&lt;&gt;"",$L162&lt;&gt;"",$M162&lt;&gt;"",$N162&lt;&gt;""),"完整","缺少字段"))</f>
        <v/>
      </c>
      <c r="V162" s="7" t="n"/>
      <c r="W162" s="11">
        <f>IF(OR($B162="",$N162=""),"",IF(AND($V162&lt;&gt;"",$V162&lt;&gt;"进行中"),"已关闭",IF($N162&lt;TODAY(),"逾期",IF($N162=TODAY(),"今天到期","已安排"))))</f>
        <v/>
      </c>
      <c r="X162" s="6" t="n"/>
    </row>
    <row r="163">
      <c r="A163" s="4" t="n"/>
      <c r="B163" s="5" t="n"/>
      <c r="C163" s="6" t="n"/>
      <c r="D163" s="6" t="n"/>
      <c r="E163" s="7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4" t="n"/>
      <c r="O163" s="7" t="n"/>
      <c r="P163" s="7" t="n"/>
      <c r="Q163" s="7" t="n"/>
      <c r="R163" s="7" t="n"/>
      <c r="S163" s="8">
        <f>IF(COUNTA($O163:$R163)=0,"",IF($O163="清晰",2,IF($O163="部分清晰",1,0))+IF($P163="在通话中",2,IF($P163="已知，未参加通话",1,0))+IF($Q163="符合",2,IF($Q163="未透露",1,0))+IF($R163="90 天内",2,IF($R163="今年内",1,0)))</f>
        <v/>
      </c>
      <c r="T163" s="9">
        <f>IF($S163="","",IF($S163&gt;=7,"高",IF($S163&gt;=4,"中","低")))</f>
        <v/>
      </c>
      <c r="U163" s="10">
        <f>IF($B163="","",IF(AND($D163&lt;&gt;"",$F163&lt;&gt;"",$H163&lt;&gt;"",$I163&lt;&gt;"",$J163&lt;&gt;"",$L163&lt;&gt;"",$M163&lt;&gt;"",$N163&lt;&gt;""),"完整","缺少字段"))</f>
        <v/>
      </c>
      <c r="V163" s="7" t="n"/>
      <c r="W163" s="11">
        <f>IF(OR($B163="",$N163=""),"",IF(AND($V163&lt;&gt;"",$V163&lt;&gt;"进行中"),"已关闭",IF($N163&lt;TODAY(),"逾期",IF($N163=TODAY(),"今天到期","已安排"))))</f>
        <v/>
      </c>
      <c r="X163" s="6" t="n"/>
    </row>
    <row r="164">
      <c r="A164" s="4" t="n"/>
      <c r="B164" s="5" t="n"/>
      <c r="C164" s="6" t="n"/>
      <c r="D164" s="6" t="n"/>
      <c r="E164" s="7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4" t="n"/>
      <c r="O164" s="7" t="n"/>
      <c r="P164" s="7" t="n"/>
      <c r="Q164" s="7" t="n"/>
      <c r="R164" s="7" t="n"/>
      <c r="S164" s="8">
        <f>IF(COUNTA($O164:$R164)=0,"",IF($O164="清晰",2,IF($O164="部分清晰",1,0))+IF($P164="在通话中",2,IF($P164="已知，未参加通话",1,0))+IF($Q164="符合",2,IF($Q164="未透露",1,0))+IF($R164="90 天内",2,IF($R164="今年内",1,0)))</f>
        <v/>
      </c>
      <c r="T164" s="9">
        <f>IF($S164="","",IF($S164&gt;=7,"高",IF($S164&gt;=4,"中","低")))</f>
        <v/>
      </c>
      <c r="U164" s="10">
        <f>IF($B164="","",IF(AND($D164&lt;&gt;"",$F164&lt;&gt;"",$H164&lt;&gt;"",$I164&lt;&gt;"",$J164&lt;&gt;"",$L164&lt;&gt;"",$M164&lt;&gt;"",$N164&lt;&gt;""),"完整","缺少字段"))</f>
        <v/>
      </c>
      <c r="V164" s="7" t="n"/>
      <c r="W164" s="11">
        <f>IF(OR($B164="",$N164=""),"",IF(AND($V164&lt;&gt;"",$V164&lt;&gt;"进行中"),"已关闭",IF($N164&lt;TODAY(),"逾期",IF($N164=TODAY(),"今天到期","已安排"))))</f>
        <v/>
      </c>
      <c r="X164" s="6" t="n"/>
    </row>
    <row r="165">
      <c r="A165" s="4" t="n"/>
      <c r="B165" s="5" t="n"/>
      <c r="C165" s="6" t="n"/>
      <c r="D165" s="6" t="n"/>
      <c r="E165" s="7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4" t="n"/>
      <c r="O165" s="7" t="n"/>
      <c r="P165" s="7" t="n"/>
      <c r="Q165" s="7" t="n"/>
      <c r="R165" s="7" t="n"/>
      <c r="S165" s="8">
        <f>IF(COUNTA($O165:$R165)=0,"",IF($O165="清晰",2,IF($O165="部分清晰",1,0))+IF($P165="在通话中",2,IF($P165="已知，未参加通话",1,0))+IF($Q165="符合",2,IF($Q165="未透露",1,0))+IF($R165="90 天内",2,IF($R165="今年内",1,0)))</f>
        <v/>
      </c>
      <c r="T165" s="9">
        <f>IF($S165="","",IF($S165&gt;=7,"高",IF($S165&gt;=4,"中","低")))</f>
        <v/>
      </c>
      <c r="U165" s="10">
        <f>IF($B165="","",IF(AND($D165&lt;&gt;"",$F165&lt;&gt;"",$H165&lt;&gt;"",$I165&lt;&gt;"",$J165&lt;&gt;"",$L165&lt;&gt;"",$M165&lt;&gt;"",$N165&lt;&gt;""),"完整","缺少字段"))</f>
        <v/>
      </c>
      <c r="V165" s="7" t="n"/>
      <c r="W165" s="11">
        <f>IF(OR($B165="",$N165=""),"",IF(AND($V165&lt;&gt;"",$V165&lt;&gt;"进行中"),"已关闭",IF($N165&lt;TODAY(),"逾期",IF($N165=TODAY(),"今天到期","已安排"))))</f>
        <v/>
      </c>
      <c r="X165" s="6" t="n"/>
    </row>
    <row r="166">
      <c r="A166" s="4" t="n"/>
      <c r="B166" s="5" t="n"/>
      <c r="C166" s="6" t="n"/>
      <c r="D166" s="6" t="n"/>
      <c r="E166" s="7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4" t="n"/>
      <c r="O166" s="7" t="n"/>
      <c r="P166" s="7" t="n"/>
      <c r="Q166" s="7" t="n"/>
      <c r="R166" s="7" t="n"/>
      <c r="S166" s="8">
        <f>IF(COUNTA($O166:$R166)=0,"",IF($O166="清晰",2,IF($O166="部分清晰",1,0))+IF($P166="在通话中",2,IF($P166="已知，未参加通话",1,0))+IF($Q166="符合",2,IF($Q166="未透露",1,0))+IF($R166="90 天内",2,IF($R166="今年内",1,0)))</f>
        <v/>
      </c>
      <c r="T166" s="9">
        <f>IF($S166="","",IF($S166&gt;=7,"高",IF($S166&gt;=4,"中","低")))</f>
        <v/>
      </c>
      <c r="U166" s="10">
        <f>IF($B166="","",IF(AND($D166&lt;&gt;"",$F166&lt;&gt;"",$H166&lt;&gt;"",$I166&lt;&gt;"",$J166&lt;&gt;"",$L166&lt;&gt;"",$M166&lt;&gt;"",$N166&lt;&gt;""),"完整","缺少字段"))</f>
        <v/>
      </c>
      <c r="V166" s="7" t="n"/>
      <c r="W166" s="11">
        <f>IF(OR($B166="",$N166=""),"",IF(AND($V166&lt;&gt;"",$V166&lt;&gt;"进行中"),"已关闭",IF($N166&lt;TODAY(),"逾期",IF($N166=TODAY(),"今天到期","已安排"))))</f>
        <v/>
      </c>
      <c r="X166" s="6" t="n"/>
    </row>
    <row r="167">
      <c r="A167" s="4" t="n"/>
      <c r="B167" s="5" t="n"/>
      <c r="C167" s="6" t="n"/>
      <c r="D167" s="6" t="n"/>
      <c r="E167" s="7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4" t="n"/>
      <c r="O167" s="7" t="n"/>
      <c r="P167" s="7" t="n"/>
      <c r="Q167" s="7" t="n"/>
      <c r="R167" s="7" t="n"/>
      <c r="S167" s="8">
        <f>IF(COUNTA($O167:$R167)=0,"",IF($O167="清晰",2,IF($O167="部分清晰",1,0))+IF($P167="在通话中",2,IF($P167="已知，未参加通话",1,0))+IF($Q167="符合",2,IF($Q167="未透露",1,0))+IF($R167="90 天内",2,IF($R167="今年内",1,0)))</f>
        <v/>
      </c>
      <c r="T167" s="9">
        <f>IF($S167="","",IF($S167&gt;=7,"高",IF($S167&gt;=4,"中","低")))</f>
        <v/>
      </c>
      <c r="U167" s="10">
        <f>IF($B167="","",IF(AND($D167&lt;&gt;"",$F167&lt;&gt;"",$H167&lt;&gt;"",$I167&lt;&gt;"",$J167&lt;&gt;"",$L167&lt;&gt;"",$M167&lt;&gt;"",$N167&lt;&gt;""),"完整","缺少字段"))</f>
        <v/>
      </c>
      <c r="V167" s="7" t="n"/>
      <c r="W167" s="11">
        <f>IF(OR($B167="",$N167=""),"",IF(AND($V167&lt;&gt;"",$V167&lt;&gt;"进行中"),"已关闭",IF($N167&lt;TODAY(),"逾期",IF($N167=TODAY(),"今天到期","已安排"))))</f>
        <v/>
      </c>
      <c r="X167" s="6" t="n"/>
    </row>
    <row r="168">
      <c r="A168" s="4" t="n"/>
      <c r="B168" s="5" t="n"/>
      <c r="C168" s="6" t="n"/>
      <c r="D168" s="6" t="n"/>
      <c r="E168" s="7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4" t="n"/>
      <c r="O168" s="7" t="n"/>
      <c r="P168" s="7" t="n"/>
      <c r="Q168" s="7" t="n"/>
      <c r="R168" s="7" t="n"/>
      <c r="S168" s="8">
        <f>IF(COUNTA($O168:$R168)=0,"",IF($O168="清晰",2,IF($O168="部分清晰",1,0))+IF($P168="在通话中",2,IF($P168="已知，未参加通话",1,0))+IF($Q168="符合",2,IF($Q168="未透露",1,0))+IF($R168="90 天内",2,IF($R168="今年内",1,0)))</f>
        <v/>
      </c>
      <c r="T168" s="9">
        <f>IF($S168="","",IF($S168&gt;=7,"高",IF($S168&gt;=4,"中","低")))</f>
        <v/>
      </c>
      <c r="U168" s="10">
        <f>IF($B168="","",IF(AND($D168&lt;&gt;"",$F168&lt;&gt;"",$H168&lt;&gt;"",$I168&lt;&gt;"",$J168&lt;&gt;"",$L168&lt;&gt;"",$M168&lt;&gt;"",$N168&lt;&gt;""),"完整","缺少字段"))</f>
        <v/>
      </c>
      <c r="V168" s="7" t="n"/>
      <c r="W168" s="11">
        <f>IF(OR($B168="",$N168=""),"",IF(AND($V168&lt;&gt;"",$V168&lt;&gt;"进行中"),"已关闭",IF($N168&lt;TODAY(),"逾期",IF($N168=TODAY(),"今天到期","已安排"))))</f>
        <v/>
      </c>
      <c r="X168" s="6" t="n"/>
    </row>
    <row r="169">
      <c r="A169" s="4" t="n"/>
      <c r="B169" s="5" t="n"/>
      <c r="C169" s="6" t="n"/>
      <c r="D169" s="6" t="n"/>
      <c r="E169" s="7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4" t="n"/>
      <c r="O169" s="7" t="n"/>
      <c r="P169" s="7" t="n"/>
      <c r="Q169" s="7" t="n"/>
      <c r="R169" s="7" t="n"/>
      <c r="S169" s="8">
        <f>IF(COUNTA($O169:$R169)=0,"",IF($O169="清晰",2,IF($O169="部分清晰",1,0))+IF($P169="在通话中",2,IF($P169="已知，未参加通话",1,0))+IF($Q169="符合",2,IF($Q169="未透露",1,0))+IF($R169="90 天内",2,IF($R169="今年内",1,0)))</f>
        <v/>
      </c>
      <c r="T169" s="9">
        <f>IF($S169="","",IF($S169&gt;=7,"高",IF($S169&gt;=4,"中","低")))</f>
        <v/>
      </c>
      <c r="U169" s="10">
        <f>IF($B169="","",IF(AND($D169&lt;&gt;"",$F169&lt;&gt;"",$H169&lt;&gt;"",$I169&lt;&gt;"",$J169&lt;&gt;"",$L169&lt;&gt;"",$M169&lt;&gt;"",$N169&lt;&gt;""),"完整","缺少字段"))</f>
        <v/>
      </c>
      <c r="V169" s="7" t="n"/>
      <c r="W169" s="11">
        <f>IF(OR($B169="",$N169=""),"",IF(AND($V169&lt;&gt;"",$V169&lt;&gt;"进行中"),"已关闭",IF($N169&lt;TODAY(),"逾期",IF($N169=TODAY(),"今天到期","已安排"))))</f>
        <v/>
      </c>
      <c r="X169" s="6" t="n"/>
    </row>
    <row r="170">
      <c r="A170" s="4" t="n"/>
      <c r="B170" s="5" t="n"/>
      <c r="C170" s="6" t="n"/>
      <c r="D170" s="6" t="n"/>
      <c r="E170" s="7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4" t="n"/>
      <c r="O170" s="7" t="n"/>
      <c r="P170" s="7" t="n"/>
      <c r="Q170" s="7" t="n"/>
      <c r="R170" s="7" t="n"/>
      <c r="S170" s="8">
        <f>IF(COUNTA($O170:$R170)=0,"",IF($O170="清晰",2,IF($O170="部分清晰",1,0))+IF($P170="在通话中",2,IF($P170="已知，未参加通话",1,0))+IF($Q170="符合",2,IF($Q170="未透露",1,0))+IF($R170="90 天内",2,IF($R170="今年内",1,0)))</f>
        <v/>
      </c>
      <c r="T170" s="9">
        <f>IF($S170="","",IF($S170&gt;=7,"高",IF($S170&gt;=4,"中","低")))</f>
        <v/>
      </c>
      <c r="U170" s="10">
        <f>IF($B170="","",IF(AND($D170&lt;&gt;"",$F170&lt;&gt;"",$H170&lt;&gt;"",$I170&lt;&gt;"",$J170&lt;&gt;"",$L170&lt;&gt;"",$M170&lt;&gt;"",$N170&lt;&gt;""),"完整","缺少字段"))</f>
        <v/>
      </c>
      <c r="V170" s="7" t="n"/>
      <c r="W170" s="11">
        <f>IF(OR($B170="",$N170=""),"",IF(AND($V170&lt;&gt;"",$V170&lt;&gt;"进行中"),"已关闭",IF($N170&lt;TODAY(),"逾期",IF($N170=TODAY(),"今天到期","已安排"))))</f>
        <v/>
      </c>
      <c r="X170" s="6" t="n"/>
    </row>
    <row r="171">
      <c r="A171" s="4" t="n"/>
      <c r="B171" s="5" t="n"/>
      <c r="C171" s="6" t="n"/>
      <c r="D171" s="6" t="n"/>
      <c r="E171" s="7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4" t="n"/>
      <c r="O171" s="7" t="n"/>
      <c r="P171" s="7" t="n"/>
      <c r="Q171" s="7" t="n"/>
      <c r="R171" s="7" t="n"/>
      <c r="S171" s="8">
        <f>IF(COUNTA($O171:$R171)=0,"",IF($O171="清晰",2,IF($O171="部分清晰",1,0))+IF($P171="在通话中",2,IF($P171="已知，未参加通话",1,0))+IF($Q171="符合",2,IF($Q171="未透露",1,0))+IF($R171="90 天内",2,IF($R171="今年内",1,0)))</f>
        <v/>
      </c>
      <c r="T171" s="9">
        <f>IF($S171="","",IF($S171&gt;=7,"高",IF($S171&gt;=4,"中","低")))</f>
        <v/>
      </c>
      <c r="U171" s="10">
        <f>IF($B171="","",IF(AND($D171&lt;&gt;"",$F171&lt;&gt;"",$H171&lt;&gt;"",$I171&lt;&gt;"",$J171&lt;&gt;"",$L171&lt;&gt;"",$M171&lt;&gt;"",$N171&lt;&gt;""),"完整","缺少字段"))</f>
        <v/>
      </c>
      <c r="V171" s="7" t="n"/>
      <c r="W171" s="11">
        <f>IF(OR($B171="",$N171=""),"",IF(AND($V171&lt;&gt;"",$V171&lt;&gt;"进行中"),"已关闭",IF($N171&lt;TODAY(),"逾期",IF($N171=TODAY(),"今天到期","已安排"))))</f>
        <v/>
      </c>
      <c r="X171" s="6" t="n"/>
    </row>
    <row r="172">
      <c r="A172" s="4" t="n"/>
      <c r="B172" s="5" t="n"/>
      <c r="C172" s="6" t="n"/>
      <c r="D172" s="6" t="n"/>
      <c r="E172" s="7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4" t="n"/>
      <c r="O172" s="7" t="n"/>
      <c r="P172" s="7" t="n"/>
      <c r="Q172" s="7" t="n"/>
      <c r="R172" s="7" t="n"/>
      <c r="S172" s="8">
        <f>IF(COUNTA($O172:$R172)=0,"",IF($O172="清晰",2,IF($O172="部分清晰",1,0))+IF($P172="在通话中",2,IF($P172="已知，未参加通话",1,0))+IF($Q172="符合",2,IF($Q172="未透露",1,0))+IF($R172="90 天内",2,IF($R172="今年内",1,0)))</f>
        <v/>
      </c>
      <c r="T172" s="9">
        <f>IF($S172="","",IF($S172&gt;=7,"高",IF($S172&gt;=4,"中","低")))</f>
        <v/>
      </c>
      <c r="U172" s="10">
        <f>IF($B172="","",IF(AND($D172&lt;&gt;"",$F172&lt;&gt;"",$H172&lt;&gt;"",$I172&lt;&gt;"",$J172&lt;&gt;"",$L172&lt;&gt;"",$M172&lt;&gt;"",$N172&lt;&gt;""),"完整","缺少字段"))</f>
        <v/>
      </c>
      <c r="V172" s="7" t="n"/>
      <c r="W172" s="11">
        <f>IF(OR($B172="",$N172=""),"",IF(AND($V172&lt;&gt;"",$V172&lt;&gt;"进行中"),"已关闭",IF($N172&lt;TODAY(),"逾期",IF($N172=TODAY(),"今天到期","已安排"))))</f>
        <v/>
      </c>
      <c r="X172" s="6" t="n"/>
    </row>
    <row r="173">
      <c r="A173" s="4" t="n"/>
      <c r="B173" s="5" t="n"/>
      <c r="C173" s="6" t="n"/>
      <c r="D173" s="6" t="n"/>
      <c r="E173" s="7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4" t="n"/>
      <c r="O173" s="7" t="n"/>
      <c r="P173" s="7" t="n"/>
      <c r="Q173" s="7" t="n"/>
      <c r="R173" s="7" t="n"/>
      <c r="S173" s="8">
        <f>IF(COUNTA($O173:$R173)=0,"",IF($O173="清晰",2,IF($O173="部分清晰",1,0))+IF($P173="在通话中",2,IF($P173="已知，未参加通话",1,0))+IF($Q173="符合",2,IF($Q173="未透露",1,0))+IF($R173="90 天内",2,IF($R173="今年内",1,0)))</f>
        <v/>
      </c>
      <c r="T173" s="9">
        <f>IF($S173="","",IF($S173&gt;=7,"高",IF($S173&gt;=4,"中","低")))</f>
        <v/>
      </c>
      <c r="U173" s="10">
        <f>IF($B173="","",IF(AND($D173&lt;&gt;"",$F173&lt;&gt;"",$H173&lt;&gt;"",$I173&lt;&gt;"",$J173&lt;&gt;"",$L173&lt;&gt;"",$M173&lt;&gt;"",$N173&lt;&gt;""),"完整","缺少字段"))</f>
        <v/>
      </c>
      <c r="V173" s="7" t="n"/>
      <c r="W173" s="11">
        <f>IF(OR($B173="",$N173=""),"",IF(AND($V173&lt;&gt;"",$V173&lt;&gt;"进行中"),"已关闭",IF($N173&lt;TODAY(),"逾期",IF($N173=TODAY(),"今天到期","已安排"))))</f>
        <v/>
      </c>
      <c r="X173" s="6" t="n"/>
    </row>
    <row r="174">
      <c r="A174" s="4" t="n"/>
      <c r="B174" s="5" t="n"/>
      <c r="C174" s="6" t="n"/>
      <c r="D174" s="6" t="n"/>
      <c r="E174" s="7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4" t="n"/>
      <c r="O174" s="7" t="n"/>
      <c r="P174" s="7" t="n"/>
      <c r="Q174" s="7" t="n"/>
      <c r="R174" s="7" t="n"/>
      <c r="S174" s="8">
        <f>IF(COUNTA($O174:$R174)=0,"",IF($O174="清晰",2,IF($O174="部分清晰",1,0))+IF($P174="在通话中",2,IF($P174="已知，未参加通话",1,0))+IF($Q174="符合",2,IF($Q174="未透露",1,0))+IF($R174="90 天内",2,IF($R174="今年内",1,0)))</f>
        <v/>
      </c>
      <c r="T174" s="9">
        <f>IF($S174="","",IF($S174&gt;=7,"高",IF($S174&gt;=4,"中","低")))</f>
        <v/>
      </c>
      <c r="U174" s="10">
        <f>IF($B174="","",IF(AND($D174&lt;&gt;"",$F174&lt;&gt;"",$H174&lt;&gt;"",$I174&lt;&gt;"",$J174&lt;&gt;"",$L174&lt;&gt;"",$M174&lt;&gt;"",$N174&lt;&gt;""),"完整","缺少字段"))</f>
        <v/>
      </c>
      <c r="V174" s="7" t="n"/>
      <c r="W174" s="11">
        <f>IF(OR($B174="",$N174=""),"",IF(AND($V174&lt;&gt;"",$V174&lt;&gt;"进行中"),"已关闭",IF($N174&lt;TODAY(),"逾期",IF($N174=TODAY(),"今天到期","已安排"))))</f>
        <v/>
      </c>
      <c r="X174" s="6" t="n"/>
    </row>
    <row r="175">
      <c r="A175" s="4" t="n"/>
      <c r="B175" s="5" t="n"/>
      <c r="C175" s="6" t="n"/>
      <c r="D175" s="6" t="n"/>
      <c r="E175" s="7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4" t="n"/>
      <c r="O175" s="7" t="n"/>
      <c r="P175" s="7" t="n"/>
      <c r="Q175" s="7" t="n"/>
      <c r="R175" s="7" t="n"/>
      <c r="S175" s="8">
        <f>IF(COUNTA($O175:$R175)=0,"",IF($O175="清晰",2,IF($O175="部分清晰",1,0))+IF($P175="在通话中",2,IF($P175="已知，未参加通话",1,0))+IF($Q175="符合",2,IF($Q175="未透露",1,0))+IF($R175="90 天内",2,IF($R175="今年内",1,0)))</f>
        <v/>
      </c>
      <c r="T175" s="9">
        <f>IF($S175="","",IF($S175&gt;=7,"高",IF($S175&gt;=4,"中","低")))</f>
        <v/>
      </c>
      <c r="U175" s="10">
        <f>IF($B175="","",IF(AND($D175&lt;&gt;"",$F175&lt;&gt;"",$H175&lt;&gt;"",$I175&lt;&gt;"",$J175&lt;&gt;"",$L175&lt;&gt;"",$M175&lt;&gt;"",$N175&lt;&gt;""),"完整","缺少字段"))</f>
        <v/>
      </c>
      <c r="V175" s="7" t="n"/>
      <c r="W175" s="11">
        <f>IF(OR($B175="",$N175=""),"",IF(AND($V175&lt;&gt;"",$V175&lt;&gt;"进行中"),"已关闭",IF($N175&lt;TODAY(),"逾期",IF($N175=TODAY(),"今天到期","已安排"))))</f>
        <v/>
      </c>
      <c r="X175" s="6" t="n"/>
    </row>
    <row r="176">
      <c r="A176" s="4" t="n"/>
      <c r="B176" s="5" t="n"/>
      <c r="C176" s="6" t="n"/>
      <c r="D176" s="6" t="n"/>
      <c r="E176" s="7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4" t="n"/>
      <c r="O176" s="7" t="n"/>
      <c r="P176" s="7" t="n"/>
      <c r="Q176" s="7" t="n"/>
      <c r="R176" s="7" t="n"/>
      <c r="S176" s="8">
        <f>IF(COUNTA($O176:$R176)=0,"",IF($O176="清晰",2,IF($O176="部分清晰",1,0))+IF($P176="在通话中",2,IF($P176="已知，未参加通话",1,0))+IF($Q176="符合",2,IF($Q176="未透露",1,0))+IF($R176="90 天内",2,IF($R176="今年内",1,0)))</f>
        <v/>
      </c>
      <c r="T176" s="9">
        <f>IF($S176="","",IF($S176&gt;=7,"高",IF($S176&gt;=4,"中","低")))</f>
        <v/>
      </c>
      <c r="U176" s="10">
        <f>IF($B176="","",IF(AND($D176&lt;&gt;"",$F176&lt;&gt;"",$H176&lt;&gt;"",$I176&lt;&gt;"",$J176&lt;&gt;"",$L176&lt;&gt;"",$M176&lt;&gt;"",$N176&lt;&gt;""),"完整","缺少字段"))</f>
        <v/>
      </c>
      <c r="V176" s="7" t="n"/>
      <c r="W176" s="11">
        <f>IF(OR($B176="",$N176=""),"",IF(AND($V176&lt;&gt;"",$V176&lt;&gt;"进行中"),"已关闭",IF($N176&lt;TODAY(),"逾期",IF($N176=TODAY(),"今天到期","已安排"))))</f>
        <v/>
      </c>
      <c r="X176" s="6" t="n"/>
    </row>
    <row r="177">
      <c r="A177" s="4" t="n"/>
      <c r="B177" s="5" t="n"/>
      <c r="C177" s="6" t="n"/>
      <c r="D177" s="6" t="n"/>
      <c r="E177" s="7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4" t="n"/>
      <c r="O177" s="7" t="n"/>
      <c r="P177" s="7" t="n"/>
      <c r="Q177" s="7" t="n"/>
      <c r="R177" s="7" t="n"/>
      <c r="S177" s="8">
        <f>IF(COUNTA($O177:$R177)=0,"",IF($O177="清晰",2,IF($O177="部分清晰",1,0))+IF($P177="在通话中",2,IF($P177="已知，未参加通话",1,0))+IF($Q177="符合",2,IF($Q177="未透露",1,0))+IF($R177="90 天内",2,IF($R177="今年内",1,0)))</f>
        <v/>
      </c>
      <c r="T177" s="9">
        <f>IF($S177="","",IF($S177&gt;=7,"高",IF($S177&gt;=4,"中","低")))</f>
        <v/>
      </c>
      <c r="U177" s="10">
        <f>IF($B177="","",IF(AND($D177&lt;&gt;"",$F177&lt;&gt;"",$H177&lt;&gt;"",$I177&lt;&gt;"",$J177&lt;&gt;"",$L177&lt;&gt;"",$M177&lt;&gt;"",$N177&lt;&gt;""),"完整","缺少字段"))</f>
        <v/>
      </c>
      <c r="V177" s="7" t="n"/>
      <c r="W177" s="11">
        <f>IF(OR($B177="",$N177=""),"",IF(AND($V177&lt;&gt;"",$V177&lt;&gt;"进行中"),"已关闭",IF($N177&lt;TODAY(),"逾期",IF($N177=TODAY(),"今天到期","已安排"))))</f>
        <v/>
      </c>
      <c r="X177" s="6" t="n"/>
    </row>
    <row r="178">
      <c r="A178" s="4" t="n"/>
      <c r="B178" s="5" t="n"/>
      <c r="C178" s="6" t="n"/>
      <c r="D178" s="6" t="n"/>
      <c r="E178" s="7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4" t="n"/>
      <c r="O178" s="7" t="n"/>
      <c r="P178" s="7" t="n"/>
      <c r="Q178" s="7" t="n"/>
      <c r="R178" s="7" t="n"/>
      <c r="S178" s="8">
        <f>IF(COUNTA($O178:$R178)=0,"",IF($O178="清晰",2,IF($O178="部分清晰",1,0))+IF($P178="在通话中",2,IF($P178="已知，未参加通话",1,0))+IF($Q178="符合",2,IF($Q178="未透露",1,0))+IF($R178="90 天内",2,IF($R178="今年内",1,0)))</f>
        <v/>
      </c>
      <c r="T178" s="9">
        <f>IF($S178="","",IF($S178&gt;=7,"高",IF($S178&gt;=4,"中","低")))</f>
        <v/>
      </c>
      <c r="U178" s="10">
        <f>IF($B178="","",IF(AND($D178&lt;&gt;"",$F178&lt;&gt;"",$H178&lt;&gt;"",$I178&lt;&gt;"",$J178&lt;&gt;"",$L178&lt;&gt;"",$M178&lt;&gt;"",$N178&lt;&gt;""),"完整","缺少字段"))</f>
        <v/>
      </c>
      <c r="V178" s="7" t="n"/>
      <c r="W178" s="11">
        <f>IF(OR($B178="",$N178=""),"",IF(AND($V178&lt;&gt;"",$V178&lt;&gt;"进行中"),"已关闭",IF($N178&lt;TODAY(),"逾期",IF($N178=TODAY(),"今天到期","已安排"))))</f>
        <v/>
      </c>
      <c r="X178" s="6" t="n"/>
    </row>
    <row r="179">
      <c r="A179" s="4" t="n"/>
      <c r="B179" s="5" t="n"/>
      <c r="C179" s="6" t="n"/>
      <c r="D179" s="6" t="n"/>
      <c r="E179" s="7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4" t="n"/>
      <c r="O179" s="7" t="n"/>
      <c r="P179" s="7" t="n"/>
      <c r="Q179" s="7" t="n"/>
      <c r="R179" s="7" t="n"/>
      <c r="S179" s="8">
        <f>IF(COUNTA($O179:$R179)=0,"",IF($O179="清晰",2,IF($O179="部分清晰",1,0))+IF($P179="在通话中",2,IF($P179="已知，未参加通话",1,0))+IF($Q179="符合",2,IF($Q179="未透露",1,0))+IF($R179="90 天内",2,IF($R179="今年内",1,0)))</f>
        <v/>
      </c>
      <c r="T179" s="9">
        <f>IF($S179="","",IF($S179&gt;=7,"高",IF($S179&gt;=4,"中","低")))</f>
        <v/>
      </c>
      <c r="U179" s="10">
        <f>IF($B179="","",IF(AND($D179&lt;&gt;"",$F179&lt;&gt;"",$H179&lt;&gt;"",$I179&lt;&gt;"",$J179&lt;&gt;"",$L179&lt;&gt;"",$M179&lt;&gt;"",$N179&lt;&gt;""),"完整","缺少字段"))</f>
        <v/>
      </c>
      <c r="V179" s="7" t="n"/>
      <c r="W179" s="11">
        <f>IF(OR($B179="",$N179=""),"",IF(AND($V179&lt;&gt;"",$V179&lt;&gt;"进行中"),"已关闭",IF($N179&lt;TODAY(),"逾期",IF($N179=TODAY(),"今天到期","已安排"))))</f>
        <v/>
      </c>
      <c r="X179" s="6" t="n"/>
    </row>
    <row r="180">
      <c r="A180" s="4" t="n"/>
      <c r="B180" s="5" t="n"/>
      <c r="C180" s="6" t="n"/>
      <c r="D180" s="6" t="n"/>
      <c r="E180" s="7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4" t="n"/>
      <c r="O180" s="7" t="n"/>
      <c r="P180" s="7" t="n"/>
      <c r="Q180" s="7" t="n"/>
      <c r="R180" s="7" t="n"/>
      <c r="S180" s="8">
        <f>IF(COUNTA($O180:$R180)=0,"",IF($O180="清晰",2,IF($O180="部分清晰",1,0))+IF($P180="在通话中",2,IF($P180="已知，未参加通话",1,0))+IF($Q180="符合",2,IF($Q180="未透露",1,0))+IF($R180="90 天内",2,IF($R180="今年内",1,0)))</f>
        <v/>
      </c>
      <c r="T180" s="9">
        <f>IF($S180="","",IF($S180&gt;=7,"高",IF($S180&gt;=4,"中","低")))</f>
        <v/>
      </c>
      <c r="U180" s="10">
        <f>IF($B180="","",IF(AND($D180&lt;&gt;"",$F180&lt;&gt;"",$H180&lt;&gt;"",$I180&lt;&gt;"",$J180&lt;&gt;"",$L180&lt;&gt;"",$M180&lt;&gt;"",$N180&lt;&gt;""),"完整","缺少字段"))</f>
        <v/>
      </c>
      <c r="V180" s="7" t="n"/>
      <c r="W180" s="11">
        <f>IF(OR($B180="",$N180=""),"",IF(AND($V180&lt;&gt;"",$V180&lt;&gt;"进行中"),"已关闭",IF($N180&lt;TODAY(),"逾期",IF($N180=TODAY(),"今天到期","已安排"))))</f>
        <v/>
      </c>
      <c r="X180" s="6" t="n"/>
    </row>
    <row r="181">
      <c r="A181" s="4" t="n"/>
      <c r="B181" s="5" t="n"/>
      <c r="C181" s="6" t="n"/>
      <c r="D181" s="6" t="n"/>
      <c r="E181" s="7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4" t="n"/>
      <c r="O181" s="7" t="n"/>
      <c r="P181" s="7" t="n"/>
      <c r="Q181" s="7" t="n"/>
      <c r="R181" s="7" t="n"/>
      <c r="S181" s="8">
        <f>IF(COUNTA($O181:$R181)=0,"",IF($O181="清晰",2,IF($O181="部分清晰",1,0))+IF($P181="在通话中",2,IF($P181="已知，未参加通话",1,0))+IF($Q181="符合",2,IF($Q181="未透露",1,0))+IF($R181="90 天内",2,IF($R181="今年内",1,0)))</f>
        <v/>
      </c>
      <c r="T181" s="9">
        <f>IF($S181="","",IF($S181&gt;=7,"高",IF($S181&gt;=4,"中","低")))</f>
        <v/>
      </c>
      <c r="U181" s="10">
        <f>IF($B181="","",IF(AND($D181&lt;&gt;"",$F181&lt;&gt;"",$H181&lt;&gt;"",$I181&lt;&gt;"",$J181&lt;&gt;"",$L181&lt;&gt;"",$M181&lt;&gt;"",$N181&lt;&gt;""),"完整","缺少字段"))</f>
        <v/>
      </c>
      <c r="V181" s="7" t="n"/>
      <c r="W181" s="11">
        <f>IF(OR($B181="",$N181=""),"",IF(AND($V181&lt;&gt;"",$V181&lt;&gt;"进行中"),"已关闭",IF($N181&lt;TODAY(),"逾期",IF($N181=TODAY(),"今天到期","已安排"))))</f>
        <v/>
      </c>
      <c r="X181" s="6" t="n"/>
    </row>
    <row r="182">
      <c r="A182" s="4" t="n"/>
      <c r="B182" s="5" t="n"/>
      <c r="C182" s="6" t="n"/>
      <c r="D182" s="6" t="n"/>
      <c r="E182" s="7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4" t="n"/>
      <c r="O182" s="7" t="n"/>
      <c r="P182" s="7" t="n"/>
      <c r="Q182" s="7" t="n"/>
      <c r="R182" s="7" t="n"/>
      <c r="S182" s="8">
        <f>IF(COUNTA($O182:$R182)=0,"",IF($O182="清晰",2,IF($O182="部分清晰",1,0))+IF($P182="在通话中",2,IF($P182="已知，未参加通话",1,0))+IF($Q182="符合",2,IF($Q182="未透露",1,0))+IF($R182="90 天内",2,IF($R182="今年内",1,0)))</f>
        <v/>
      </c>
      <c r="T182" s="9">
        <f>IF($S182="","",IF($S182&gt;=7,"高",IF($S182&gt;=4,"中","低")))</f>
        <v/>
      </c>
      <c r="U182" s="10">
        <f>IF($B182="","",IF(AND($D182&lt;&gt;"",$F182&lt;&gt;"",$H182&lt;&gt;"",$I182&lt;&gt;"",$J182&lt;&gt;"",$L182&lt;&gt;"",$M182&lt;&gt;"",$N182&lt;&gt;""),"完整","缺少字段"))</f>
        <v/>
      </c>
      <c r="V182" s="7" t="n"/>
      <c r="W182" s="11">
        <f>IF(OR($B182="",$N182=""),"",IF(AND($V182&lt;&gt;"",$V182&lt;&gt;"进行中"),"已关闭",IF($N182&lt;TODAY(),"逾期",IF($N182=TODAY(),"今天到期","已安排"))))</f>
        <v/>
      </c>
      <c r="X182" s="6" t="n"/>
    </row>
    <row r="183">
      <c r="A183" s="4" t="n"/>
      <c r="B183" s="5" t="n"/>
      <c r="C183" s="6" t="n"/>
      <c r="D183" s="6" t="n"/>
      <c r="E183" s="7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4" t="n"/>
      <c r="O183" s="7" t="n"/>
      <c r="P183" s="7" t="n"/>
      <c r="Q183" s="7" t="n"/>
      <c r="R183" s="7" t="n"/>
      <c r="S183" s="8">
        <f>IF(COUNTA($O183:$R183)=0,"",IF($O183="清晰",2,IF($O183="部分清晰",1,0))+IF($P183="在通话中",2,IF($P183="已知，未参加通话",1,0))+IF($Q183="符合",2,IF($Q183="未透露",1,0))+IF($R183="90 天内",2,IF($R183="今年内",1,0)))</f>
        <v/>
      </c>
      <c r="T183" s="9">
        <f>IF($S183="","",IF($S183&gt;=7,"高",IF($S183&gt;=4,"中","低")))</f>
        <v/>
      </c>
      <c r="U183" s="10">
        <f>IF($B183="","",IF(AND($D183&lt;&gt;"",$F183&lt;&gt;"",$H183&lt;&gt;"",$I183&lt;&gt;"",$J183&lt;&gt;"",$L183&lt;&gt;"",$M183&lt;&gt;"",$N183&lt;&gt;""),"完整","缺少字段"))</f>
        <v/>
      </c>
      <c r="V183" s="7" t="n"/>
      <c r="W183" s="11">
        <f>IF(OR($B183="",$N183=""),"",IF(AND($V183&lt;&gt;"",$V183&lt;&gt;"进行中"),"已关闭",IF($N183&lt;TODAY(),"逾期",IF($N183=TODAY(),"今天到期","已安排"))))</f>
        <v/>
      </c>
      <c r="X183" s="6" t="n"/>
    </row>
    <row r="184">
      <c r="A184" s="4" t="n"/>
      <c r="B184" s="5" t="n"/>
      <c r="C184" s="6" t="n"/>
      <c r="D184" s="6" t="n"/>
      <c r="E184" s="7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4" t="n"/>
      <c r="O184" s="7" t="n"/>
      <c r="P184" s="7" t="n"/>
      <c r="Q184" s="7" t="n"/>
      <c r="R184" s="7" t="n"/>
      <c r="S184" s="8">
        <f>IF(COUNTA($O184:$R184)=0,"",IF($O184="清晰",2,IF($O184="部分清晰",1,0))+IF($P184="在通话中",2,IF($P184="已知，未参加通话",1,0))+IF($Q184="符合",2,IF($Q184="未透露",1,0))+IF($R184="90 天内",2,IF($R184="今年内",1,0)))</f>
        <v/>
      </c>
      <c r="T184" s="9">
        <f>IF($S184="","",IF($S184&gt;=7,"高",IF($S184&gt;=4,"中","低")))</f>
        <v/>
      </c>
      <c r="U184" s="10">
        <f>IF($B184="","",IF(AND($D184&lt;&gt;"",$F184&lt;&gt;"",$H184&lt;&gt;"",$I184&lt;&gt;"",$J184&lt;&gt;"",$L184&lt;&gt;"",$M184&lt;&gt;"",$N184&lt;&gt;""),"完整","缺少字段"))</f>
        <v/>
      </c>
      <c r="V184" s="7" t="n"/>
      <c r="W184" s="11">
        <f>IF(OR($B184="",$N184=""),"",IF(AND($V184&lt;&gt;"",$V184&lt;&gt;"进行中"),"已关闭",IF($N184&lt;TODAY(),"逾期",IF($N184=TODAY(),"今天到期","已安排"))))</f>
        <v/>
      </c>
      <c r="X184" s="6" t="n"/>
    </row>
    <row r="185">
      <c r="A185" s="4" t="n"/>
      <c r="B185" s="5" t="n"/>
      <c r="C185" s="6" t="n"/>
      <c r="D185" s="6" t="n"/>
      <c r="E185" s="7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4" t="n"/>
      <c r="O185" s="7" t="n"/>
      <c r="P185" s="7" t="n"/>
      <c r="Q185" s="7" t="n"/>
      <c r="R185" s="7" t="n"/>
      <c r="S185" s="8">
        <f>IF(COUNTA($O185:$R185)=0,"",IF($O185="清晰",2,IF($O185="部分清晰",1,0))+IF($P185="在通话中",2,IF($P185="已知，未参加通话",1,0))+IF($Q185="符合",2,IF($Q185="未透露",1,0))+IF($R185="90 天内",2,IF($R185="今年内",1,0)))</f>
        <v/>
      </c>
      <c r="T185" s="9">
        <f>IF($S185="","",IF($S185&gt;=7,"高",IF($S185&gt;=4,"中","低")))</f>
        <v/>
      </c>
      <c r="U185" s="10">
        <f>IF($B185="","",IF(AND($D185&lt;&gt;"",$F185&lt;&gt;"",$H185&lt;&gt;"",$I185&lt;&gt;"",$J185&lt;&gt;"",$L185&lt;&gt;"",$M185&lt;&gt;"",$N185&lt;&gt;""),"完整","缺少字段"))</f>
        <v/>
      </c>
      <c r="V185" s="7" t="n"/>
      <c r="W185" s="11">
        <f>IF(OR($B185="",$N185=""),"",IF(AND($V185&lt;&gt;"",$V185&lt;&gt;"进行中"),"已关闭",IF($N185&lt;TODAY(),"逾期",IF($N185=TODAY(),"今天到期","已安排"))))</f>
        <v/>
      </c>
      <c r="X185" s="6" t="n"/>
    </row>
    <row r="186">
      <c r="A186" s="4" t="n"/>
      <c r="B186" s="5" t="n"/>
      <c r="C186" s="6" t="n"/>
      <c r="D186" s="6" t="n"/>
      <c r="E186" s="7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4" t="n"/>
      <c r="O186" s="7" t="n"/>
      <c r="P186" s="7" t="n"/>
      <c r="Q186" s="7" t="n"/>
      <c r="R186" s="7" t="n"/>
      <c r="S186" s="8">
        <f>IF(COUNTA($O186:$R186)=0,"",IF($O186="清晰",2,IF($O186="部分清晰",1,0))+IF($P186="在通话中",2,IF($P186="已知，未参加通话",1,0))+IF($Q186="符合",2,IF($Q186="未透露",1,0))+IF($R186="90 天内",2,IF($R186="今年内",1,0)))</f>
        <v/>
      </c>
      <c r="T186" s="9">
        <f>IF($S186="","",IF($S186&gt;=7,"高",IF($S186&gt;=4,"中","低")))</f>
        <v/>
      </c>
      <c r="U186" s="10">
        <f>IF($B186="","",IF(AND($D186&lt;&gt;"",$F186&lt;&gt;"",$H186&lt;&gt;"",$I186&lt;&gt;"",$J186&lt;&gt;"",$L186&lt;&gt;"",$M186&lt;&gt;"",$N186&lt;&gt;""),"完整","缺少字段"))</f>
        <v/>
      </c>
      <c r="V186" s="7" t="n"/>
      <c r="W186" s="11">
        <f>IF(OR($B186="",$N186=""),"",IF(AND($V186&lt;&gt;"",$V186&lt;&gt;"进行中"),"已关闭",IF($N186&lt;TODAY(),"逾期",IF($N186=TODAY(),"今天到期","已安排"))))</f>
        <v/>
      </c>
      <c r="X186" s="6" t="n"/>
    </row>
    <row r="187">
      <c r="A187" s="4" t="n"/>
      <c r="B187" s="5" t="n"/>
      <c r="C187" s="6" t="n"/>
      <c r="D187" s="6" t="n"/>
      <c r="E187" s="7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4" t="n"/>
      <c r="O187" s="7" t="n"/>
      <c r="P187" s="7" t="n"/>
      <c r="Q187" s="7" t="n"/>
      <c r="R187" s="7" t="n"/>
      <c r="S187" s="8">
        <f>IF(COUNTA($O187:$R187)=0,"",IF($O187="清晰",2,IF($O187="部分清晰",1,0))+IF($P187="在通话中",2,IF($P187="已知，未参加通话",1,0))+IF($Q187="符合",2,IF($Q187="未透露",1,0))+IF($R187="90 天内",2,IF($R187="今年内",1,0)))</f>
        <v/>
      </c>
      <c r="T187" s="9">
        <f>IF($S187="","",IF($S187&gt;=7,"高",IF($S187&gt;=4,"中","低")))</f>
        <v/>
      </c>
      <c r="U187" s="10">
        <f>IF($B187="","",IF(AND($D187&lt;&gt;"",$F187&lt;&gt;"",$H187&lt;&gt;"",$I187&lt;&gt;"",$J187&lt;&gt;"",$L187&lt;&gt;"",$M187&lt;&gt;"",$N187&lt;&gt;""),"完整","缺少字段"))</f>
        <v/>
      </c>
      <c r="V187" s="7" t="n"/>
      <c r="W187" s="11">
        <f>IF(OR($B187="",$N187=""),"",IF(AND($V187&lt;&gt;"",$V187&lt;&gt;"进行中"),"已关闭",IF($N187&lt;TODAY(),"逾期",IF($N187=TODAY(),"今天到期","已安排"))))</f>
        <v/>
      </c>
      <c r="X187" s="6" t="n"/>
    </row>
    <row r="188">
      <c r="A188" s="4" t="n"/>
      <c r="B188" s="5" t="n"/>
      <c r="C188" s="6" t="n"/>
      <c r="D188" s="6" t="n"/>
      <c r="E188" s="7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4" t="n"/>
      <c r="O188" s="7" t="n"/>
      <c r="P188" s="7" t="n"/>
      <c r="Q188" s="7" t="n"/>
      <c r="R188" s="7" t="n"/>
      <c r="S188" s="8">
        <f>IF(COUNTA($O188:$R188)=0,"",IF($O188="清晰",2,IF($O188="部分清晰",1,0))+IF($P188="在通话中",2,IF($P188="已知，未参加通话",1,0))+IF($Q188="符合",2,IF($Q188="未透露",1,0))+IF($R188="90 天内",2,IF($R188="今年内",1,0)))</f>
        <v/>
      </c>
      <c r="T188" s="9">
        <f>IF($S188="","",IF($S188&gt;=7,"高",IF($S188&gt;=4,"中","低")))</f>
        <v/>
      </c>
      <c r="U188" s="10">
        <f>IF($B188="","",IF(AND($D188&lt;&gt;"",$F188&lt;&gt;"",$H188&lt;&gt;"",$I188&lt;&gt;"",$J188&lt;&gt;"",$L188&lt;&gt;"",$M188&lt;&gt;"",$N188&lt;&gt;""),"完整","缺少字段"))</f>
        <v/>
      </c>
      <c r="V188" s="7" t="n"/>
      <c r="W188" s="11">
        <f>IF(OR($B188="",$N188=""),"",IF(AND($V188&lt;&gt;"",$V188&lt;&gt;"进行中"),"已关闭",IF($N188&lt;TODAY(),"逾期",IF($N188=TODAY(),"今天到期","已安排"))))</f>
        <v/>
      </c>
      <c r="X188" s="6" t="n"/>
    </row>
    <row r="189">
      <c r="A189" s="4" t="n"/>
      <c r="B189" s="5" t="n"/>
      <c r="C189" s="6" t="n"/>
      <c r="D189" s="6" t="n"/>
      <c r="E189" s="7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4" t="n"/>
      <c r="O189" s="7" t="n"/>
      <c r="P189" s="7" t="n"/>
      <c r="Q189" s="7" t="n"/>
      <c r="R189" s="7" t="n"/>
      <c r="S189" s="8">
        <f>IF(COUNTA($O189:$R189)=0,"",IF($O189="清晰",2,IF($O189="部分清晰",1,0))+IF($P189="在通话中",2,IF($P189="已知，未参加通话",1,0))+IF($Q189="符合",2,IF($Q189="未透露",1,0))+IF($R189="90 天内",2,IF($R189="今年内",1,0)))</f>
        <v/>
      </c>
      <c r="T189" s="9">
        <f>IF($S189="","",IF($S189&gt;=7,"高",IF($S189&gt;=4,"中","低")))</f>
        <v/>
      </c>
      <c r="U189" s="10">
        <f>IF($B189="","",IF(AND($D189&lt;&gt;"",$F189&lt;&gt;"",$H189&lt;&gt;"",$I189&lt;&gt;"",$J189&lt;&gt;"",$L189&lt;&gt;"",$M189&lt;&gt;"",$N189&lt;&gt;""),"完整","缺少字段"))</f>
        <v/>
      </c>
      <c r="V189" s="7" t="n"/>
      <c r="W189" s="11">
        <f>IF(OR($B189="",$N189=""),"",IF(AND($V189&lt;&gt;"",$V189&lt;&gt;"进行中"),"已关闭",IF($N189&lt;TODAY(),"逾期",IF($N189=TODAY(),"今天到期","已安排"))))</f>
        <v/>
      </c>
      <c r="X189" s="6" t="n"/>
    </row>
    <row r="190">
      <c r="A190" s="4" t="n"/>
      <c r="B190" s="5" t="n"/>
      <c r="C190" s="6" t="n"/>
      <c r="D190" s="6" t="n"/>
      <c r="E190" s="7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4" t="n"/>
      <c r="O190" s="7" t="n"/>
      <c r="P190" s="7" t="n"/>
      <c r="Q190" s="7" t="n"/>
      <c r="R190" s="7" t="n"/>
      <c r="S190" s="8">
        <f>IF(COUNTA($O190:$R190)=0,"",IF($O190="清晰",2,IF($O190="部分清晰",1,0))+IF($P190="在通话中",2,IF($P190="已知，未参加通话",1,0))+IF($Q190="符合",2,IF($Q190="未透露",1,0))+IF($R190="90 天内",2,IF($R190="今年内",1,0)))</f>
        <v/>
      </c>
      <c r="T190" s="9">
        <f>IF($S190="","",IF($S190&gt;=7,"高",IF($S190&gt;=4,"中","低")))</f>
        <v/>
      </c>
      <c r="U190" s="10">
        <f>IF($B190="","",IF(AND($D190&lt;&gt;"",$F190&lt;&gt;"",$H190&lt;&gt;"",$I190&lt;&gt;"",$J190&lt;&gt;"",$L190&lt;&gt;"",$M190&lt;&gt;"",$N190&lt;&gt;""),"完整","缺少字段"))</f>
        <v/>
      </c>
      <c r="V190" s="7" t="n"/>
      <c r="W190" s="11">
        <f>IF(OR($B190="",$N190=""),"",IF(AND($V190&lt;&gt;"",$V190&lt;&gt;"进行中"),"已关闭",IF($N190&lt;TODAY(),"逾期",IF($N190=TODAY(),"今天到期","已安排"))))</f>
        <v/>
      </c>
      <c r="X190" s="6" t="n"/>
    </row>
    <row r="191">
      <c r="A191" s="4" t="n"/>
      <c r="B191" s="5" t="n"/>
      <c r="C191" s="6" t="n"/>
      <c r="D191" s="6" t="n"/>
      <c r="E191" s="7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4" t="n"/>
      <c r="O191" s="7" t="n"/>
      <c r="P191" s="7" t="n"/>
      <c r="Q191" s="7" t="n"/>
      <c r="R191" s="7" t="n"/>
      <c r="S191" s="8">
        <f>IF(COUNTA($O191:$R191)=0,"",IF($O191="清晰",2,IF($O191="部分清晰",1,0))+IF($P191="在通话中",2,IF($P191="已知，未参加通话",1,0))+IF($Q191="符合",2,IF($Q191="未透露",1,0))+IF($R191="90 天内",2,IF($R191="今年内",1,0)))</f>
        <v/>
      </c>
      <c r="T191" s="9">
        <f>IF($S191="","",IF($S191&gt;=7,"高",IF($S191&gt;=4,"中","低")))</f>
        <v/>
      </c>
      <c r="U191" s="10">
        <f>IF($B191="","",IF(AND($D191&lt;&gt;"",$F191&lt;&gt;"",$H191&lt;&gt;"",$I191&lt;&gt;"",$J191&lt;&gt;"",$L191&lt;&gt;"",$M191&lt;&gt;"",$N191&lt;&gt;""),"完整","缺少字段"))</f>
        <v/>
      </c>
      <c r="V191" s="7" t="n"/>
      <c r="W191" s="11">
        <f>IF(OR($B191="",$N191=""),"",IF(AND($V191&lt;&gt;"",$V191&lt;&gt;"进行中"),"已关闭",IF($N191&lt;TODAY(),"逾期",IF($N191=TODAY(),"今天到期","已安排"))))</f>
        <v/>
      </c>
      <c r="X191" s="6" t="n"/>
    </row>
    <row r="192">
      <c r="A192" s="4" t="n"/>
      <c r="B192" s="5" t="n"/>
      <c r="C192" s="6" t="n"/>
      <c r="D192" s="6" t="n"/>
      <c r="E192" s="7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4" t="n"/>
      <c r="O192" s="7" t="n"/>
      <c r="P192" s="7" t="n"/>
      <c r="Q192" s="7" t="n"/>
      <c r="R192" s="7" t="n"/>
      <c r="S192" s="8">
        <f>IF(COUNTA($O192:$R192)=0,"",IF($O192="清晰",2,IF($O192="部分清晰",1,0))+IF($P192="在通话中",2,IF($P192="已知，未参加通话",1,0))+IF($Q192="符合",2,IF($Q192="未透露",1,0))+IF($R192="90 天内",2,IF($R192="今年内",1,0)))</f>
        <v/>
      </c>
      <c r="T192" s="9">
        <f>IF($S192="","",IF($S192&gt;=7,"高",IF($S192&gt;=4,"中","低")))</f>
        <v/>
      </c>
      <c r="U192" s="10">
        <f>IF($B192="","",IF(AND($D192&lt;&gt;"",$F192&lt;&gt;"",$H192&lt;&gt;"",$I192&lt;&gt;"",$J192&lt;&gt;"",$L192&lt;&gt;"",$M192&lt;&gt;"",$N192&lt;&gt;""),"完整","缺少字段"))</f>
        <v/>
      </c>
      <c r="V192" s="7" t="n"/>
      <c r="W192" s="11">
        <f>IF(OR($B192="",$N192=""),"",IF(AND($V192&lt;&gt;"",$V192&lt;&gt;"进行中"),"已关闭",IF($N192&lt;TODAY(),"逾期",IF($N192=TODAY(),"今天到期","已安排"))))</f>
        <v/>
      </c>
      <c r="X192" s="6" t="n"/>
    </row>
    <row r="193">
      <c r="A193" s="4" t="n"/>
      <c r="B193" s="5" t="n"/>
      <c r="C193" s="6" t="n"/>
      <c r="D193" s="6" t="n"/>
      <c r="E193" s="7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4" t="n"/>
      <c r="O193" s="7" t="n"/>
      <c r="P193" s="7" t="n"/>
      <c r="Q193" s="7" t="n"/>
      <c r="R193" s="7" t="n"/>
      <c r="S193" s="8">
        <f>IF(COUNTA($O193:$R193)=0,"",IF($O193="清晰",2,IF($O193="部分清晰",1,0))+IF($P193="在通话中",2,IF($P193="已知，未参加通话",1,0))+IF($Q193="符合",2,IF($Q193="未透露",1,0))+IF($R193="90 天内",2,IF($R193="今年内",1,0)))</f>
        <v/>
      </c>
      <c r="T193" s="9">
        <f>IF($S193="","",IF($S193&gt;=7,"高",IF($S193&gt;=4,"中","低")))</f>
        <v/>
      </c>
      <c r="U193" s="10">
        <f>IF($B193="","",IF(AND($D193&lt;&gt;"",$F193&lt;&gt;"",$H193&lt;&gt;"",$I193&lt;&gt;"",$J193&lt;&gt;"",$L193&lt;&gt;"",$M193&lt;&gt;"",$N193&lt;&gt;""),"完整","缺少字段"))</f>
        <v/>
      </c>
      <c r="V193" s="7" t="n"/>
      <c r="W193" s="11">
        <f>IF(OR($B193="",$N193=""),"",IF(AND($V193&lt;&gt;"",$V193&lt;&gt;"进行中"),"已关闭",IF($N193&lt;TODAY(),"逾期",IF($N193=TODAY(),"今天到期","已安排"))))</f>
        <v/>
      </c>
      <c r="X193" s="6" t="n"/>
    </row>
    <row r="194">
      <c r="A194" s="4" t="n"/>
      <c r="B194" s="5" t="n"/>
      <c r="C194" s="6" t="n"/>
      <c r="D194" s="6" t="n"/>
      <c r="E194" s="7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4" t="n"/>
      <c r="O194" s="7" t="n"/>
      <c r="P194" s="7" t="n"/>
      <c r="Q194" s="7" t="n"/>
      <c r="R194" s="7" t="n"/>
      <c r="S194" s="8">
        <f>IF(COUNTA($O194:$R194)=0,"",IF($O194="清晰",2,IF($O194="部分清晰",1,0))+IF($P194="在通话中",2,IF($P194="已知，未参加通话",1,0))+IF($Q194="符合",2,IF($Q194="未透露",1,0))+IF($R194="90 天内",2,IF($R194="今年内",1,0)))</f>
        <v/>
      </c>
      <c r="T194" s="9">
        <f>IF($S194="","",IF($S194&gt;=7,"高",IF($S194&gt;=4,"中","低")))</f>
        <v/>
      </c>
      <c r="U194" s="10">
        <f>IF($B194="","",IF(AND($D194&lt;&gt;"",$F194&lt;&gt;"",$H194&lt;&gt;"",$I194&lt;&gt;"",$J194&lt;&gt;"",$L194&lt;&gt;"",$M194&lt;&gt;"",$N194&lt;&gt;""),"完整","缺少字段"))</f>
        <v/>
      </c>
      <c r="V194" s="7" t="n"/>
      <c r="W194" s="11">
        <f>IF(OR($B194="",$N194=""),"",IF(AND($V194&lt;&gt;"",$V194&lt;&gt;"进行中"),"已关闭",IF($N194&lt;TODAY(),"逾期",IF($N194=TODAY(),"今天到期","已安排"))))</f>
        <v/>
      </c>
      <c r="X194" s="6" t="n"/>
    </row>
    <row r="195">
      <c r="A195" s="4" t="n"/>
      <c r="B195" s="5" t="n"/>
      <c r="C195" s="6" t="n"/>
      <c r="D195" s="6" t="n"/>
      <c r="E195" s="7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4" t="n"/>
      <c r="O195" s="7" t="n"/>
      <c r="P195" s="7" t="n"/>
      <c r="Q195" s="7" t="n"/>
      <c r="R195" s="7" t="n"/>
      <c r="S195" s="8">
        <f>IF(COUNTA($O195:$R195)=0,"",IF($O195="清晰",2,IF($O195="部分清晰",1,0))+IF($P195="在通话中",2,IF($P195="已知，未参加通话",1,0))+IF($Q195="符合",2,IF($Q195="未透露",1,0))+IF($R195="90 天内",2,IF($R195="今年内",1,0)))</f>
        <v/>
      </c>
      <c r="T195" s="9">
        <f>IF($S195="","",IF($S195&gt;=7,"高",IF($S195&gt;=4,"中","低")))</f>
        <v/>
      </c>
      <c r="U195" s="10">
        <f>IF($B195="","",IF(AND($D195&lt;&gt;"",$F195&lt;&gt;"",$H195&lt;&gt;"",$I195&lt;&gt;"",$J195&lt;&gt;"",$L195&lt;&gt;"",$M195&lt;&gt;"",$N195&lt;&gt;""),"完整","缺少字段"))</f>
        <v/>
      </c>
      <c r="V195" s="7" t="n"/>
      <c r="W195" s="11">
        <f>IF(OR($B195="",$N195=""),"",IF(AND($V195&lt;&gt;"",$V195&lt;&gt;"进行中"),"已关闭",IF($N195&lt;TODAY(),"逾期",IF($N195=TODAY(),"今天到期","已安排"))))</f>
        <v/>
      </c>
      <c r="X195" s="6" t="n"/>
    </row>
    <row r="196">
      <c r="A196" s="4" t="n"/>
      <c r="B196" s="5" t="n"/>
      <c r="C196" s="6" t="n"/>
      <c r="D196" s="6" t="n"/>
      <c r="E196" s="7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4" t="n"/>
      <c r="O196" s="7" t="n"/>
      <c r="P196" s="7" t="n"/>
      <c r="Q196" s="7" t="n"/>
      <c r="R196" s="7" t="n"/>
      <c r="S196" s="8">
        <f>IF(COUNTA($O196:$R196)=0,"",IF($O196="清晰",2,IF($O196="部分清晰",1,0))+IF($P196="在通话中",2,IF($P196="已知，未参加通话",1,0))+IF($Q196="符合",2,IF($Q196="未透露",1,0))+IF($R196="90 天内",2,IF($R196="今年内",1,0)))</f>
        <v/>
      </c>
      <c r="T196" s="9">
        <f>IF($S196="","",IF($S196&gt;=7,"高",IF($S196&gt;=4,"中","低")))</f>
        <v/>
      </c>
      <c r="U196" s="10">
        <f>IF($B196="","",IF(AND($D196&lt;&gt;"",$F196&lt;&gt;"",$H196&lt;&gt;"",$I196&lt;&gt;"",$J196&lt;&gt;"",$L196&lt;&gt;"",$M196&lt;&gt;"",$N196&lt;&gt;""),"完整","缺少字段"))</f>
        <v/>
      </c>
      <c r="V196" s="7" t="n"/>
      <c r="W196" s="11">
        <f>IF(OR($B196="",$N196=""),"",IF(AND($V196&lt;&gt;"",$V196&lt;&gt;"进行中"),"已关闭",IF($N196&lt;TODAY(),"逾期",IF($N196=TODAY(),"今天到期","已安排"))))</f>
        <v/>
      </c>
      <c r="X196" s="6" t="n"/>
    </row>
    <row r="197">
      <c r="A197" s="4" t="n"/>
      <c r="B197" s="5" t="n"/>
      <c r="C197" s="6" t="n"/>
      <c r="D197" s="6" t="n"/>
      <c r="E197" s="7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4" t="n"/>
      <c r="O197" s="7" t="n"/>
      <c r="P197" s="7" t="n"/>
      <c r="Q197" s="7" t="n"/>
      <c r="R197" s="7" t="n"/>
      <c r="S197" s="8">
        <f>IF(COUNTA($O197:$R197)=0,"",IF($O197="清晰",2,IF($O197="部分清晰",1,0))+IF($P197="在通话中",2,IF($P197="已知，未参加通话",1,0))+IF($Q197="符合",2,IF($Q197="未透露",1,0))+IF($R197="90 天内",2,IF($R197="今年内",1,0)))</f>
        <v/>
      </c>
      <c r="T197" s="9">
        <f>IF($S197="","",IF($S197&gt;=7,"高",IF($S197&gt;=4,"中","低")))</f>
        <v/>
      </c>
      <c r="U197" s="10">
        <f>IF($B197="","",IF(AND($D197&lt;&gt;"",$F197&lt;&gt;"",$H197&lt;&gt;"",$I197&lt;&gt;"",$J197&lt;&gt;"",$L197&lt;&gt;"",$M197&lt;&gt;"",$N197&lt;&gt;""),"完整","缺少字段"))</f>
        <v/>
      </c>
      <c r="V197" s="7" t="n"/>
      <c r="W197" s="11">
        <f>IF(OR($B197="",$N197=""),"",IF(AND($V197&lt;&gt;"",$V197&lt;&gt;"进行中"),"已关闭",IF($N197&lt;TODAY(),"逾期",IF($N197=TODAY(),"今天到期","已安排"))))</f>
        <v/>
      </c>
      <c r="X197" s="6" t="n"/>
    </row>
    <row r="198">
      <c r="A198" s="4" t="n"/>
      <c r="B198" s="5" t="n"/>
      <c r="C198" s="6" t="n"/>
      <c r="D198" s="6" t="n"/>
      <c r="E198" s="7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4" t="n"/>
      <c r="O198" s="7" t="n"/>
      <c r="P198" s="7" t="n"/>
      <c r="Q198" s="7" t="n"/>
      <c r="R198" s="7" t="n"/>
      <c r="S198" s="8">
        <f>IF(COUNTA($O198:$R198)=0,"",IF($O198="清晰",2,IF($O198="部分清晰",1,0))+IF($P198="在通话中",2,IF($P198="已知，未参加通话",1,0))+IF($Q198="符合",2,IF($Q198="未透露",1,0))+IF($R198="90 天内",2,IF($R198="今年内",1,0)))</f>
        <v/>
      </c>
      <c r="T198" s="9">
        <f>IF($S198="","",IF($S198&gt;=7,"高",IF($S198&gt;=4,"中","低")))</f>
        <v/>
      </c>
      <c r="U198" s="10">
        <f>IF($B198="","",IF(AND($D198&lt;&gt;"",$F198&lt;&gt;"",$H198&lt;&gt;"",$I198&lt;&gt;"",$J198&lt;&gt;"",$L198&lt;&gt;"",$M198&lt;&gt;"",$N198&lt;&gt;""),"完整","缺少字段"))</f>
        <v/>
      </c>
      <c r="V198" s="7" t="n"/>
      <c r="W198" s="11">
        <f>IF(OR($B198="",$N198=""),"",IF(AND($V198&lt;&gt;"",$V198&lt;&gt;"进行中"),"已关闭",IF($N198&lt;TODAY(),"逾期",IF($N198=TODAY(),"今天到期","已安排"))))</f>
        <v/>
      </c>
      <c r="X198" s="6" t="n"/>
    </row>
    <row r="199">
      <c r="A199" s="4" t="n"/>
      <c r="B199" s="5" t="n"/>
      <c r="C199" s="6" t="n"/>
      <c r="D199" s="6" t="n"/>
      <c r="E199" s="7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4" t="n"/>
      <c r="O199" s="7" t="n"/>
      <c r="P199" s="7" t="n"/>
      <c r="Q199" s="7" t="n"/>
      <c r="R199" s="7" t="n"/>
      <c r="S199" s="8">
        <f>IF(COUNTA($O199:$R199)=0,"",IF($O199="清晰",2,IF($O199="部分清晰",1,0))+IF($P199="在通话中",2,IF($P199="已知，未参加通话",1,0))+IF($Q199="符合",2,IF($Q199="未透露",1,0))+IF($R199="90 天内",2,IF($R199="今年内",1,0)))</f>
        <v/>
      </c>
      <c r="T199" s="9">
        <f>IF($S199="","",IF($S199&gt;=7,"高",IF($S199&gt;=4,"中","低")))</f>
        <v/>
      </c>
      <c r="U199" s="10">
        <f>IF($B199="","",IF(AND($D199&lt;&gt;"",$F199&lt;&gt;"",$H199&lt;&gt;"",$I199&lt;&gt;"",$J199&lt;&gt;"",$L199&lt;&gt;"",$M199&lt;&gt;"",$N199&lt;&gt;""),"完整","缺少字段"))</f>
        <v/>
      </c>
      <c r="V199" s="7" t="n"/>
      <c r="W199" s="11">
        <f>IF(OR($B199="",$N199=""),"",IF(AND($V199&lt;&gt;"",$V199&lt;&gt;"进行中"),"已关闭",IF($N199&lt;TODAY(),"逾期",IF($N199=TODAY(),"今天到期","已安排"))))</f>
        <v/>
      </c>
      <c r="X199" s="6" t="n"/>
    </row>
    <row r="200">
      <c r="A200" s="4" t="n"/>
      <c r="B200" s="5" t="n"/>
      <c r="C200" s="6" t="n"/>
      <c r="D200" s="6" t="n"/>
      <c r="E200" s="7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4" t="n"/>
      <c r="O200" s="7" t="n"/>
      <c r="P200" s="7" t="n"/>
      <c r="Q200" s="7" t="n"/>
      <c r="R200" s="7" t="n"/>
      <c r="S200" s="8">
        <f>IF(COUNTA($O200:$R200)=0,"",IF($O200="清晰",2,IF($O200="部分清晰",1,0))+IF($P200="在通话中",2,IF($P200="已知，未参加通话",1,0))+IF($Q200="符合",2,IF($Q200="未透露",1,0))+IF($R200="90 天内",2,IF($R200="今年内",1,0)))</f>
        <v/>
      </c>
      <c r="T200" s="9">
        <f>IF($S200="","",IF($S200&gt;=7,"高",IF($S200&gt;=4,"中","低")))</f>
        <v/>
      </c>
      <c r="U200" s="10">
        <f>IF($B200="","",IF(AND($D200&lt;&gt;"",$F200&lt;&gt;"",$H200&lt;&gt;"",$I200&lt;&gt;"",$J200&lt;&gt;"",$L200&lt;&gt;"",$M200&lt;&gt;"",$N200&lt;&gt;""),"完整","缺少字段"))</f>
        <v/>
      </c>
      <c r="V200" s="7" t="n"/>
      <c r="W200" s="11">
        <f>IF(OR($B200="",$N200=""),"",IF(AND($V200&lt;&gt;"",$V200&lt;&gt;"进行中"),"已关闭",IF($N200&lt;TODAY(),"逾期",IF($N200=TODAY(),"今天到期","已安排"))))</f>
        <v/>
      </c>
      <c r="X200" s="6" t="n"/>
    </row>
    <row r="201">
      <c r="A201" s="4" t="n"/>
      <c r="B201" s="5" t="n"/>
      <c r="C201" s="6" t="n"/>
      <c r="D201" s="6" t="n"/>
      <c r="E201" s="7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4" t="n"/>
      <c r="O201" s="7" t="n"/>
      <c r="P201" s="7" t="n"/>
      <c r="Q201" s="7" t="n"/>
      <c r="R201" s="7" t="n"/>
      <c r="S201" s="8">
        <f>IF(COUNTA($O201:$R201)=0,"",IF($O201="清晰",2,IF($O201="部分清晰",1,0))+IF($P201="在通话中",2,IF($P201="已知，未参加通话",1,0))+IF($Q201="符合",2,IF($Q201="未透露",1,0))+IF($R201="90 天内",2,IF($R201="今年内",1,0)))</f>
        <v/>
      </c>
      <c r="T201" s="9">
        <f>IF($S201="","",IF($S201&gt;=7,"高",IF($S201&gt;=4,"中","低")))</f>
        <v/>
      </c>
      <c r="U201" s="10">
        <f>IF($B201="","",IF(AND($D201&lt;&gt;"",$F201&lt;&gt;"",$H201&lt;&gt;"",$I201&lt;&gt;"",$J201&lt;&gt;"",$L201&lt;&gt;"",$M201&lt;&gt;"",$N201&lt;&gt;""),"完整","缺少字段"))</f>
        <v/>
      </c>
      <c r="V201" s="7" t="n"/>
      <c r="W201" s="11">
        <f>IF(OR($B201="",$N201=""),"",IF(AND($V201&lt;&gt;"",$V201&lt;&gt;"进行中"),"已关闭",IF($N201&lt;TODAY(),"逾期",IF($N201=TODAY(),"今天到期","已安排"))))</f>
        <v/>
      </c>
      <c r="X201" s="6" t="n"/>
    </row>
    <row r="202">
      <c r="A202" s="4" t="n"/>
      <c r="B202" s="5" t="n"/>
      <c r="C202" s="6" t="n"/>
      <c r="D202" s="6" t="n"/>
      <c r="E202" s="7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4" t="n"/>
      <c r="O202" s="7" t="n"/>
      <c r="P202" s="7" t="n"/>
      <c r="Q202" s="7" t="n"/>
      <c r="R202" s="7" t="n"/>
      <c r="S202" s="8">
        <f>IF(COUNTA($O202:$R202)=0,"",IF($O202="清晰",2,IF($O202="部分清晰",1,0))+IF($P202="在通话中",2,IF($P202="已知，未参加通话",1,0))+IF($Q202="符合",2,IF($Q202="未透露",1,0))+IF($R202="90 天内",2,IF($R202="今年内",1,0)))</f>
        <v/>
      </c>
      <c r="T202" s="9">
        <f>IF($S202="","",IF($S202&gt;=7,"高",IF($S202&gt;=4,"中","低")))</f>
        <v/>
      </c>
      <c r="U202" s="10">
        <f>IF($B202="","",IF(AND($D202&lt;&gt;"",$F202&lt;&gt;"",$H202&lt;&gt;"",$I202&lt;&gt;"",$J202&lt;&gt;"",$L202&lt;&gt;"",$M202&lt;&gt;"",$N202&lt;&gt;""),"完整","缺少字段"))</f>
        <v/>
      </c>
      <c r="V202" s="7" t="n"/>
      <c r="W202" s="11">
        <f>IF(OR($B202="",$N202=""),"",IF(AND($V202&lt;&gt;"",$V202&lt;&gt;"进行中"),"已关闭",IF($N202&lt;TODAY(),"逾期",IF($N202=TODAY(),"今天到期","已安排"))))</f>
        <v/>
      </c>
      <c r="X202" s="6" t="n"/>
    </row>
    <row r="203">
      <c r="A203" s="4" t="n"/>
      <c r="B203" s="5" t="n"/>
      <c r="C203" s="6" t="n"/>
      <c r="D203" s="6" t="n"/>
      <c r="E203" s="7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4" t="n"/>
      <c r="O203" s="7" t="n"/>
      <c r="P203" s="7" t="n"/>
      <c r="Q203" s="7" t="n"/>
      <c r="R203" s="7" t="n"/>
      <c r="S203" s="8">
        <f>IF(COUNTA($O203:$R203)=0,"",IF($O203="清晰",2,IF($O203="部分清晰",1,0))+IF($P203="在通话中",2,IF($P203="已知，未参加通话",1,0))+IF($Q203="符合",2,IF($Q203="未透露",1,0))+IF($R203="90 天内",2,IF($R203="今年内",1,0)))</f>
        <v/>
      </c>
      <c r="T203" s="9">
        <f>IF($S203="","",IF($S203&gt;=7,"高",IF($S203&gt;=4,"中","低")))</f>
        <v/>
      </c>
      <c r="U203" s="10">
        <f>IF($B203="","",IF(AND($D203&lt;&gt;"",$F203&lt;&gt;"",$H203&lt;&gt;"",$I203&lt;&gt;"",$J203&lt;&gt;"",$L203&lt;&gt;"",$M203&lt;&gt;"",$N203&lt;&gt;""),"完整","缺少字段"))</f>
        <v/>
      </c>
      <c r="V203" s="7" t="n"/>
      <c r="W203" s="11">
        <f>IF(OR($B203="",$N203=""),"",IF(AND($V203&lt;&gt;"",$V203&lt;&gt;"进行中"),"已关闭",IF($N203&lt;TODAY(),"逾期",IF($N203=TODAY(),"今天到期","已安排"))))</f>
        <v/>
      </c>
      <c r="X203" s="6" t="n"/>
    </row>
    <row r="204">
      <c r="A204" s="4" t="n"/>
      <c r="B204" s="5" t="n"/>
      <c r="C204" s="6" t="n"/>
      <c r="D204" s="6" t="n"/>
      <c r="E204" s="7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4" t="n"/>
      <c r="O204" s="7" t="n"/>
      <c r="P204" s="7" t="n"/>
      <c r="Q204" s="7" t="n"/>
      <c r="R204" s="7" t="n"/>
      <c r="S204" s="8">
        <f>IF(COUNTA($O204:$R204)=0,"",IF($O204="清晰",2,IF($O204="部分清晰",1,0))+IF($P204="在通话中",2,IF($P204="已知，未参加通话",1,0))+IF($Q204="符合",2,IF($Q204="未透露",1,0))+IF($R204="90 天内",2,IF($R204="今年内",1,0)))</f>
        <v/>
      </c>
      <c r="T204" s="9">
        <f>IF($S204="","",IF($S204&gt;=7,"高",IF($S204&gt;=4,"中","低")))</f>
        <v/>
      </c>
      <c r="U204" s="10">
        <f>IF($B204="","",IF(AND($D204&lt;&gt;"",$F204&lt;&gt;"",$H204&lt;&gt;"",$I204&lt;&gt;"",$J204&lt;&gt;"",$L204&lt;&gt;"",$M204&lt;&gt;"",$N204&lt;&gt;""),"完整","缺少字段"))</f>
        <v/>
      </c>
      <c r="V204" s="7" t="n"/>
      <c r="W204" s="11">
        <f>IF(OR($B204="",$N204=""),"",IF(AND($V204&lt;&gt;"",$V204&lt;&gt;"进行中"),"已关闭",IF($N204&lt;TODAY(),"逾期",IF($N204=TODAY(),"今天到期","已安排"))))</f>
        <v/>
      </c>
      <c r="X204" s="6" t="n"/>
    </row>
  </sheetData>
  <autoFilter ref="A4:X204"/>
  <conditionalFormatting sqref="T5:T204">
    <cfRule type="expression" priority="1" dxfId="0">
      <formula>T5="高"</formula>
    </cfRule>
    <cfRule type="expression" priority="2" dxfId="1">
      <formula>T5="中"</formula>
    </cfRule>
    <cfRule type="expression" priority="3" dxfId="2">
      <formula>T5="低"</formula>
    </cfRule>
  </conditionalFormatting>
  <conditionalFormatting sqref="U5:U204">
    <cfRule type="expression" priority="4" dxfId="0">
      <formula>U5="完整"</formula>
    </cfRule>
    <cfRule type="expression" priority="5" dxfId="2">
      <formula>U5="缺少字段"</formula>
    </cfRule>
  </conditionalFormatting>
  <conditionalFormatting sqref="W5:W204">
    <cfRule type="expression" priority="6" dxfId="2">
      <formula>W5="逾期"</formula>
    </cfRule>
    <cfRule type="expression" priority="7" dxfId="1">
      <formula>W5="今天到期"</formula>
    </cfRule>
    <cfRule type="expression" priority="8" dxfId="3">
      <formula>W5="已安排"</formula>
    </cfRule>
    <cfRule type="expression" priority="9" dxfId="4">
      <formula>W5="已关闭"</formula>
    </cfRule>
  </conditionalFormatting>
  <dataValidations count="6">
    <dataValidation sqref="E5:E204" showDropDown="0" showInputMessage="0" showErrorMessage="0" allowBlank="1" type="list">
      <formula1>='列表'!$A$5:$A$14</formula1>
    </dataValidation>
    <dataValidation sqref="O5:O204" showDropDown="0" showInputMessage="0" showErrorMessage="0" allowBlank="1" type="list">
      <formula1>='列表'!$B$5:$B$7</formula1>
    </dataValidation>
    <dataValidation sqref="P5:P204" showDropDown="0" showInputMessage="0" showErrorMessage="0" allowBlank="1" type="list">
      <formula1>='列表'!$C$5:$C$7</formula1>
    </dataValidation>
    <dataValidation sqref="Q5:Q204" showDropDown="0" showInputMessage="0" showErrorMessage="0" allowBlank="1" type="list">
      <formula1>='列表'!$D$5:$D$7</formula1>
    </dataValidation>
    <dataValidation sqref="R5:R204" showDropDown="0" showInputMessage="0" showErrorMessage="0" allowBlank="1" type="list">
      <formula1>='列表'!$E$5:$E$7</formula1>
    </dataValidation>
    <dataValidation sqref="V5:V204" showDropDown="0" showInputMessage="0" showErrorMessage="0" allowBlank="1" type="list">
      <formula1>='列表'!$F$5:$F$8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20" customWidth="1" min="4" max="4"/>
    <col width="12" customWidth="1" min="5" max="5"/>
  </cols>
  <sheetData>
    <row r="1">
      <c r="A1" s="1" t="inlineStr">
        <is>
          <t>需求挖掘电话汇总</t>
        </is>
      </c>
    </row>
    <row r="2">
      <c r="A2" s="2" t="inlineStr">
        <is>
          <t>数据来自“通话”工作表。修改任意一行后会自动更新。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6" t="inlineStr">
        <is>
          <t>已记录的通话</t>
        </is>
      </c>
      <c r="B5" s="12">
        <f>COUNTA('通话'!$B$5:$B$204)</f>
        <v/>
      </c>
    </row>
    <row r="6">
      <c r="A6" s="6" t="inlineStr">
        <is>
          <t>完整的通话</t>
        </is>
      </c>
      <c r="B6" s="12">
        <f>COUNTIF('通话'!$U$5:$U$204,"完整")</f>
        <v/>
      </c>
    </row>
    <row r="7">
      <c r="A7" s="6" t="inlineStr">
        <is>
          <t>缺少字段的通话</t>
        </is>
      </c>
      <c r="B7" s="12">
        <f>COUNTIF('通话'!$U$5:$U$204,"缺少字段")</f>
        <v/>
      </c>
    </row>
    <row r="8">
      <c r="A8" s="6" t="inlineStr">
        <is>
          <t>已约好的下一步（进行中，日期为今天或之后）</t>
        </is>
      </c>
      <c r="B8" s="12">
        <f>COUNTIF('通话'!$W$5:$W$204,"已安排")+COUNTIF('通话'!$W$5:$W$204,"今天到期")</f>
        <v/>
      </c>
    </row>
    <row r="9">
      <c r="A9" s="6" t="inlineStr">
        <is>
          <t>逾期的下一步行动</t>
        </is>
      </c>
      <c r="B9" s="12">
        <f>COUNTIF('通话'!$W$5:$W$204,"逾期")</f>
        <v/>
      </c>
    </row>
    <row r="10">
      <c r="A10" s="6" t="inlineStr">
        <is>
          <t>平均匹配度评分（0 到 8）</t>
        </is>
      </c>
      <c r="B10" s="13">
        <f>IF(COUNT('通话'!$S$5:$S$204)=0,"",AVERAGE('通话'!$S$5:$S$204))</f>
        <v/>
      </c>
    </row>
    <row r="11">
      <c r="A11" s="6" t="inlineStr">
        <is>
          <t>进行中</t>
        </is>
      </c>
      <c r="B11" s="12">
        <f>COUNTIF('通话'!$V$5:$V$204,"进行中")</f>
        <v/>
      </c>
    </row>
    <row r="12">
      <c r="A12" s="6" t="inlineStr">
        <is>
          <t>赢单</t>
        </is>
      </c>
      <c r="B12" s="12">
        <f>COUNTIF('通话'!$V$5:$V$204,"赢单")</f>
        <v/>
      </c>
    </row>
    <row r="13">
      <c r="A13" s="6" t="inlineStr">
        <is>
          <t>丢单</t>
        </is>
      </c>
      <c r="B13" s="12">
        <f>COUNTIF('通话'!$V$5:$V$204,"丢单")</f>
        <v/>
      </c>
    </row>
    <row r="14">
      <c r="A14" s="6" t="inlineStr">
        <is>
          <t>不匹配</t>
        </is>
      </c>
      <c r="B14" s="12">
        <f>COUNTIF('通话'!$V$5:$V$204,"不匹配")</f>
        <v/>
      </c>
    </row>
    <row r="16">
      <c r="A16" s="14" t="inlineStr">
        <is>
          <t>按匹配度统计通话</t>
        </is>
      </c>
    </row>
    <row r="17" ht="24" customHeight="1">
      <c r="A17" s="3" t="inlineStr">
        <is>
          <t>匹配度</t>
        </is>
      </c>
      <c r="B17" s="3" t="inlineStr">
        <is>
          <t>通话数</t>
        </is>
      </c>
    </row>
    <row r="18">
      <c r="A18" s="6" t="inlineStr">
        <is>
          <t>高</t>
        </is>
      </c>
      <c r="B18" s="15">
        <f>COUNTIF('通话'!$T$5:$T$204,A18)</f>
        <v/>
      </c>
    </row>
    <row r="19">
      <c r="A19" s="6" t="inlineStr">
        <is>
          <t>中</t>
        </is>
      </c>
      <c r="B19" s="15">
        <f>COUNTIF('通话'!$T$5:$T$204,A19)</f>
        <v/>
      </c>
    </row>
    <row r="20">
      <c r="A20" s="6" t="inlineStr">
        <is>
          <t>低</t>
        </is>
      </c>
      <c r="B20" s="15">
        <f>COUNTIF('通话'!$T$5:$T$204,A20)</f>
        <v/>
      </c>
    </row>
    <row r="22">
      <c r="A22" s="14" t="inlineStr">
        <is>
          <t>按负责人</t>
        </is>
      </c>
    </row>
    <row r="23" ht="24" customHeight="1">
      <c r="A23" s="3" t="inlineStr">
        <is>
          <t>负责人</t>
        </is>
      </c>
      <c r="B23" s="3" t="inlineStr">
        <is>
          <t>通话数</t>
        </is>
      </c>
      <c r="C23" s="3" t="inlineStr">
        <is>
          <t>完整</t>
        </is>
      </c>
      <c r="D23" s="3" t="inlineStr">
        <is>
          <t>逾期的下一步行动</t>
        </is>
      </c>
      <c r="E23" s="3" t="inlineStr">
        <is>
          <t>平均匹配度</t>
        </is>
      </c>
    </row>
    <row r="24">
      <c r="A24" s="6">
        <f>IF('列表'!A5="","",'列表'!A5)</f>
        <v/>
      </c>
      <c r="B24" s="15">
        <f>IF(A24="","",COUNTIF('通话'!$E$5:$E$204,A24))</f>
        <v/>
      </c>
      <c r="C24" s="15">
        <f>IF(A24="","",COUNTIFS('通话'!$E$5:$E$204,A24,'通话'!$U$5:$U$204,"完整"))</f>
        <v/>
      </c>
      <c r="D24" s="15">
        <f>IF(A24="","",COUNTIFS('通话'!$E$5:$E$204,A24,'通话'!$W$5:$W$204,"逾期"))</f>
        <v/>
      </c>
      <c r="E24" s="16">
        <f>IF(A24="","",IFERROR(AVERAGEIF('通话'!$E$5:$E$204,A24,'通话'!$S$5:$S$204),""))</f>
        <v/>
      </c>
    </row>
    <row r="25">
      <c r="A25" s="6">
        <f>IF('列表'!A6="","",'列表'!A6)</f>
        <v/>
      </c>
      <c r="B25" s="15">
        <f>IF(A25="","",COUNTIF('通话'!$E$5:$E$204,A25))</f>
        <v/>
      </c>
      <c r="C25" s="15">
        <f>IF(A25="","",COUNTIFS('通话'!$E$5:$E$204,A25,'通话'!$U$5:$U$204,"完整"))</f>
        <v/>
      </c>
      <c r="D25" s="15">
        <f>IF(A25="","",COUNTIFS('通话'!$E$5:$E$204,A25,'通话'!$W$5:$W$204,"逾期"))</f>
        <v/>
      </c>
      <c r="E25" s="16">
        <f>IF(A25="","",IFERROR(AVERAGEIF('通话'!$E$5:$E$204,A25,'通话'!$S$5:$S$204),""))</f>
        <v/>
      </c>
    </row>
    <row r="26">
      <c r="A26" s="6">
        <f>IF('列表'!A7="","",'列表'!A7)</f>
        <v/>
      </c>
      <c r="B26" s="15">
        <f>IF(A26="","",COUNTIF('通话'!$E$5:$E$204,A26))</f>
        <v/>
      </c>
      <c r="C26" s="15">
        <f>IF(A26="","",COUNTIFS('通话'!$E$5:$E$204,A26,'通话'!$U$5:$U$204,"完整"))</f>
        <v/>
      </c>
      <c r="D26" s="15">
        <f>IF(A26="","",COUNTIFS('通话'!$E$5:$E$204,A26,'通话'!$W$5:$W$204,"逾期"))</f>
        <v/>
      </c>
      <c r="E26" s="16">
        <f>IF(A26="","",IFERROR(AVERAGEIF('通话'!$E$5:$E$204,A26,'通话'!$S$5:$S$204),""))</f>
        <v/>
      </c>
    </row>
    <row r="27">
      <c r="A27" s="6">
        <f>IF('列表'!A8="","",'列表'!A8)</f>
        <v/>
      </c>
      <c r="B27" s="15">
        <f>IF(A27="","",COUNTIF('通话'!$E$5:$E$204,A27))</f>
        <v/>
      </c>
      <c r="C27" s="15">
        <f>IF(A27="","",COUNTIFS('通话'!$E$5:$E$204,A27,'通话'!$U$5:$U$204,"完整"))</f>
        <v/>
      </c>
      <c r="D27" s="15">
        <f>IF(A27="","",COUNTIFS('通话'!$E$5:$E$204,A27,'通话'!$W$5:$W$204,"逾期"))</f>
        <v/>
      </c>
      <c r="E27" s="16">
        <f>IF(A27="","",IFERROR(AVERAGEIF('通话'!$E$5:$E$204,A27,'通话'!$S$5:$S$204),""))</f>
        <v/>
      </c>
    </row>
    <row r="28">
      <c r="A28" s="6">
        <f>IF('列表'!A9="","",'列表'!A9)</f>
        <v/>
      </c>
      <c r="B28" s="15">
        <f>IF(A28="","",COUNTIF('通话'!$E$5:$E$204,A28))</f>
        <v/>
      </c>
      <c r="C28" s="15">
        <f>IF(A28="","",COUNTIFS('通话'!$E$5:$E$204,A28,'通话'!$U$5:$U$204,"完整"))</f>
        <v/>
      </c>
      <c r="D28" s="15">
        <f>IF(A28="","",COUNTIFS('通话'!$E$5:$E$204,A28,'通话'!$W$5:$W$204,"逾期"))</f>
        <v/>
      </c>
      <c r="E28" s="16">
        <f>IF(A28="","",IFERROR(AVERAGEIF('通话'!$E$5:$E$204,A28,'通话'!$S$5:$S$204),""))</f>
        <v/>
      </c>
    </row>
    <row r="29">
      <c r="A29" s="6">
        <f>IF('列表'!A10="","",'列表'!A10)</f>
        <v/>
      </c>
      <c r="B29" s="15">
        <f>IF(A29="","",COUNTIF('通话'!$E$5:$E$204,A29))</f>
        <v/>
      </c>
      <c r="C29" s="15">
        <f>IF(A29="","",COUNTIFS('通话'!$E$5:$E$204,A29,'通话'!$U$5:$U$204,"完整"))</f>
        <v/>
      </c>
      <c r="D29" s="15">
        <f>IF(A29="","",COUNTIFS('通话'!$E$5:$E$204,A29,'通话'!$W$5:$W$204,"逾期"))</f>
        <v/>
      </c>
      <c r="E29" s="16">
        <f>IF(A29="","",IFERROR(AVERAGEIF('通话'!$E$5:$E$204,A29,'通话'!$S$5:$S$204),""))</f>
        <v/>
      </c>
    </row>
    <row r="31">
      <c r="A31" s="17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24" customWidth="1" min="3" max="3"/>
    <col width="16" customWidth="1" min="4" max="4"/>
    <col width="16" customWidth="1" min="5" max="5"/>
    <col width="12" customWidth="1" min="6" max="6"/>
  </cols>
  <sheetData>
    <row r="1">
      <c r="A1" s="1" t="inlineStr">
        <is>
          <t>列表和匹配度评分</t>
        </is>
      </c>
    </row>
    <row r="2">
      <c r="A2" s="2" t="inlineStr">
        <is>
          <t>在这里修改负责人姓名。“通话”工作表中的下拉列表使用这些列表。分值表显示匹配度评分是如何计算的。</t>
        </is>
      </c>
    </row>
    <row r="4" ht="24" customHeight="1">
      <c r="A4" s="3" t="inlineStr">
        <is>
          <t>负责人</t>
        </is>
      </c>
      <c r="B4" s="3" t="inlineStr">
        <is>
          <t>问题清晰度</t>
        </is>
      </c>
      <c r="C4" s="3" t="inlineStr">
        <is>
          <t>决策人匹配</t>
        </is>
      </c>
      <c r="D4" s="3" t="inlineStr">
        <is>
          <t>预算匹配</t>
        </is>
      </c>
      <c r="E4" s="3" t="inlineStr">
        <is>
          <t>时间匹配</t>
        </is>
      </c>
      <c r="F4" s="3" t="inlineStr">
        <is>
          <t>结果</t>
        </is>
      </c>
    </row>
    <row r="5">
      <c r="A5" s="6" t="inlineStr">
        <is>
          <t>Kim</t>
        </is>
      </c>
      <c r="B5" s="6" t="inlineStr">
        <is>
          <t>清晰</t>
        </is>
      </c>
      <c r="C5" s="6" t="inlineStr">
        <is>
          <t>在通话中</t>
        </is>
      </c>
      <c r="D5" s="6" t="inlineStr">
        <is>
          <t>符合</t>
        </is>
      </c>
      <c r="E5" s="6" t="inlineStr">
        <is>
          <t>90 天内</t>
        </is>
      </c>
      <c r="F5" s="6" t="inlineStr">
        <is>
          <t>进行中</t>
        </is>
      </c>
    </row>
    <row r="6">
      <c r="A6" s="6" t="inlineStr">
        <is>
          <t>Dan</t>
        </is>
      </c>
      <c r="B6" s="6" t="inlineStr">
        <is>
          <t>部分清晰</t>
        </is>
      </c>
      <c r="C6" s="6" t="inlineStr">
        <is>
          <t>已知，未参加通话</t>
        </is>
      </c>
      <c r="D6" s="6" t="inlineStr">
        <is>
          <t>未透露</t>
        </is>
      </c>
      <c r="E6" s="6" t="inlineStr">
        <is>
          <t>今年内</t>
        </is>
      </c>
      <c r="F6" s="6" t="inlineStr">
        <is>
          <t>赢单</t>
        </is>
      </c>
    </row>
    <row r="7">
      <c r="A7" s="6" t="n"/>
      <c r="B7" s="6" t="inlineStr">
        <is>
          <t>模糊</t>
        </is>
      </c>
      <c r="C7" s="6" t="inlineStr">
        <is>
          <t>未知</t>
        </is>
      </c>
      <c r="D7" s="6" t="inlineStr">
        <is>
          <t>过低</t>
        </is>
      </c>
      <c r="E7" s="6" t="inlineStr">
        <is>
          <t>无日期</t>
        </is>
      </c>
      <c r="F7" s="6" t="inlineStr">
        <is>
          <t>丢单</t>
        </is>
      </c>
    </row>
    <row r="8">
      <c r="A8" s="6" t="n"/>
      <c r="F8" s="6" t="inlineStr">
        <is>
          <t>不匹配</t>
        </is>
      </c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6">
      <c r="A16" s="14" t="inlineStr">
        <is>
          <t>匹配度评分：每个选项的分值</t>
        </is>
      </c>
    </row>
    <row r="17" ht="24" customHeight="1">
      <c r="A17" s="3" t="inlineStr">
        <is>
          <t>下拉列表</t>
        </is>
      </c>
      <c r="B17" s="3" t="inlineStr">
        <is>
          <t>2 分</t>
        </is>
      </c>
      <c r="C17" s="3" t="inlineStr">
        <is>
          <t>1 分</t>
        </is>
      </c>
      <c r="D17" s="3" t="inlineStr">
        <is>
          <t>0 分</t>
        </is>
      </c>
    </row>
    <row r="18">
      <c r="A18" s="5" t="inlineStr">
        <is>
          <t>问题清晰度</t>
        </is>
      </c>
      <c r="B18" s="6" t="inlineStr">
        <is>
          <t>清晰</t>
        </is>
      </c>
      <c r="C18" s="6" t="inlineStr">
        <is>
          <t>部分清晰</t>
        </is>
      </c>
      <c r="D18" s="6" t="inlineStr">
        <is>
          <t>模糊</t>
        </is>
      </c>
    </row>
    <row r="19">
      <c r="A19" s="5" t="inlineStr">
        <is>
          <t>决策人匹配</t>
        </is>
      </c>
      <c r="B19" s="6" t="inlineStr">
        <is>
          <t>在通话中</t>
        </is>
      </c>
      <c r="C19" s="6" t="inlineStr">
        <is>
          <t>已知，未参加通话</t>
        </is>
      </c>
      <c r="D19" s="6" t="inlineStr">
        <is>
          <t>未知</t>
        </is>
      </c>
    </row>
    <row r="20">
      <c r="A20" s="5" t="inlineStr">
        <is>
          <t>预算匹配</t>
        </is>
      </c>
      <c r="B20" s="6" t="inlineStr">
        <is>
          <t>符合</t>
        </is>
      </c>
      <c r="C20" s="6" t="inlineStr">
        <is>
          <t>未透露</t>
        </is>
      </c>
      <c r="D20" s="6" t="inlineStr">
        <is>
          <t>过低</t>
        </is>
      </c>
    </row>
    <row r="21">
      <c r="A21" s="5" t="inlineStr">
        <is>
          <t>时间匹配</t>
        </is>
      </c>
      <c r="B21" s="6" t="inlineStr">
        <is>
          <t>90 天内</t>
        </is>
      </c>
      <c r="C21" s="6" t="inlineStr">
        <is>
          <t>今年内</t>
        </is>
      </c>
      <c r="D21" s="6" t="inlineStr">
        <is>
          <t>无日期</t>
        </is>
      </c>
    </row>
    <row r="23">
      <c r="A23" s="14" t="inlineStr">
        <is>
          <t>按分数判定匹配度</t>
        </is>
      </c>
    </row>
    <row r="24" ht="24" customHeight="1">
      <c r="A24" s="3" t="inlineStr">
        <is>
          <t>匹配度</t>
        </is>
      </c>
      <c r="B24" s="3" t="inlineStr">
        <is>
          <t>分数</t>
        </is>
      </c>
    </row>
    <row r="25">
      <c r="A25" s="5" t="inlineStr">
        <is>
          <t>高</t>
        </is>
      </c>
      <c r="B25" s="6" t="inlineStr">
        <is>
          <t>7 到 8</t>
        </is>
      </c>
    </row>
    <row r="26">
      <c r="A26" s="5" t="inlineStr">
        <is>
          <t>中</t>
        </is>
      </c>
      <c r="B26" s="6" t="inlineStr">
        <is>
          <t>4 到 6</t>
        </is>
      </c>
    </row>
    <row r="27">
      <c r="A27" s="5" t="inlineStr">
        <is>
          <t>低</t>
        </is>
      </c>
      <c r="B27" s="6" t="inlineStr">
        <is>
          <t>0 到 3</t>
        </is>
      </c>
    </row>
    <row r="29">
      <c r="A29" s="14" t="inlineStr">
        <is>
          <t>五个字段：全部填好通话才算完整</t>
        </is>
      </c>
    </row>
    <row r="30">
      <c r="A30" s="6" t="inlineStr">
        <is>
          <t>1. 问题（含影响）</t>
        </is>
      </c>
    </row>
    <row r="31">
      <c r="A31" s="6" t="inlineStr">
        <is>
          <t>2. 买方角色（角色和决策人）</t>
        </is>
      </c>
    </row>
    <row r="32">
      <c r="A32" s="6" t="inlineStr">
        <is>
          <t>3. 限制条件（预算、时间安排、技术与审批）</t>
        </is>
      </c>
    </row>
    <row r="33">
      <c r="A33" s="6" t="inlineStr">
        <is>
          <t>4. 成功标准</t>
        </is>
      </c>
    </row>
    <row r="34">
      <c r="A34" s="6" t="inlineStr">
        <is>
          <t>5. 带日期的下一步行动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需求挖掘电话记录表</dc:title>
  <dcterms:created xmlns:dcterms="http://purl.org/dc/terms/" xmlns:xsi="http://www.w3.org/2001/XMLSchema-instance" xsi:type="dcterms:W3CDTF">2026-10-08T08:52:40Z</dcterms:created>
  <dcterms:modified xmlns:dcterms="http://purl.org/dc/terms/" xmlns:xsi="http://www.w3.org/2001/XMLSchema-instance" xsi:type="dcterms:W3CDTF">2026-10-08T08:52:40Z</dcterms:modified>
</cp:coreProperties>
</file>