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外出计划" sheetId="1" state="visible" r:id="rId1"/>
    <sheet xmlns:r="http://schemas.openxmlformats.org/officeDocument/2006/relationships" name="外出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'外出计划'!$A$4:$T$204</definedName>
    <definedName name="_xlnm._FilterDatabase" localSheetId="1" hidden="1">'外出记录'!$A$4:$M$204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" fontId="6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26" customWidth="1" min="9" max="9"/>
    <col width="36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30" customWidth="1" min="16" max="16"/>
    <col width="11" customWidth="1" min="17" max="17"/>
    <col width="15" customWidth="1" min="18" max="18"/>
    <col width="10" customWidth="1" min="19" max="19"/>
    <col width="10" customWidth="1" min="20" max="20"/>
  </cols>
  <sheetData>
    <row r="1">
      <c r="A1" s="1" t="inlineStr">
        <is>
          <t>外出计划</t>
        </is>
      </c>
    </row>
    <row r="2">
      <c r="A2" s="2" t="inlineStr">
        <is>
          <t>每次外出一行，从一天病假到年末停业都适用。填写白色列；带底色的列会自动填写。</t>
        </is>
      </c>
    </row>
    <row r="3">
      <c r="A3" s="2" t="inlineStr">
        <is>
          <t>外出最后一天是返岗的前一天。“返岗日”和“回复截止日”会跳过周末和“列表”工作表中的休息日。“状态”使用今天的日期。</t>
        </is>
      </c>
    </row>
    <row r="4" ht="46" customHeight="1">
      <c r="A4" s="3" t="inlineStr">
        <is>
          <t>外出事项</t>
        </is>
      </c>
      <c r="B4" s="3" t="inlineStr">
        <is>
          <t>外出人员</t>
        </is>
      </c>
      <c r="C4" s="3" t="inlineStr">
        <is>
          <t>场景</t>
        </is>
      </c>
      <c r="D4" s="3" t="inlineStr">
        <is>
          <t>外出第一天</t>
        </is>
      </c>
      <c r="E4" s="3" t="inlineStr">
        <is>
          <t>外出最后一天</t>
        </is>
      </c>
      <c r="F4" s="3" t="inlineStr">
        <is>
          <t>返岗日</t>
        </is>
      </c>
      <c r="G4" s="3" t="inlineStr">
        <is>
          <t>回复截止日</t>
        </is>
      </c>
      <c r="H4" s="3" t="inlineStr">
        <is>
          <t>代班同事</t>
        </is>
      </c>
      <c r="I4" s="3" t="inlineStr">
        <is>
          <t>紧急是指</t>
        </is>
      </c>
      <c r="J4" s="3" t="inlineStr">
        <is>
          <t>AI 客服怎么说</t>
        </is>
      </c>
      <c r="K4" s="3" t="inlineStr">
        <is>
          <t>对外回复已设置</t>
        </is>
      </c>
      <c r="L4" s="3" t="inlineStr">
        <is>
          <t>对内回复已设置</t>
        </is>
      </c>
      <c r="M4" s="3" t="inlineStr">
        <is>
          <t>网站聊天已更新</t>
        </is>
      </c>
      <c r="N4" s="3" t="inlineStr">
        <is>
          <t>语音信箱和状态已更新</t>
        </is>
      </c>
      <c r="O4" s="3" t="inlineStr">
        <is>
          <t>就绪</t>
        </is>
      </c>
      <c r="P4" s="3" t="inlineStr">
        <is>
          <t>返岗后跟进</t>
        </is>
      </c>
      <c r="Q4" s="3" t="inlineStr">
        <is>
          <t>跟进已完成</t>
        </is>
      </c>
      <c r="R4" s="3" t="inlineStr">
        <is>
          <t>状态</t>
        </is>
      </c>
      <c r="S4" s="3" t="inlineStr">
        <is>
          <t>已记录消息</t>
        </is>
      </c>
      <c r="T4" s="3" t="inlineStr">
        <is>
          <t>延迟或未回复</t>
        </is>
      </c>
    </row>
    <row r="5">
      <c r="A5" s="4" t="inlineStr">
        <is>
          <t>Grace 的 2026 年报税季</t>
        </is>
      </c>
      <c r="B5" s="5" t="inlineStr">
        <is>
          <t>Grace Okafor</t>
        </is>
      </c>
      <c r="C5" s="5" t="inlineStr">
        <is>
          <t>繁忙期</t>
        </is>
      </c>
      <c r="D5" s="6" t="n">
        <v>46118</v>
      </c>
      <c r="E5" s="6" t="n">
        <v>46127</v>
      </c>
      <c r="F5" s="7">
        <f>IF($E5="","",WORKDAY($E5,1,'列表'!$D$11:$D$40))</f>
        <v/>
      </c>
      <c r="G5" s="7">
        <f>IF($F5="","",WORKDAY($F5,'列表'!$D$5,'列表'!$D$11:$D$40))</f>
        <v/>
      </c>
      <c r="H5" s="5" t="inlineStr">
        <is>
          <t>Felipe Andrade</t>
        </is>
      </c>
      <c r="I5" s="5" t="inlineStr">
        <is>
          <t>有截止日期的税务通知</t>
        </is>
      </c>
      <c r="J5" s="5" t="inlineStr">
        <is>
          <t>4 月 15 日前，回复最多需要 3 个工作日。紧急通知交给 Felipe。</t>
        </is>
      </c>
      <c r="K5" s="8" t="inlineStr">
        <is>
          <t>是</t>
        </is>
      </c>
      <c r="L5" s="8" t="inlineStr">
        <is>
          <t>是</t>
        </is>
      </c>
      <c r="M5" s="8" t="inlineStr">
        <is>
          <t>是</t>
        </is>
      </c>
      <c r="N5" s="8" t="inlineStr">
        <is>
          <t>是</t>
        </is>
      </c>
      <c r="O5" s="9">
        <f>IF($A5="","",IF(COUNTIF($K5:$N5,"是")=4,"已就绪","未就绪"))</f>
        <v/>
      </c>
      <c r="P5" s="5" t="inlineStr">
        <is>
          <t>清理积压邮件</t>
        </is>
      </c>
      <c r="Q5" s="8" t="inlineStr">
        <is>
          <t>是</t>
        </is>
      </c>
      <c r="R5" s="10">
        <f>IF(OR($A5="",$D5="",$E5=""),"",IF(TODAY()&lt;$D5,IF(AND($O5&lt;&gt;"已就绪",$D5-TODAY()&lt;='列表'!$D$7),"立即设置消息","已计划"),IF(TODAY()&lt;=$E5,"外出中",IF($Q5="是","已结束",IF(TODAY()&gt;$G5,"跟进逾期","待跟进")))))</f>
        <v/>
      </c>
      <c r="S5" s="11">
        <f>IF($A5="","",COUNTIF('外出记录'!$B$5:$B$204,$A5))</f>
        <v/>
      </c>
      <c r="T5" s="11">
        <f>IF($A5="","",COUNTIFS('外出记录'!$B$5:$B$204,$A5,'外出记录'!$L$5:$L$204,"延迟回复")+COUNTIFS('外出记录'!$B$5:$B$204,$A5,'外出记录'!$L$5:$L$204,"逾期")+COUNTIFS('外出记录'!$B$5:$B$204,$A5,'外出记录'!$L$5:$L$204,"今天到期")+COUNTIFS('外出记录'!$B$5:$B$204,$A5,'外出记录'!$L$5:$L$204,"待回复"))</f>
        <v/>
      </c>
    </row>
    <row r="6">
      <c r="A6" s="4" t="inlineStr">
        <is>
          <t>Grace 参加税务会议</t>
        </is>
      </c>
      <c r="B6" s="5" t="inlineStr">
        <is>
          <t>Grace Okafor</t>
        </is>
      </c>
      <c r="C6" s="5" t="inlineStr">
        <is>
          <t>会议或出差</t>
        </is>
      </c>
      <c r="D6" s="6" t="n">
        <v>46188</v>
      </c>
      <c r="E6" s="6" t="n">
        <v>46190</v>
      </c>
      <c r="F6" s="7">
        <f>IF($E6="","",WORKDAY($E6,1,'列表'!$D$11:$D$40))</f>
        <v/>
      </c>
      <c r="G6" s="7">
        <f>IF($F6="","",WORKDAY($F6,'列表'!$D$5,'列表'!$D$11:$D$40))</f>
        <v/>
      </c>
      <c r="H6" s="5" t="inlineStr">
        <is>
          <t>Felipe Andrade</t>
        </is>
      </c>
      <c r="I6" s="5" t="inlineStr">
        <is>
          <t>有截止日期的税务通知、工资发放</t>
        </is>
      </c>
      <c r="J6" s="5" t="inlineStr">
        <is>
          <t>Grace 外出参加工作活动至 6 月 17 日。Felipe 回答紧急问题。</t>
        </is>
      </c>
      <c r="K6" s="8" t="inlineStr">
        <is>
          <t>是</t>
        </is>
      </c>
      <c r="L6" s="8" t="inlineStr">
        <is>
          <t>是</t>
        </is>
      </c>
      <c r="M6" s="8" t="inlineStr">
        <is>
          <t>是</t>
        </is>
      </c>
      <c r="N6" s="8" t="inlineStr">
        <is>
          <t>是</t>
        </is>
      </c>
      <c r="O6" s="9">
        <f>IF($A6="","",IF(COUNTIF($K6:$N6,"是")=4,"已就绪","未就绪"))</f>
        <v/>
      </c>
      <c r="P6" s="5" t="inlineStr">
        <is>
          <t>回复 6 封客户邮件</t>
        </is>
      </c>
      <c r="Q6" s="8" t="inlineStr">
        <is>
          <t>是</t>
        </is>
      </c>
      <c r="R6" s="10">
        <f>IF(OR($A6="",$D6="",$E6=""),"",IF(TODAY()&lt;$D6,IF(AND($O6&lt;&gt;"已就绪",$D6-TODAY()&lt;='列表'!$D$7),"立即设置消息","已计划"),IF(TODAY()&lt;=$E6,"外出中",IF($Q6="是","已结束",IF(TODAY()&gt;$G6,"跟进逾期","待跟进")))))</f>
        <v/>
      </c>
      <c r="S6" s="11">
        <f>IF($A6="","",COUNTIF('外出记录'!$B$5:$B$204,$A6))</f>
        <v/>
      </c>
      <c r="T6" s="11">
        <f>IF($A6="","",COUNTIFS('外出记录'!$B$5:$B$204,$A6,'外出记录'!$L$5:$L$204,"延迟回复")+COUNTIFS('外出记录'!$B$5:$B$204,$A6,'外出记录'!$L$5:$L$204,"逾期")+COUNTIFS('外出记录'!$B$5:$B$204,$A6,'外出记录'!$L$5:$L$204,"今天到期")+COUNTIFS('外出记录'!$B$5:$B$204,$A6,'外出记录'!$L$5:$L$204,"待回复"))</f>
        <v/>
      </c>
    </row>
    <row r="7">
      <c r="A7" s="4" t="inlineStr">
        <is>
          <t>独立日停业</t>
        </is>
      </c>
      <c r="B7" s="5" t="inlineStr">
        <is>
          <t>整个办公室</t>
        </is>
      </c>
      <c r="C7" s="5" t="inlineStr">
        <is>
          <t>节假日停业</t>
        </is>
      </c>
      <c r="D7" s="6" t="n">
        <v>46206</v>
      </c>
      <c r="E7" s="6" t="n">
        <v>46206</v>
      </c>
      <c r="F7" s="7">
        <f>IF($E7="","",WORKDAY($E7,1,'列表'!$D$11:$D$40))</f>
        <v/>
      </c>
      <c r="G7" s="7">
        <f>IF($F7="","",WORKDAY($F7,'列表'!$D$5,'列表'!$D$11:$D$40))</f>
        <v/>
      </c>
      <c r="H7" s="5" t="inlineStr">
        <is>
          <t>Felipe Andrade</t>
        </is>
      </c>
      <c r="I7" s="5" t="inlineStr">
        <is>
          <t>工资发放、银行问题</t>
        </is>
      </c>
      <c r="J7" s="5" t="inlineStr">
        <is>
          <t>7 月 3 日周五停业，7 月 6 日周一恢复营业。</t>
        </is>
      </c>
      <c r="K7" s="8" t="inlineStr">
        <is>
          <t>是</t>
        </is>
      </c>
      <c r="L7" s="8" t="inlineStr">
        <is>
          <t>是</t>
        </is>
      </c>
      <c r="M7" s="8" t="inlineStr">
        <is>
          <t>是</t>
        </is>
      </c>
      <c r="N7" s="8" t="inlineStr">
        <is>
          <t>是</t>
        </is>
      </c>
      <c r="O7" s="9">
        <f>IF($A7="","",IF(COUNTIF($K7:$N7,"是")=4,"已就绪","未就绪"))</f>
        <v/>
      </c>
      <c r="P7" s="5" t="inlineStr">
        <is>
          <t>无</t>
        </is>
      </c>
      <c r="Q7" s="8" t="inlineStr">
        <is>
          <t>是</t>
        </is>
      </c>
      <c r="R7" s="10">
        <f>IF(OR($A7="",$D7="",$E7=""),"",IF(TODAY()&lt;$D7,IF(AND($O7&lt;&gt;"已就绪",$D7-TODAY()&lt;='列表'!$D$7),"立即设置消息","已计划"),IF(TODAY()&lt;=$E7,"外出中",IF($Q7="是","已结束",IF(TODAY()&gt;$G7,"跟进逾期","待跟进")))))</f>
        <v/>
      </c>
      <c r="S7" s="11">
        <f>IF($A7="","",COUNTIF('外出记录'!$B$5:$B$204,$A7))</f>
        <v/>
      </c>
      <c r="T7" s="11">
        <f>IF($A7="","",COUNTIFS('外出记录'!$B$5:$B$204,$A7,'外出记录'!$L$5:$L$204,"延迟回复")+COUNTIFS('外出记录'!$B$5:$B$204,$A7,'外出记录'!$L$5:$L$204,"逾期")+COUNTIFS('外出记录'!$B$5:$B$204,$A7,'外出记录'!$L$5:$L$204,"今天到期")+COUNTIFS('外出记录'!$B$5:$B$204,$A7,'外出记录'!$L$5:$L$204,"待回复"))</f>
        <v/>
      </c>
    </row>
    <row r="8">
      <c r="A8" s="4" t="inlineStr">
        <is>
          <t>Felipe 的 8 月休假</t>
        </is>
      </c>
      <c r="B8" s="5" t="inlineStr">
        <is>
          <t>Felipe Andrade</t>
        </is>
      </c>
      <c r="C8" s="5" t="inlineStr">
        <is>
          <t>休假</t>
        </is>
      </c>
      <c r="D8" s="6" t="n">
        <v>46251</v>
      </c>
      <c r="E8" s="6" t="n">
        <v>46262</v>
      </c>
      <c r="F8" s="7">
        <f>IF($E8="","",WORKDAY($E8,1,'列表'!$D$11:$D$40))</f>
        <v/>
      </c>
      <c r="G8" s="7">
        <f>IF($F8="","",WORKDAY($F8,'列表'!$D$5,'列表'!$D$11:$D$40))</f>
        <v/>
      </c>
      <c r="H8" s="5" t="inlineStr">
        <is>
          <t>Grace Okafor</t>
        </is>
      </c>
      <c r="I8" s="5" t="inlineStr">
        <is>
          <t>工资发放、银行问题</t>
        </is>
      </c>
      <c r="J8" s="5" t="inlineStr">
        <is>
          <t>Felipe 外出中，8 月 31 日回来。Grace 负责回复他的客户。</t>
        </is>
      </c>
      <c r="K8" s="8" t="inlineStr">
        <is>
          <t>是</t>
        </is>
      </c>
      <c r="L8" s="8" t="inlineStr">
        <is>
          <t>是</t>
        </is>
      </c>
      <c r="M8" s="8" t="inlineStr">
        <is>
          <t>是</t>
        </is>
      </c>
      <c r="N8" s="8" t="inlineStr">
        <is>
          <t>是</t>
        </is>
      </c>
      <c r="O8" s="9">
        <f>IF($A8="","",IF(COUNTIF($K8:$N8,"是")=4,"已就绪","未就绪"))</f>
        <v/>
      </c>
      <c r="P8" s="5" t="inlineStr">
        <is>
          <t>回复 Felipe 邮箱中的客户邮件</t>
        </is>
      </c>
      <c r="Q8" s="8" t="inlineStr">
        <is>
          <t>否</t>
        </is>
      </c>
      <c r="R8" s="10">
        <f>IF(OR($A8="",$D8="",$E8=""),"",IF(TODAY()&lt;$D8,IF(AND($O8&lt;&gt;"已就绪",$D8-TODAY()&lt;='列表'!$D$7),"立即设置消息","已计划"),IF(TODAY()&lt;=$E8,"外出中",IF($Q8="是","已结束",IF(TODAY()&gt;$G8,"跟进逾期","待跟进")))))</f>
        <v/>
      </c>
      <c r="S8" s="11">
        <f>IF($A8="","",COUNTIF('外出记录'!$B$5:$B$204,$A8))</f>
        <v/>
      </c>
      <c r="T8" s="11">
        <f>IF($A8="","",COUNTIFS('外出记录'!$B$5:$B$204,$A8,'外出记录'!$L$5:$L$204,"延迟回复")+COUNTIFS('外出记录'!$B$5:$B$204,$A8,'外出记录'!$L$5:$L$204,"逾期")+COUNTIFS('外出记录'!$B$5:$B$204,$A8,'外出记录'!$L$5:$L$204,"今天到期")+COUNTIFS('外出记录'!$B$5:$B$204,$A8,'外出记录'!$L$5:$L$204,"待回复"))</f>
        <v/>
      </c>
    </row>
    <row r="9">
      <c r="A9" s="4" t="inlineStr">
        <is>
          <t>感恩节停业</t>
        </is>
      </c>
      <c r="B9" s="5" t="inlineStr">
        <is>
          <t>整个办公室</t>
        </is>
      </c>
      <c r="C9" s="5" t="inlineStr">
        <is>
          <t>节假日停业</t>
        </is>
      </c>
      <c r="D9" s="6" t="n">
        <v>46352</v>
      </c>
      <c r="E9" s="6" t="n">
        <v>46353</v>
      </c>
      <c r="F9" s="7">
        <f>IF($E9="","",WORKDAY($E9,1,'列表'!$D$11:$D$40))</f>
        <v/>
      </c>
      <c r="G9" s="7">
        <f>IF($F9="","",WORKDAY($F9,'列表'!$D$5,'列表'!$D$11:$D$40))</f>
        <v/>
      </c>
      <c r="H9" s="5" t="inlineStr">
        <is>
          <t>Felipe Andrade</t>
        </is>
      </c>
      <c r="I9" s="5" t="inlineStr">
        <is>
          <t>工资发放、银行问题</t>
        </is>
      </c>
      <c r="J9" s="5" t="inlineStr">
        <is>
          <t>11 月 26 日和 27 日停业，11 月 30 日周一恢复营业。</t>
        </is>
      </c>
      <c r="K9" s="8" t="inlineStr">
        <is>
          <t>否</t>
        </is>
      </c>
      <c r="L9" s="8" t="inlineStr">
        <is>
          <t>否</t>
        </is>
      </c>
      <c r="M9" s="8" t="inlineStr">
        <is>
          <t>否</t>
        </is>
      </c>
      <c r="N9" s="8" t="inlineStr">
        <is>
          <t>否</t>
        </is>
      </c>
      <c r="O9" s="9">
        <f>IF($A9="","",IF(COUNTIF($K9:$N9,"是")=4,"已就绪","未就绪"))</f>
        <v/>
      </c>
      <c r="P9" s="5" t="inlineStr">
        <is>
          <t>在回复截止日前回复所有消息</t>
        </is>
      </c>
      <c r="Q9" s="8" t="n"/>
      <c r="R9" s="10">
        <f>IF(OR($A9="",$D9="",$E9=""),"",IF(TODAY()&lt;$D9,IF(AND($O9&lt;&gt;"已就绪",$D9-TODAY()&lt;='列表'!$D$7),"立即设置消息","已计划"),IF(TODAY()&lt;=$E9,"外出中",IF($Q9="是","已结束",IF(TODAY()&gt;$G9,"跟进逾期","待跟进")))))</f>
        <v/>
      </c>
      <c r="S9" s="11">
        <f>IF($A9="","",COUNTIF('外出记录'!$B$5:$B$204,$A9))</f>
        <v/>
      </c>
      <c r="T9" s="11">
        <f>IF($A9="","",COUNTIFS('外出记录'!$B$5:$B$204,$A9,'外出记录'!$L$5:$L$204,"延迟回复")+COUNTIFS('外出记录'!$B$5:$B$204,$A9,'外出记录'!$L$5:$L$204,"逾期")+COUNTIFS('外出记录'!$B$5:$B$204,$A9,'外出记录'!$L$5:$L$204,"今天到期")+COUNTIFS('外出记录'!$B$5:$B$204,$A9,'外出记录'!$L$5:$L$204,"待回复"))</f>
        <v/>
      </c>
    </row>
    <row r="10">
      <c r="A10" s="4" t="inlineStr">
        <is>
          <t>Grace 的 2026 年末休假</t>
        </is>
      </c>
      <c r="B10" s="5" t="inlineStr">
        <is>
          <t>Grace Okafor</t>
        </is>
      </c>
      <c r="C10" s="5" t="inlineStr">
        <is>
          <t>休假</t>
        </is>
      </c>
      <c r="D10" s="6" t="n">
        <v>46375</v>
      </c>
      <c r="E10" s="6" t="n">
        <v>46390</v>
      </c>
      <c r="F10" s="7">
        <f>IF($E10="","",WORKDAY($E10,1,'列表'!$D$11:$D$40))</f>
        <v/>
      </c>
      <c r="G10" s="7">
        <f>IF($F10="","",WORKDAY($F10,'列表'!$D$5,'列表'!$D$11:$D$40))</f>
        <v/>
      </c>
      <c r="H10" s="5" t="inlineStr">
        <is>
          <t>Felipe Andrade</t>
        </is>
      </c>
      <c r="I10" s="5" t="inlineStr">
        <is>
          <t>有截止日期的税务通知、工资发放、银行问题</t>
        </is>
      </c>
      <c r="J10" s="5" t="inlineStr">
        <is>
          <t>节日期间停业，1 月 4 日周一恢复营业。紧急：Felipe 会在下一个工作日 10:00 前回复。其他消息在 1 月 6 日周三前回复。</t>
        </is>
      </c>
      <c r="K10" s="8" t="inlineStr">
        <is>
          <t>是</t>
        </is>
      </c>
      <c r="L10" s="8" t="inlineStr">
        <is>
          <t>是</t>
        </is>
      </c>
      <c r="M10" s="8" t="inlineStr">
        <is>
          <t>是</t>
        </is>
      </c>
      <c r="N10" s="8" t="inlineStr">
        <is>
          <t>是</t>
        </is>
      </c>
      <c r="O10" s="9">
        <f>IF($A10="","",IF(COUNTIF($K10:$N10,"是")=4,"已就绪","未就绪"))</f>
        <v/>
      </c>
      <c r="P10" s="5" t="inlineStr">
        <is>
          <t>与 Owen Pryce 一起复核 IRS 通知；给 Tamsin Reilly 打电话；回复其余消息</t>
        </is>
      </c>
      <c r="Q10" s="8" t="inlineStr">
        <is>
          <t>是</t>
        </is>
      </c>
      <c r="R10" s="10">
        <f>IF(OR($A10="",$D10="",$E10=""),"",IF(TODAY()&lt;$D10,IF(AND($O10&lt;&gt;"已就绪",$D10-TODAY()&lt;='列表'!$D$7),"立即设置消息","已计划"),IF(TODAY()&lt;=$E10,"外出中",IF($Q10="是","已结束",IF(TODAY()&gt;$G10,"跟进逾期","待跟进")))))</f>
        <v/>
      </c>
      <c r="S10" s="11">
        <f>IF($A10="","",COUNTIF('外出记录'!$B$5:$B$204,$A10))</f>
        <v/>
      </c>
      <c r="T10" s="11">
        <f>IF($A10="","",COUNTIFS('外出记录'!$B$5:$B$204,$A10,'外出记录'!$L$5:$L$204,"延迟回复")+COUNTIFS('外出记录'!$B$5:$B$204,$A10,'外出记录'!$L$5:$L$204,"逾期")+COUNTIFS('外出记录'!$B$5:$B$204,$A10,'外出记录'!$L$5:$L$204,"今天到期")+COUNTIFS('外出记录'!$B$5:$B$204,$A10,'外出记录'!$L$5:$L$204,"待回复"))</f>
        <v/>
      </c>
    </row>
    <row r="11">
      <c r="A11" s="4" t="inlineStr">
        <is>
          <t>Felipe 的陪产假</t>
        </is>
      </c>
      <c r="B11" s="5" t="inlineStr">
        <is>
          <t>Felipe Andrade</t>
        </is>
      </c>
      <c r="C11" s="5" t="inlineStr">
        <is>
          <t>产假或陪产假</t>
        </is>
      </c>
      <c r="D11" s="6" t="n">
        <v>46419</v>
      </c>
      <c r="E11" s="6" t="n">
        <v>46458</v>
      </c>
      <c r="F11" s="7">
        <f>IF($E11="","",WORKDAY($E11,1,'列表'!$D$11:$D$40))</f>
        <v/>
      </c>
      <c r="G11" s="7">
        <f>IF($F11="","",WORKDAY($F11,'列表'!$D$5,'列表'!$D$11:$D$40))</f>
        <v/>
      </c>
      <c r="H11" s="5" t="inlineStr">
        <is>
          <t>Grace Okafor</t>
        </is>
      </c>
      <c r="I11" s="5" t="inlineStr">
        <is>
          <t>工资发放、银行问题</t>
        </is>
      </c>
      <c r="J11" s="5" t="inlineStr">
        <is>
          <t>Felipe 休假至 3 月。Grace 负责他的客户。</t>
        </is>
      </c>
      <c r="K11" s="8" t="inlineStr">
        <is>
          <t>否</t>
        </is>
      </c>
      <c r="L11" s="8" t="inlineStr">
        <is>
          <t>否</t>
        </is>
      </c>
      <c r="M11" s="8" t="inlineStr">
        <is>
          <t>否</t>
        </is>
      </c>
      <c r="N11" s="8" t="inlineStr">
        <is>
          <t>否</t>
        </is>
      </c>
      <c r="O11" s="9">
        <f>IF($A11="","",IF(COUNTIF($K11:$N11,"是")=4,"已就绪","未就绪"))</f>
        <v/>
      </c>
      <c r="P11" s="5" t="inlineStr">
        <is>
          <t>把客户交还给他，并附上备注</t>
        </is>
      </c>
      <c r="Q11" s="8" t="n"/>
      <c r="R11" s="10">
        <f>IF(OR($A11="",$D11="",$E11=""),"",IF(TODAY()&lt;$D11,IF(AND($O11&lt;&gt;"已就绪",$D11-TODAY()&lt;='列表'!$D$7),"立即设置消息","已计划"),IF(TODAY()&lt;=$E11,"外出中",IF($Q11="是","已结束",IF(TODAY()&gt;$G11,"跟进逾期","待跟进")))))</f>
        <v/>
      </c>
      <c r="S11" s="11">
        <f>IF($A11="","",COUNTIF('外出记录'!$B$5:$B$204,$A11))</f>
        <v/>
      </c>
      <c r="T11" s="11">
        <f>IF($A11="","",COUNTIFS('外出记录'!$B$5:$B$204,$A11,'外出记录'!$L$5:$L$204,"延迟回复")+COUNTIFS('外出记录'!$B$5:$B$204,$A11,'外出记录'!$L$5:$L$204,"逾期")+COUNTIFS('外出记录'!$B$5:$B$204,$A11,'外出记录'!$L$5:$L$204,"今天到期")+COUNTIFS('外出记录'!$B$5:$B$204,$A11,'外出记录'!$L$5:$L$204,"待回复"))</f>
        <v/>
      </c>
    </row>
    <row r="12">
      <c r="A12" s="4" t="n"/>
      <c r="B12" s="5" t="n"/>
      <c r="C12" s="5" t="n"/>
      <c r="D12" s="6" t="n"/>
      <c r="E12" s="6" t="n"/>
      <c r="F12" s="7">
        <f>IF($E12="","",WORKDAY($E12,1,'列表'!$D$11:$D$40))</f>
        <v/>
      </c>
      <c r="G12" s="7">
        <f>IF($F12="","",WORKDAY($F12,'列表'!$D$5,'列表'!$D$11:$D$40))</f>
        <v/>
      </c>
      <c r="H12" s="5" t="n"/>
      <c r="I12" s="5" t="n"/>
      <c r="J12" s="5" t="n"/>
      <c r="K12" s="8" t="n"/>
      <c r="L12" s="8" t="n"/>
      <c r="M12" s="8" t="n"/>
      <c r="N12" s="8" t="n"/>
      <c r="O12" s="9">
        <f>IF($A12="","",IF(COUNTIF($K12:$N12,"是")=4,"已就绪","未就绪"))</f>
        <v/>
      </c>
      <c r="P12" s="5" t="n"/>
      <c r="Q12" s="8" t="n"/>
      <c r="R12" s="10">
        <f>IF(OR($A12="",$D12="",$E12=""),"",IF(TODAY()&lt;$D12,IF(AND($O12&lt;&gt;"已就绪",$D12-TODAY()&lt;='列表'!$D$7),"立即设置消息","已计划"),IF(TODAY()&lt;=$E12,"外出中",IF($Q12="是","已结束",IF(TODAY()&gt;$G12,"跟进逾期","待跟进")))))</f>
        <v/>
      </c>
      <c r="S12" s="11">
        <f>IF($A12="","",COUNTIF('外出记录'!$B$5:$B$204,$A12))</f>
        <v/>
      </c>
      <c r="T12" s="11">
        <f>IF($A12="","",COUNTIFS('外出记录'!$B$5:$B$204,$A12,'外出记录'!$L$5:$L$204,"延迟回复")+COUNTIFS('外出记录'!$B$5:$B$204,$A12,'外出记录'!$L$5:$L$204,"逾期")+COUNTIFS('外出记录'!$B$5:$B$204,$A12,'外出记录'!$L$5:$L$204,"今天到期")+COUNTIFS('外出记录'!$B$5:$B$204,$A12,'外出记录'!$L$5:$L$204,"待回复"))</f>
        <v/>
      </c>
    </row>
    <row r="13">
      <c r="A13" s="4" t="n"/>
      <c r="B13" s="5" t="n"/>
      <c r="C13" s="5" t="n"/>
      <c r="D13" s="6" t="n"/>
      <c r="E13" s="6" t="n"/>
      <c r="F13" s="7">
        <f>IF($E13="","",WORKDAY($E13,1,'列表'!$D$11:$D$40))</f>
        <v/>
      </c>
      <c r="G13" s="7">
        <f>IF($F13="","",WORKDAY($F13,'列表'!$D$5,'列表'!$D$11:$D$40))</f>
        <v/>
      </c>
      <c r="H13" s="5" t="n"/>
      <c r="I13" s="5" t="n"/>
      <c r="J13" s="5" t="n"/>
      <c r="K13" s="8" t="n"/>
      <c r="L13" s="8" t="n"/>
      <c r="M13" s="8" t="n"/>
      <c r="N13" s="8" t="n"/>
      <c r="O13" s="9">
        <f>IF($A13="","",IF(COUNTIF($K13:$N13,"是")=4,"已就绪","未就绪"))</f>
        <v/>
      </c>
      <c r="P13" s="5" t="n"/>
      <c r="Q13" s="8" t="n"/>
      <c r="R13" s="10">
        <f>IF(OR($A13="",$D13="",$E13=""),"",IF(TODAY()&lt;$D13,IF(AND($O13&lt;&gt;"已就绪",$D13-TODAY()&lt;='列表'!$D$7),"立即设置消息","已计划"),IF(TODAY()&lt;=$E13,"外出中",IF($Q13="是","已结束",IF(TODAY()&gt;$G13,"跟进逾期","待跟进")))))</f>
        <v/>
      </c>
      <c r="S13" s="11">
        <f>IF($A13="","",COUNTIF('外出记录'!$B$5:$B$204,$A13))</f>
        <v/>
      </c>
      <c r="T13" s="11">
        <f>IF($A13="","",COUNTIFS('外出记录'!$B$5:$B$204,$A13,'外出记录'!$L$5:$L$204,"延迟回复")+COUNTIFS('外出记录'!$B$5:$B$204,$A13,'外出记录'!$L$5:$L$204,"逾期")+COUNTIFS('外出记录'!$B$5:$B$204,$A13,'外出记录'!$L$5:$L$204,"今天到期")+COUNTIFS('外出记录'!$B$5:$B$204,$A13,'外出记录'!$L$5:$L$204,"待回复"))</f>
        <v/>
      </c>
    </row>
    <row r="14">
      <c r="A14" s="4" t="n"/>
      <c r="B14" s="5" t="n"/>
      <c r="C14" s="5" t="n"/>
      <c r="D14" s="6" t="n"/>
      <c r="E14" s="6" t="n"/>
      <c r="F14" s="7">
        <f>IF($E14="","",WORKDAY($E14,1,'列表'!$D$11:$D$40))</f>
        <v/>
      </c>
      <c r="G14" s="7">
        <f>IF($F14="","",WORKDAY($F14,'列表'!$D$5,'列表'!$D$11:$D$40))</f>
        <v/>
      </c>
      <c r="H14" s="5" t="n"/>
      <c r="I14" s="5" t="n"/>
      <c r="J14" s="5" t="n"/>
      <c r="K14" s="8" t="n"/>
      <c r="L14" s="8" t="n"/>
      <c r="M14" s="8" t="n"/>
      <c r="N14" s="8" t="n"/>
      <c r="O14" s="9">
        <f>IF($A14="","",IF(COUNTIF($K14:$N14,"是")=4,"已就绪","未就绪"))</f>
        <v/>
      </c>
      <c r="P14" s="5" t="n"/>
      <c r="Q14" s="8" t="n"/>
      <c r="R14" s="10">
        <f>IF(OR($A14="",$D14="",$E14=""),"",IF(TODAY()&lt;$D14,IF(AND($O14&lt;&gt;"已就绪",$D14-TODAY()&lt;='列表'!$D$7),"立即设置消息","已计划"),IF(TODAY()&lt;=$E14,"外出中",IF($Q14="是","已结束",IF(TODAY()&gt;$G14,"跟进逾期","待跟进")))))</f>
        <v/>
      </c>
      <c r="S14" s="11">
        <f>IF($A14="","",COUNTIF('外出记录'!$B$5:$B$204,$A14))</f>
        <v/>
      </c>
      <c r="T14" s="11">
        <f>IF($A14="","",COUNTIFS('外出记录'!$B$5:$B$204,$A14,'外出记录'!$L$5:$L$204,"延迟回复")+COUNTIFS('外出记录'!$B$5:$B$204,$A14,'外出记录'!$L$5:$L$204,"逾期")+COUNTIFS('外出记录'!$B$5:$B$204,$A14,'外出记录'!$L$5:$L$204,"今天到期")+COUNTIFS('外出记录'!$B$5:$B$204,$A14,'外出记录'!$L$5:$L$204,"待回复"))</f>
        <v/>
      </c>
    </row>
    <row r="15">
      <c r="A15" s="4" t="n"/>
      <c r="B15" s="5" t="n"/>
      <c r="C15" s="5" t="n"/>
      <c r="D15" s="6" t="n"/>
      <c r="E15" s="6" t="n"/>
      <c r="F15" s="7">
        <f>IF($E15="","",WORKDAY($E15,1,'列表'!$D$11:$D$40))</f>
        <v/>
      </c>
      <c r="G15" s="7">
        <f>IF($F15="","",WORKDAY($F15,'列表'!$D$5,'列表'!$D$11:$D$40))</f>
        <v/>
      </c>
      <c r="H15" s="5" t="n"/>
      <c r="I15" s="5" t="n"/>
      <c r="J15" s="5" t="n"/>
      <c r="K15" s="8" t="n"/>
      <c r="L15" s="8" t="n"/>
      <c r="M15" s="8" t="n"/>
      <c r="N15" s="8" t="n"/>
      <c r="O15" s="9">
        <f>IF($A15="","",IF(COUNTIF($K15:$N15,"是")=4,"已就绪","未就绪"))</f>
        <v/>
      </c>
      <c r="P15" s="5" t="n"/>
      <c r="Q15" s="8" t="n"/>
      <c r="R15" s="10">
        <f>IF(OR($A15="",$D15="",$E15=""),"",IF(TODAY()&lt;$D15,IF(AND($O15&lt;&gt;"已就绪",$D15-TODAY()&lt;='列表'!$D$7),"立即设置消息","已计划"),IF(TODAY()&lt;=$E15,"外出中",IF($Q15="是","已结束",IF(TODAY()&gt;$G15,"跟进逾期","待跟进")))))</f>
        <v/>
      </c>
      <c r="S15" s="11">
        <f>IF($A15="","",COUNTIF('外出记录'!$B$5:$B$204,$A15))</f>
        <v/>
      </c>
      <c r="T15" s="11">
        <f>IF($A15="","",COUNTIFS('外出记录'!$B$5:$B$204,$A15,'外出记录'!$L$5:$L$204,"延迟回复")+COUNTIFS('外出记录'!$B$5:$B$204,$A15,'外出记录'!$L$5:$L$204,"逾期")+COUNTIFS('外出记录'!$B$5:$B$204,$A15,'外出记录'!$L$5:$L$204,"今天到期")+COUNTIFS('外出记录'!$B$5:$B$204,$A15,'外出记录'!$L$5:$L$204,"待回复"))</f>
        <v/>
      </c>
    </row>
    <row r="16">
      <c r="A16" s="4" t="n"/>
      <c r="B16" s="5" t="n"/>
      <c r="C16" s="5" t="n"/>
      <c r="D16" s="6" t="n"/>
      <c r="E16" s="6" t="n"/>
      <c r="F16" s="7">
        <f>IF($E16="","",WORKDAY($E16,1,'列表'!$D$11:$D$40))</f>
        <v/>
      </c>
      <c r="G16" s="7">
        <f>IF($F16="","",WORKDAY($F16,'列表'!$D$5,'列表'!$D$11:$D$40))</f>
        <v/>
      </c>
      <c r="H16" s="5" t="n"/>
      <c r="I16" s="5" t="n"/>
      <c r="J16" s="5" t="n"/>
      <c r="K16" s="8" t="n"/>
      <c r="L16" s="8" t="n"/>
      <c r="M16" s="8" t="n"/>
      <c r="N16" s="8" t="n"/>
      <c r="O16" s="9">
        <f>IF($A16="","",IF(COUNTIF($K16:$N16,"是")=4,"已就绪","未就绪"))</f>
        <v/>
      </c>
      <c r="P16" s="5" t="n"/>
      <c r="Q16" s="8" t="n"/>
      <c r="R16" s="10">
        <f>IF(OR($A16="",$D16="",$E16=""),"",IF(TODAY()&lt;$D16,IF(AND($O16&lt;&gt;"已就绪",$D16-TODAY()&lt;='列表'!$D$7),"立即设置消息","已计划"),IF(TODAY()&lt;=$E16,"外出中",IF($Q16="是","已结束",IF(TODAY()&gt;$G16,"跟进逾期","待跟进")))))</f>
        <v/>
      </c>
      <c r="S16" s="11">
        <f>IF($A16="","",COUNTIF('外出记录'!$B$5:$B$204,$A16))</f>
        <v/>
      </c>
      <c r="T16" s="11">
        <f>IF($A16="","",COUNTIFS('外出记录'!$B$5:$B$204,$A16,'外出记录'!$L$5:$L$204,"延迟回复")+COUNTIFS('外出记录'!$B$5:$B$204,$A16,'外出记录'!$L$5:$L$204,"逾期")+COUNTIFS('外出记录'!$B$5:$B$204,$A16,'外出记录'!$L$5:$L$204,"今天到期")+COUNTIFS('外出记录'!$B$5:$B$204,$A16,'外出记录'!$L$5:$L$204,"待回复"))</f>
        <v/>
      </c>
    </row>
    <row r="17">
      <c r="A17" s="4" t="n"/>
      <c r="B17" s="5" t="n"/>
      <c r="C17" s="5" t="n"/>
      <c r="D17" s="6" t="n"/>
      <c r="E17" s="6" t="n"/>
      <c r="F17" s="7">
        <f>IF($E17="","",WORKDAY($E17,1,'列表'!$D$11:$D$40))</f>
        <v/>
      </c>
      <c r="G17" s="7">
        <f>IF($F17="","",WORKDAY($F17,'列表'!$D$5,'列表'!$D$11:$D$40))</f>
        <v/>
      </c>
      <c r="H17" s="5" t="n"/>
      <c r="I17" s="5" t="n"/>
      <c r="J17" s="5" t="n"/>
      <c r="K17" s="8" t="n"/>
      <c r="L17" s="8" t="n"/>
      <c r="M17" s="8" t="n"/>
      <c r="N17" s="8" t="n"/>
      <c r="O17" s="9">
        <f>IF($A17="","",IF(COUNTIF($K17:$N17,"是")=4,"已就绪","未就绪"))</f>
        <v/>
      </c>
      <c r="P17" s="5" t="n"/>
      <c r="Q17" s="8" t="n"/>
      <c r="R17" s="10">
        <f>IF(OR($A17="",$D17="",$E17=""),"",IF(TODAY()&lt;$D17,IF(AND($O17&lt;&gt;"已就绪",$D17-TODAY()&lt;='列表'!$D$7),"立即设置消息","已计划"),IF(TODAY()&lt;=$E17,"外出中",IF($Q17="是","已结束",IF(TODAY()&gt;$G17,"跟进逾期","待跟进")))))</f>
        <v/>
      </c>
      <c r="S17" s="11">
        <f>IF($A17="","",COUNTIF('外出记录'!$B$5:$B$204,$A17))</f>
        <v/>
      </c>
      <c r="T17" s="11">
        <f>IF($A17="","",COUNTIFS('外出记录'!$B$5:$B$204,$A17,'外出记录'!$L$5:$L$204,"延迟回复")+COUNTIFS('外出记录'!$B$5:$B$204,$A17,'外出记录'!$L$5:$L$204,"逾期")+COUNTIFS('外出记录'!$B$5:$B$204,$A17,'外出记录'!$L$5:$L$204,"今天到期")+COUNTIFS('外出记录'!$B$5:$B$204,$A17,'外出记录'!$L$5:$L$204,"待回复"))</f>
        <v/>
      </c>
    </row>
    <row r="18">
      <c r="A18" s="4" t="n"/>
      <c r="B18" s="5" t="n"/>
      <c r="C18" s="5" t="n"/>
      <c r="D18" s="6" t="n"/>
      <c r="E18" s="6" t="n"/>
      <c r="F18" s="7">
        <f>IF($E18="","",WORKDAY($E18,1,'列表'!$D$11:$D$40))</f>
        <v/>
      </c>
      <c r="G18" s="7">
        <f>IF($F18="","",WORKDAY($F18,'列表'!$D$5,'列表'!$D$11:$D$40))</f>
        <v/>
      </c>
      <c r="H18" s="5" t="n"/>
      <c r="I18" s="5" t="n"/>
      <c r="J18" s="5" t="n"/>
      <c r="K18" s="8" t="n"/>
      <c r="L18" s="8" t="n"/>
      <c r="M18" s="8" t="n"/>
      <c r="N18" s="8" t="n"/>
      <c r="O18" s="9">
        <f>IF($A18="","",IF(COUNTIF($K18:$N18,"是")=4,"已就绪","未就绪"))</f>
        <v/>
      </c>
      <c r="P18" s="5" t="n"/>
      <c r="Q18" s="8" t="n"/>
      <c r="R18" s="10">
        <f>IF(OR($A18="",$D18="",$E18=""),"",IF(TODAY()&lt;$D18,IF(AND($O18&lt;&gt;"已就绪",$D18-TODAY()&lt;='列表'!$D$7),"立即设置消息","已计划"),IF(TODAY()&lt;=$E18,"外出中",IF($Q18="是","已结束",IF(TODAY()&gt;$G18,"跟进逾期","待跟进")))))</f>
        <v/>
      </c>
      <c r="S18" s="11">
        <f>IF($A18="","",COUNTIF('外出记录'!$B$5:$B$204,$A18))</f>
        <v/>
      </c>
      <c r="T18" s="11">
        <f>IF($A18="","",COUNTIFS('外出记录'!$B$5:$B$204,$A18,'外出记录'!$L$5:$L$204,"延迟回复")+COUNTIFS('外出记录'!$B$5:$B$204,$A18,'外出记录'!$L$5:$L$204,"逾期")+COUNTIFS('外出记录'!$B$5:$B$204,$A18,'外出记录'!$L$5:$L$204,"今天到期")+COUNTIFS('外出记录'!$B$5:$B$204,$A18,'外出记录'!$L$5:$L$204,"待回复"))</f>
        <v/>
      </c>
    </row>
    <row r="19">
      <c r="A19" s="4" t="n"/>
      <c r="B19" s="5" t="n"/>
      <c r="C19" s="5" t="n"/>
      <c r="D19" s="6" t="n"/>
      <c r="E19" s="6" t="n"/>
      <c r="F19" s="7">
        <f>IF($E19="","",WORKDAY($E19,1,'列表'!$D$11:$D$40))</f>
        <v/>
      </c>
      <c r="G19" s="7">
        <f>IF($F19="","",WORKDAY($F19,'列表'!$D$5,'列表'!$D$11:$D$40))</f>
        <v/>
      </c>
      <c r="H19" s="5" t="n"/>
      <c r="I19" s="5" t="n"/>
      <c r="J19" s="5" t="n"/>
      <c r="K19" s="8" t="n"/>
      <c r="L19" s="8" t="n"/>
      <c r="M19" s="8" t="n"/>
      <c r="N19" s="8" t="n"/>
      <c r="O19" s="9">
        <f>IF($A19="","",IF(COUNTIF($K19:$N19,"是")=4,"已就绪","未就绪"))</f>
        <v/>
      </c>
      <c r="P19" s="5" t="n"/>
      <c r="Q19" s="8" t="n"/>
      <c r="R19" s="10">
        <f>IF(OR($A19="",$D19="",$E19=""),"",IF(TODAY()&lt;$D19,IF(AND($O19&lt;&gt;"已就绪",$D19-TODAY()&lt;='列表'!$D$7),"立即设置消息","已计划"),IF(TODAY()&lt;=$E19,"外出中",IF($Q19="是","已结束",IF(TODAY()&gt;$G19,"跟进逾期","待跟进")))))</f>
        <v/>
      </c>
      <c r="S19" s="11">
        <f>IF($A19="","",COUNTIF('外出记录'!$B$5:$B$204,$A19))</f>
        <v/>
      </c>
      <c r="T19" s="11">
        <f>IF($A19="","",COUNTIFS('外出记录'!$B$5:$B$204,$A19,'外出记录'!$L$5:$L$204,"延迟回复")+COUNTIFS('外出记录'!$B$5:$B$204,$A19,'外出记录'!$L$5:$L$204,"逾期")+COUNTIFS('外出记录'!$B$5:$B$204,$A19,'外出记录'!$L$5:$L$204,"今天到期")+COUNTIFS('外出记录'!$B$5:$B$204,$A19,'外出记录'!$L$5:$L$204,"待回复"))</f>
        <v/>
      </c>
    </row>
    <row r="20">
      <c r="A20" s="4" t="n"/>
      <c r="B20" s="5" t="n"/>
      <c r="C20" s="5" t="n"/>
      <c r="D20" s="6" t="n"/>
      <c r="E20" s="6" t="n"/>
      <c r="F20" s="7">
        <f>IF($E20="","",WORKDAY($E20,1,'列表'!$D$11:$D$40))</f>
        <v/>
      </c>
      <c r="G20" s="7">
        <f>IF($F20="","",WORKDAY($F20,'列表'!$D$5,'列表'!$D$11:$D$40))</f>
        <v/>
      </c>
      <c r="H20" s="5" t="n"/>
      <c r="I20" s="5" t="n"/>
      <c r="J20" s="5" t="n"/>
      <c r="K20" s="8" t="n"/>
      <c r="L20" s="8" t="n"/>
      <c r="M20" s="8" t="n"/>
      <c r="N20" s="8" t="n"/>
      <c r="O20" s="9">
        <f>IF($A20="","",IF(COUNTIF($K20:$N20,"是")=4,"已就绪","未就绪"))</f>
        <v/>
      </c>
      <c r="P20" s="5" t="n"/>
      <c r="Q20" s="8" t="n"/>
      <c r="R20" s="10">
        <f>IF(OR($A20="",$D20="",$E20=""),"",IF(TODAY()&lt;$D20,IF(AND($O20&lt;&gt;"已就绪",$D20-TODAY()&lt;='列表'!$D$7),"立即设置消息","已计划"),IF(TODAY()&lt;=$E20,"外出中",IF($Q20="是","已结束",IF(TODAY()&gt;$G20,"跟进逾期","待跟进")))))</f>
        <v/>
      </c>
      <c r="S20" s="11">
        <f>IF($A20="","",COUNTIF('外出记录'!$B$5:$B$204,$A20))</f>
        <v/>
      </c>
      <c r="T20" s="11">
        <f>IF($A20="","",COUNTIFS('外出记录'!$B$5:$B$204,$A20,'外出记录'!$L$5:$L$204,"延迟回复")+COUNTIFS('外出记录'!$B$5:$B$204,$A20,'外出记录'!$L$5:$L$204,"逾期")+COUNTIFS('外出记录'!$B$5:$B$204,$A20,'外出记录'!$L$5:$L$204,"今天到期")+COUNTIFS('外出记录'!$B$5:$B$204,$A20,'外出记录'!$L$5:$L$204,"待回复"))</f>
        <v/>
      </c>
    </row>
    <row r="21">
      <c r="A21" s="4" t="n"/>
      <c r="B21" s="5" t="n"/>
      <c r="C21" s="5" t="n"/>
      <c r="D21" s="6" t="n"/>
      <c r="E21" s="6" t="n"/>
      <c r="F21" s="7">
        <f>IF($E21="","",WORKDAY($E21,1,'列表'!$D$11:$D$40))</f>
        <v/>
      </c>
      <c r="G21" s="7">
        <f>IF($F21="","",WORKDAY($F21,'列表'!$D$5,'列表'!$D$11:$D$40))</f>
        <v/>
      </c>
      <c r="H21" s="5" t="n"/>
      <c r="I21" s="5" t="n"/>
      <c r="J21" s="5" t="n"/>
      <c r="K21" s="8" t="n"/>
      <c r="L21" s="8" t="n"/>
      <c r="M21" s="8" t="n"/>
      <c r="N21" s="8" t="n"/>
      <c r="O21" s="9">
        <f>IF($A21="","",IF(COUNTIF($K21:$N21,"是")=4,"已就绪","未就绪"))</f>
        <v/>
      </c>
      <c r="P21" s="5" t="n"/>
      <c r="Q21" s="8" t="n"/>
      <c r="R21" s="10">
        <f>IF(OR($A21="",$D21="",$E21=""),"",IF(TODAY()&lt;$D21,IF(AND($O21&lt;&gt;"已就绪",$D21-TODAY()&lt;='列表'!$D$7),"立即设置消息","已计划"),IF(TODAY()&lt;=$E21,"外出中",IF($Q21="是","已结束",IF(TODAY()&gt;$G21,"跟进逾期","待跟进")))))</f>
        <v/>
      </c>
      <c r="S21" s="11">
        <f>IF($A21="","",COUNTIF('外出记录'!$B$5:$B$204,$A21))</f>
        <v/>
      </c>
      <c r="T21" s="11">
        <f>IF($A21="","",COUNTIFS('外出记录'!$B$5:$B$204,$A21,'外出记录'!$L$5:$L$204,"延迟回复")+COUNTIFS('外出记录'!$B$5:$B$204,$A21,'外出记录'!$L$5:$L$204,"逾期")+COUNTIFS('外出记录'!$B$5:$B$204,$A21,'外出记录'!$L$5:$L$204,"今天到期")+COUNTIFS('外出记录'!$B$5:$B$204,$A21,'外出记录'!$L$5:$L$204,"待回复"))</f>
        <v/>
      </c>
    </row>
    <row r="22">
      <c r="A22" s="4" t="n"/>
      <c r="B22" s="5" t="n"/>
      <c r="C22" s="5" t="n"/>
      <c r="D22" s="6" t="n"/>
      <c r="E22" s="6" t="n"/>
      <c r="F22" s="7">
        <f>IF($E22="","",WORKDAY($E22,1,'列表'!$D$11:$D$40))</f>
        <v/>
      </c>
      <c r="G22" s="7">
        <f>IF($F22="","",WORKDAY($F22,'列表'!$D$5,'列表'!$D$11:$D$40))</f>
        <v/>
      </c>
      <c r="H22" s="5" t="n"/>
      <c r="I22" s="5" t="n"/>
      <c r="J22" s="5" t="n"/>
      <c r="K22" s="8" t="n"/>
      <c r="L22" s="8" t="n"/>
      <c r="M22" s="8" t="n"/>
      <c r="N22" s="8" t="n"/>
      <c r="O22" s="9">
        <f>IF($A22="","",IF(COUNTIF($K22:$N22,"是")=4,"已就绪","未就绪"))</f>
        <v/>
      </c>
      <c r="P22" s="5" t="n"/>
      <c r="Q22" s="8" t="n"/>
      <c r="R22" s="10">
        <f>IF(OR($A22="",$D22="",$E22=""),"",IF(TODAY()&lt;$D22,IF(AND($O22&lt;&gt;"已就绪",$D22-TODAY()&lt;='列表'!$D$7),"立即设置消息","已计划"),IF(TODAY()&lt;=$E22,"外出中",IF($Q22="是","已结束",IF(TODAY()&gt;$G22,"跟进逾期","待跟进")))))</f>
        <v/>
      </c>
      <c r="S22" s="11">
        <f>IF($A22="","",COUNTIF('外出记录'!$B$5:$B$204,$A22))</f>
        <v/>
      </c>
      <c r="T22" s="11">
        <f>IF($A22="","",COUNTIFS('外出记录'!$B$5:$B$204,$A22,'外出记录'!$L$5:$L$204,"延迟回复")+COUNTIFS('外出记录'!$B$5:$B$204,$A22,'外出记录'!$L$5:$L$204,"逾期")+COUNTIFS('外出记录'!$B$5:$B$204,$A22,'外出记录'!$L$5:$L$204,"今天到期")+COUNTIFS('外出记录'!$B$5:$B$204,$A22,'外出记录'!$L$5:$L$204,"待回复"))</f>
        <v/>
      </c>
    </row>
    <row r="23">
      <c r="A23" s="4" t="n"/>
      <c r="B23" s="5" t="n"/>
      <c r="C23" s="5" t="n"/>
      <c r="D23" s="6" t="n"/>
      <c r="E23" s="6" t="n"/>
      <c r="F23" s="7">
        <f>IF($E23="","",WORKDAY($E23,1,'列表'!$D$11:$D$40))</f>
        <v/>
      </c>
      <c r="G23" s="7">
        <f>IF($F23="","",WORKDAY($F23,'列表'!$D$5,'列表'!$D$11:$D$40))</f>
        <v/>
      </c>
      <c r="H23" s="5" t="n"/>
      <c r="I23" s="5" t="n"/>
      <c r="J23" s="5" t="n"/>
      <c r="K23" s="8" t="n"/>
      <c r="L23" s="8" t="n"/>
      <c r="M23" s="8" t="n"/>
      <c r="N23" s="8" t="n"/>
      <c r="O23" s="9">
        <f>IF($A23="","",IF(COUNTIF($K23:$N23,"是")=4,"已就绪","未就绪"))</f>
        <v/>
      </c>
      <c r="P23" s="5" t="n"/>
      <c r="Q23" s="8" t="n"/>
      <c r="R23" s="10">
        <f>IF(OR($A23="",$D23="",$E23=""),"",IF(TODAY()&lt;$D23,IF(AND($O23&lt;&gt;"已就绪",$D23-TODAY()&lt;='列表'!$D$7),"立即设置消息","已计划"),IF(TODAY()&lt;=$E23,"外出中",IF($Q23="是","已结束",IF(TODAY()&gt;$G23,"跟进逾期","待跟进")))))</f>
        <v/>
      </c>
      <c r="S23" s="11">
        <f>IF($A23="","",COUNTIF('外出记录'!$B$5:$B$204,$A23))</f>
        <v/>
      </c>
      <c r="T23" s="11">
        <f>IF($A23="","",COUNTIFS('外出记录'!$B$5:$B$204,$A23,'外出记录'!$L$5:$L$204,"延迟回复")+COUNTIFS('外出记录'!$B$5:$B$204,$A23,'外出记录'!$L$5:$L$204,"逾期")+COUNTIFS('外出记录'!$B$5:$B$204,$A23,'外出记录'!$L$5:$L$204,"今天到期")+COUNTIFS('外出记录'!$B$5:$B$204,$A23,'外出记录'!$L$5:$L$204,"待回复"))</f>
        <v/>
      </c>
    </row>
    <row r="24">
      <c r="A24" s="4" t="n"/>
      <c r="B24" s="5" t="n"/>
      <c r="C24" s="5" t="n"/>
      <c r="D24" s="6" t="n"/>
      <c r="E24" s="6" t="n"/>
      <c r="F24" s="7">
        <f>IF($E24="","",WORKDAY($E24,1,'列表'!$D$11:$D$40))</f>
        <v/>
      </c>
      <c r="G24" s="7">
        <f>IF($F24="","",WORKDAY($F24,'列表'!$D$5,'列表'!$D$11:$D$40))</f>
        <v/>
      </c>
      <c r="H24" s="5" t="n"/>
      <c r="I24" s="5" t="n"/>
      <c r="J24" s="5" t="n"/>
      <c r="K24" s="8" t="n"/>
      <c r="L24" s="8" t="n"/>
      <c r="M24" s="8" t="n"/>
      <c r="N24" s="8" t="n"/>
      <c r="O24" s="9">
        <f>IF($A24="","",IF(COUNTIF($K24:$N24,"是")=4,"已就绪","未就绪"))</f>
        <v/>
      </c>
      <c r="P24" s="5" t="n"/>
      <c r="Q24" s="8" t="n"/>
      <c r="R24" s="10">
        <f>IF(OR($A24="",$D24="",$E24=""),"",IF(TODAY()&lt;$D24,IF(AND($O24&lt;&gt;"已就绪",$D24-TODAY()&lt;='列表'!$D$7),"立即设置消息","已计划"),IF(TODAY()&lt;=$E24,"外出中",IF($Q24="是","已结束",IF(TODAY()&gt;$G24,"跟进逾期","待跟进")))))</f>
        <v/>
      </c>
      <c r="S24" s="11">
        <f>IF($A24="","",COUNTIF('外出记录'!$B$5:$B$204,$A24))</f>
        <v/>
      </c>
      <c r="T24" s="11">
        <f>IF($A24="","",COUNTIFS('外出记录'!$B$5:$B$204,$A24,'外出记录'!$L$5:$L$204,"延迟回复")+COUNTIFS('外出记录'!$B$5:$B$204,$A24,'外出记录'!$L$5:$L$204,"逾期")+COUNTIFS('外出记录'!$B$5:$B$204,$A24,'外出记录'!$L$5:$L$204,"今天到期")+COUNTIFS('外出记录'!$B$5:$B$204,$A24,'外出记录'!$L$5:$L$204,"待回复"))</f>
        <v/>
      </c>
    </row>
    <row r="25">
      <c r="A25" s="4" t="n"/>
      <c r="B25" s="5" t="n"/>
      <c r="C25" s="5" t="n"/>
      <c r="D25" s="6" t="n"/>
      <c r="E25" s="6" t="n"/>
      <c r="F25" s="7">
        <f>IF($E25="","",WORKDAY($E25,1,'列表'!$D$11:$D$40))</f>
        <v/>
      </c>
      <c r="G25" s="7">
        <f>IF($F25="","",WORKDAY($F25,'列表'!$D$5,'列表'!$D$11:$D$40))</f>
        <v/>
      </c>
      <c r="H25" s="5" t="n"/>
      <c r="I25" s="5" t="n"/>
      <c r="J25" s="5" t="n"/>
      <c r="K25" s="8" t="n"/>
      <c r="L25" s="8" t="n"/>
      <c r="M25" s="8" t="n"/>
      <c r="N25" s="8" t="n"/>
      <c r="O25" s="9">
        <f>IF($A25="","",IF(COUNTIF($K25:$N25,"是")=4,"已就绪","未就绪"))</f>
        <v/>
      </c>
      <c r="P25" s="5" t="n"/>
      <c r="Q25" s="8" t="n"/>
      <c r="R25" s="10">
        <f>IF(OR($A25="",$D25="",$E25=""),"",IF(TODAY()&lt;$D25,IF(AND($O25&lt;&gt;"已就绪",$D25-TODAY()&lt;='列表'!$D$7),"立即设置消息","已计划"),IF(TODAY()&lt;=$E25,"外出中",IF($Q25="是","已结束",IF(TODAY()&gt;$G25,"跟进逾期","待跟进")))))</f>
        <v/>
      </c>
      <c r="S25" s="11">
        <f>IF($A25="","",COUNTIF('外出记录'!$B$5:$B$204,$A25))</f>
        <v/>
      </c>
      <c r="T25" s="11">
        <f>IF($A25="","",COUNTIFS('外出记录'!$B$5:$B$204,$A25,'外出记录'!$L$5:$L$204,"延迟回复")+COUNTIFS('外出记录'!$B$5:$B$204,$A25,'外出记录'!$L$5:$L$204,"逾期")+COUNTIFS('外出记录'!$B$5:$B$204,$A25,'外出记录'!$L$5:$L$204,"今天到期")+COUNTIFS('外出记录'!$B$5:$B$204,$A25,'外出记录'!$L$5:$L$204,"待回复"))</f>
        <v/>
      </c>
    </row>
    <row r="26">
      <c r="A26" s="4" t="n"/>
      <c r="B26" s="5" t="n"/>
      <c r="C26" s="5" t="n"/>
      <c r="D26" s="6" t="n"/>
      <c r="E26" s="6" t="n"/>
      <c r="F26" s="7">
        <f>IF($E26="","",WORKDAY($E26,1,'列表'!$D$11:$D$40))</f>
        <v/>
      </c>
      <c r="G26" s="7">
        <f>IF($F26="","",WORKDAY($F26,'列表'!$D$5,'列表'!$D$11:$D$40))</f>
        <v/>
      </c>
      <c r="H26" s="5" t="n"/>
      <c r="I26" s="5" t="n"/>
      <c r="J26" s="5" t="n"/>
      <c r="K26" s="8" t="n"/>
      <c r="L26" s="8" t="n"/>
      <c r="M26" s="8" t="n"/>
      <c r="N26" s="8" t="n"/>
      <c r="O26" s="9">
        <f>IF($A26="","",IF(COUNTIF($K26:$N26,"是")=4,"已就绪","未就绪"))</f>
        <v/>
      </c>
      <c r="P26" s="5" t="n"/>
      <c r="Q26" s="8" t="n"/>
      <c r="R26" s="10">
        <f>IF(OR($A26="",$D26="",$E26=""),"",IF(TODAY()&lt;$D26,IF(AND($O26&lt;&gt;"已就绪",$D26-TODAY()&lt;='列表'!$D$7),"立即设置消息","已计划"),IF(TODAY()&lt;=$E26,"外出中",IF($Q26="是","已结束",IF(TODAY()&gt;$G26,"跟进逾期","待跟进")))))</f>
        <v/>
      </c>
      <c r="S26" s="11">
        <f>IF($A26="","",COUNTIF('外出记录'!$B$5:$B$204,$A26))</f>
        <v/>
      </c>
      <c r="T26" s="11">
        <f>IF($A26="","",COUNTIFS('外出记录'!$B$5:$B$204,$A26,'外出记录'!$L$5:$L$204,"延迟回复")+COUNTIFS('外出记录'!$B$5:$B$204,$A26,'外出记录'!$L$5:$L$204,"逾期")+COUNTIFS('外出记录'!$B$5:$B$204,$A26,'外出记录'!$L$5:$L$204,"今天到期")+COUNTIFS('外出记录'!$B$5:$B$204,$A26,'外出记录'!$L$5:$L$204,"待回复"))</f>
        <v/>
      </c>
    </row>
    <row r="27">
      <c r="A27" s="4" t="n"/>
      <c r="B27" s="5" t="n"/>
      <c r="C27" s="5" t="n"/>
      <c r="D27" s="6" t="n"/>
      <c r="E27" s="6" t="n"/>
      <c r="F27" s="7">
        <f>IF($E27="","",WORKDAY($E27,1,'列表'!$D$11:$D$40))</f>
        <v/>
      </c>
      <c r="G27" s="7">
        <f>IF($F27="","",WORKDAY($F27,'列表'!$D$5,'列表'!$D$11:$D$40))</f>
        <v/>
      </c>
      <c r="H27" s="5" t="n"/>
      <c r="I27" s="5" t="n"/>
      <c r="J27" s="5" t="n"/>
      <c r="K27" s="8" t="n"/>
      <c r="L27" s="8" t="n"/>
      <c r="M27" s="8" t="n"/>
      <c r="N27" s="8" t="n"/>
      <c r="O27" s="9">
        <f>IF($A27="","",IF(COUNTIF($K27:$N27,"是")=4,"已就绪","未就绪"))</f>
        <v/>
      </c>
      <c r="P27" s="5" t="n"/>
      <c r="Q27" s="8" t="n"/>
      <c r="R27" s="10">
        <f>IF(OR($A27="",$D27="",$E27=""),"",IF(TODAY()&lt;$D27,IF(AND($O27&lt;&gt;"已就绪",$D27-TODAY()&lt;='列表'!$D$7),"立即设置消息","已计划"),IF(TODAY()&lt;=$E27,"外出中",IF($Q27="是","已结束",IF(TODAY()&gt;$G27,"跟进逾期","待跟进")))))</f>
        <v/>
      </c>
      <c r="S27" s="11">
        <f>IF($A27="","",COUNTIF('外出记录'!$B$5:$B$204,$A27))</f>
        <v/>
      </c>
      <c r="T27" s="11">
        <f>IF($A27="","",COUNTIFS('外出记录'!$B$5:$B$204,$A27,'外出记录'!$L$5:$L$204,"延迟回复")+COUNTIFS('外出记录'!$B$5:$B$204,$A27,'外出记录'!$L$5:$L$204,"逾期")+COUNTIFS('外出记录'!$B$5:$B$204,$A27,'外出记录'!$L$5:$L$204,"今天到期")+COUNTIFS('外出记录'!$B$5:$B$204,$A27,'外出记录'!$L$5:$L$204,"待回复"))</f>
        <v/>
      </c>
    </row>
    <row r="28">
      <c r="A28" s="4" t="n"/>
      <c r="B28" s="5" t="n"/>
      <c r="C28" s="5" t="n"/>
      <c r="D28" s="6" t="n"/>
      <c r="E28" s="6" t="n"/>
      <c r="F28" s="7">
        <f>IF($E28="","",WORKDAY($E28,1,'列表'!$D$11:$D$40))</f>
        <v/>
      </c>
      <c r="G28" s="7">
        <f>IF($F28="","",WORKDAY($F28,'列表'!$D$5,'列表'!$D$11:$D$40))</f>
        <v/>
      </c>
      <c r="H28" s="5" t="n"/>
      <c r="I28" s="5" t="n"/>
      <c r="J28" s="5" t="n"/>
      <c r="K28" s="8" t="n"/>
      <c r="L28" s="8" t="n"/>
      <c r="M28" s="8" t="n"/>
      <c r="N28" s="8" t="n"/>
      <c r="O28" s="9">
        <f>IF($A28="","",IF(COUNTIF($K28:$N28,"是")=4,"已就绪","未就绪"))</f>
        <v/>
      </c>
      <c r="P28" s="5" t="n"/>
      <c r="Q28" s="8" t="n"/>
      <c r="R28" s="10">
        <f>IF(OR($A28="",$D28="",$E28=""),"",IF(TODAY()&lt;$D28,IF(AND($O28&lt;&gt;"已就绪",$D28-TODAY()&lt;='列表'!$D$7),"立即设置消息","已计划"),IF(TODAY()&lt;=$E28,"外出中",IF($Q28="是","已结束",IF(TODAY()&gt;$G28,"跟进逾期","待跟进")))))</f>
        <v/>
      </c>
      <c r="S28" s="11">
        <f>IF($A28="","",COUNTIF('外出记录'!$B$5:$B$204,$A28))</f>
        <v/>
      </c>
      <c r="T28" s="11">
        <f>IF($A28="","",COUNTIFS('外出记录'!$B$5:$B$204,$A28,'外出记录'!$L$5:$L$204,"延迟回复")+COUNTIFS('外出记录'!$B$5:$B$204,$A28,'外出记录'!$L$5:$L$204,"逾期")+COUNTIFS('外出记录'!$B$5:$B$204,$A28,'外出记录'!$L$5:$L$204,"今天到期")+COUNTIFS('外出记录'!$B$5:$B$204,$A28,'外出记录'!$L$5:$L$204,"待回复"))</f>
        <v/>
      </c>
    </row>
    <row r="29">
      <c r="A29" s="4" t="n"/>
      <c r="B29" s="5" t="n"/>
      <c r="C29" s="5" t="n"/>
      <c r="D29" s="6" t="n"/>
      <c r="E29" s="6" t="n"/>
      <c r="F29" s="7">
        <f>IF($E29="","",WORKDAY($E29,1,'列表'!$D$11:$D$40))</f>
        <v/>
      </c>
      <c r="G29" s="7">
        <f>IF($F29="","",WORKDAY($F29,'列表'!$D$5,'列表'!$D$11:$D$40))</f>
        <v/>
      </c>
      <c r="H29" s="5" t="n"/>
      <c r="I29" s="5" t="n"/>
      <c r="J29" s="5" t="n"/>
      <c r="K29" s="8" t="n"/>
      <c r="L29" s="8" t="n"/>
      <c r="M29" s="8" t="n"/>
      <c r="N29" s="8" t="n"/>
      <c r="O29" s="9">
        <f>IF($A29="","",IF(COUNTIF($K29:$N29,"是")=4,"已就绪","未就绪"))</f>
        <v/>
      </c>
      <c r="P29" s="5" t="n"/>
      <c r="Q29" s="8" t="n"/>
      <c r="R29" s="10">
        <f>IF(OR($A29="",$D29="",$E29=""),"",IF(TODAY()&lt;$D29,IF(AND($O29&lt;&gt;"已就绪",$D29-TODAY()&lt;='列表'!$D$7),"立即设置消息","已计划"),IF(TODAY()&lt;=$E29,"外出中",IF($Q29="是","已结束",IF(TODAY()&gt;$G29,"跟进逾期","待跟进")))))</f>
        <v/>
      </c>
      <c r="S29" s="11">
        <f>IF($A29="","",COUNTIF('外出记录'!$B$5:$B$204,$A29))</f>
        <v/>
      </c>
      <c r="T29" s="11">
        <f>IF($A29="","",COUNTIFS('外出记录'!$B$5:$B$204,$A29,'外出记录'!$L$5:$L$204,"延迟回复")+COUNTIFS('外出记录'!$B$5:$B$204,$A29,'外出记录'!$L$5:$L$204,"逾期")+COUNTIFS('外出记录'!$B$5:$B$204,$A29,'外出记录'!$L$5:$L$204,"今天到期")+COUNTIFS('外出记录'!$B$5:$B$204,$A29,'外出记录'!$L$5:$L$204,"待回复"))</f>
        <v/>
      </c>
    </row>
    <row r="30">
      <c r="A30" s="4" t="n"/>
      <c r="B30" s="5" t="n"/>
      <c r="C30" s="5" t="n"/>
      <c r="D30" s="6" t="n"/>
      <c r="E30" s="6" t="n"/>
      <c r="F30" s="7">
        <f>IF($E30="","",WORKDAY($E30,1,'列表'!$D$11:$D$40))</f>
        <v/>
      </c>
      <c r="G30" s="7">
        <f>IF($F30="","",WORKDAY($F30,'列表'!$D$5,'列表'!$D$11:$D$40))</f>
        <v/>
      </c>
      <c r="H30" s="5" t="n"/>
      <c r="I30" s="5" t="n"/>
      <c r="J30" s="5" t="n"/>
      <c r="K30" s="8" t="n"/>
      <c r="L30" s="8" t="n"/>
      <c r="M30" s="8" t="n"/>
      <c r="N30" s="8" t="n"/>
      <c r="O30" s="9">
        <f>IF($A30="","",IF(COUNTIF($K30:$N30,"是")=4,"已就绪","未就绪"))</f>
        <v/>
      </c>
      <c r="P30" s="5" t="n"/>
      <c r="Q30" s="8" t="n"/>
      <c r="R30" s="10">
        <f>IF(OR($A30="",$D30="",$E30=""),"",IF(TODAY()&lt;$D30,IF(AND($O30&lt;&gt;"已就绪",$D30-TODAY()&lt;='列表'!$D$7),"立即设置消息","已计划"),IF(TODAY()&lt;=$E30,"外出中",IF($Q30="是","已结束",IF(TODAY()&gt;$G30,"跟进逾期","待跟进")))))</f>
        <v/>
      </c>
      <c r="S30" s="11">
        <f>IF($A30="","",COUNTIF('外出记录'!$B$5:$B$204,$A30))</f>
        <v/>
      </c>
      <c r="T30" s="11">
        <f>IF($A30="","",COUNTIFS('外出记录'!$B$5:$B$204,$A30,'外出记录'!$L$5:$L$204,"延迟回复")+COUNTIFS('外出记录'!$B$5:$B$204,$A30,'外出记录'!$L$5:$L$204,"逾期")+COUNTIFS('外出记录'!$B$5:$B$204,$A30,'外出记录'!$L$5:$L$204,"今天到期")+COUNTIFS('外出记录'!$B$5:$B$204,$A30,'外出记录'!$L$5:$L$204,"待回复"))</f>
        <v/>
      </c>
    </row>
    <row r="31">
      <c r="A31" s="4" t="n"/>
      <c r="B31" s="5" t="n"/>
      <c r="C31" s="5" t="n"/>
      <c r="D31" s="6" t="n"/>
      <c r="E31" s="6" t="n"/>
      <c r="F31" s="7">
        <f>IF($E31="","",WORKDAY($E31,1,'列表'!$D$11:$D$40))</f>
        <v/>
      </c>
      <c r="G31" s="7">
        <f>IF($F31="","",WORKDAY($F31,'列表'!$D$5,'列表'!$D$11:$D$40))</f>
        <v/>
      </c>
      <c r="H31" s="5" t="n"/>
      <c r="I31" s="5" t="n"/>
      <c r="J31" s="5" t="n"/>
      <c r="K31" s="8" t="n"/>
      <c r="L31" s="8" t="n"/>
      <c r="M31" s="8" t="n"/>
      <c r="N31" s="8" t="n"/>
      <c r="O31" s="9">
        <f>IF($A31="","",IF(COUNTIF($K31:$N31,"是")=4,"已就绪","未就绪"))</f>
        <v/>
      </c>
      <c r="P31" s="5" t="n"/>
      <c r="Q31" s="8" t="n"/>
      <c r="R31" s="10">
        <f>IF(OR($A31="",$D31="",$E31=""),"",IF(TODAY()&lt;$D31,IF(AND($O31&lt;&gt;"已就绪",$D31-TODAY()&lt;='列表'!$D$7),"立即设置消息","已计划"),IF(TODAY()&lt;=$E31,"外出中",IF($Q31="是","已结束",IF(TODAY()&gt;$G31,"跟进逾期","待跟进")))))</f>
        <v/>
      </c>
      <c r="S31" s="11">
        <f>IF($A31="","",COUNTIF('外出记录'!$B$5:$B$204,$A31))</f>
        <v/>
      </c>
      <c r="T31" s="11">
        <f>IF($A31="","",COUNTIFS('外出记录'!$B$5:$B$204,$A31,'外出记录'!$L$5:$L$204,"延迟回复")+COUNTIFS('外出记录'!$B$5:$B$204,$A31,'外出记录'!$L$5:$L$204,"逾期")+COUNTIFS('外出记录'!$B$5:$B$204,$A31,'外出记录'!$L$5:$L$204,"今天到期")+COUNTIFS('外出记录'!$B$5:$B$204,$A31,'外出记录'!$L$5:$L$204,"待回复"))</f>
        <v/>
      </c>
    </row>
    <row r="32">
      <c r="A32" s="4" t="n"/>
      <c r="B32" s="5" t="n"/>
      <c r="C32" s="5" t="n"/>
      <c r="D32" s="6" t="n"/>
      <c r="E32" s="6" t="n"/>
      <c r="F32" s="7">
        <f>IF($E32="","",WORKDAY($E32,1,'列表'!$D$11:$D$40))</f>
        <v/>
      </c>
      <c r="G32" s="7">
        <f>IF($F32="","",WORKDAY($F32,'列表'!$D$5,'列表'!$D$11:$D$40))</f>
        <v/>
      </c>
      <c r="H32" s="5" t="n"/>
      <c r="I32" s="5" t="n"/>
      <c r="J32" s="5" t="n"/>
      <c r="K32" s="8" t="n"/>
      <c r="L32" s="8" t="n"/>
      <c r="M32" s="8" t="n"/>
      <c r="N32" s="8" t="n"/>
      <c r="O32" s="9">
        <f>IF($A32="","",IF(COUNTIF($K32:$N32,"是")=4,"已就绪","未就绪"))</f>
        <v/>
      </c>
      <c r="P32" s="5" t="n"/>
      <c r="Q32" s="8" t="n"/>
      <c r="R32" s="10">
        <f>IF(OR($A32="",$D32="",$E32=""),"",IF(TODAY()&lt;$D32,IF(AND($O32&lt;&gt;"已就绪",$D32-TODAY()&lt;='列表'!$D$7),"立即设置消息","已计划"),IF(TODAY()&lt;=$E32,"外出中",IF($Q32="是","已结束",IF(TODAY()&gt;$G32,"跟进逾期","待跟进")))))</f>
        <v/>
      </c>
      <c r="S32" s="11">
        <f>IF($A32="","",COUNTIF('外出记录'!$B$5:$B$204,$A32))</f>
        <v/>
      </c>
      <c r="T32" s="11">
        <f>IF($A32="","",COUNTIFS('外出记录'!$B$5:$B$204,$A32,'外出记录'!$L$5:$L$204,"延迟回复")+COUNTIFS('外出记录'!$B$5:$B$204,$A32,'外出记录'!$L$5:$L$204,"逾期")+COUNTIFS('外出记录'!$B$5:$B$204,$A32,'外出记录'!$L$5:$L$204,"今天到期")+COUNTIFS('外出记录'!$B$5:$B$204,$A32,'外出记录'!$L$5:$L$204,"待回复"))</f>
        <v/>
      </c>
    </row>
    <row r="33">
      <c r="A33" s="4" t="n"/>
      <c r="B33" s="5" t="n"/>
      <c r="C33" s="5" t="n"/>
      <c r="D33" s="6" t="n"/>
      <c r="E33" s="6" t="n"/>
      <c r="F33" s="7">
        <f>IF($E33="","",WORKDAY($E33,1,'列表'!$D$11:$D$40))</f>
        <v/>
      </c>
      <c r="G33" s="7">
        <f>IF($F33="","",WORKDAY($F33,'列表'!$D$5,'列表'!$D$11:$D$40))</f>
        <v/>
      </c>
      <c r="H33" s="5" t="n"/>
      <c r="I33" s="5" t="n"/>
      <c r="J33" s="5" t="n"/>
      <c r="K33" s="8" t="n"/>
      <c r="L33" s="8" t="n"/>
      <c r="M33" s="8" t="n"/>
      <c r="N33" s="8" t="n"/>
      <c r="O33" s="9">
        <f>IF($A33="","",IF(COUNTIF($K33:$N33,"是")=4,"已就绪","未就绪"))</f>
        <v/>
      </c>
      <c r="P33" s="5" t="n"/>
      <c r="Q33" s="8" t="n"/>
      <c r="R33" s="10">
        <f>IF(OR($A33="",$D33="",$E33=""),"",IF(TODAY()&lt;$D33,IF(AND($O33&lt;&gt;"已就绪",$D33-TODAY()&lt;='列表'!$D$7),"立即设置消息","已计划"),IF(TODAY()&lt;=$E33,"外出中",IF($Q33="是","已结束",IF(TODAY()&gt;$G33,"跟进逾期","待跟进")))))</f>
        <v/>
      </c>
      <c r="S33" s="11">
        <f>IF($A33="","",COUNTIF('外出记录'!$B$5:$B$204,$A33))</f>
        <v/>
      </c>
      <c r="T33" s="11">
        <f>IF($A33="","",COUNTIFS('外出记录'!$B$5:$B$204,$A33,'外出记录'!$L$5:$L$204,"延迟回复")+COUNTIFS('外出记录'!$B$5:$B$204,$A33,'外出记录'!$L$5:$L$204,"逾期")+COUNTIFS('外出记录'!$B$5:$B$204,$A33,'外出记录'!$L$5:$L$204,"今天到期")+COUNTIFS('外出记录'!$B$5:$B$204,$A33,'外出记录'!$L$5:$L$204,"待回复"))</f>
        <v/>
      </c>
    </row>
    <row r="34">
      <c r="A34" s="4" t="n"/>
      <c r="B34" s="5" t="n"/>
      <c r="C34" s="5" t="n"/>
      <c r="D34" s="6" t="n"/>
      <c r="E34" s="6" t="n"/>
      <c r="F34" s="7">
        <f>IF($E34="","",WORKDAY($E34,1,'列表'!$D$11:$D$40))</f>
        <v/>
      </c>
      <c r="G34" s="7">
        <f>IF($F34="","",WORKDAY($F34,'列表'!$D$5,'列表'!$D$11:$D$40))</f>
        <v/>
      </c>
      <c r="H34" s="5" t="n"/>
      <c r="I34" s="5" t="n"/>
      <c r="J34" s="5" t="n"/>
      <c r="K34" s="8" t="n"/>
      <c r="L34" s="8" t="n"/>
      <c r="M34" s="8" t="n"/>
      <c r="N34" s="8" t="n"/>
      <c r="O34" s="9">
        <f>IF($A34="","",IF(COUNTIF($K34:$N34,"是")=4,"已就绪","未就绪"))</f>
        <v/>
      </c>
      <c r="P34" s="5" t="n"/>
      <c r="Q34" s="8" t="n"/>
      <c r="R34" s="10">
        <f>IF(OR($A34="",$D34="",$E34=""),"",IF(TODAY()&lt;$D34,IF(AND($O34&lt;&gt;"已就绪",$D34-TODAY()&lt;='列表'!$D$7),"立即设置消息","已计划"),IF(TODAY()&lt;=$E34,"外出中",IF($Q34="是","已结束",IF(TODAY()&gt;$G34,"跟进逾期","待跟进")))))</f>
        <v/>
      </c>
      <c r="S34" s="11">
        <f>IF($A34="","",COUNTIF('外出记录'!$B$5:$B$204,$A34))</f>
        <v/>
      </c>
      <c r="T34" s="11">
        <f>IF($A34="","",COUNTIFS('外出记录'!$B$5:$B$204,$A34,'外出记录'!$L$5:$L$204,"延迟回复")+COUNTIFS('外出记录'!$B$5:$B$204,$A34,'外出记录'!$L$5:$L$204,"逾期")+COUNTIFS('外出记录'!$B$5:$B$204,$A34,'外出记录'!$L$5:$L$204,"今天到期")+COUNTIFS('外出记录'!$B$5:$B$204,$A34,'外出记录'!$L$5:$L$204,"待回复"))</f>
        <v/>
      </c>
    </row>
    <row r="35">
      <c r="A35" s="4" t="n"/>
      <c r="B35" s="5" t="n"/>
      <c r="C35" s="5" t="n"/>
      <c r="D35" s="6" t="n"/>
      <c r="E35" s="6" t="n"/>
      <c r="F35" s="7">
        <f>IF($E35="","",WORKDAY($E35,1,'列表'!$D$11:$D$40))</f>
        <v/>
      </c>
      <c r="G35" s="7">
        <f>IF($F35="","",WORKDAY($F35,'列表'!$D$5,'列表'!$D$11:$D$40))</f>
        <v/>
      </c>
      <c r="H35" s="5" t="n"/>
      <c r="I35" s="5" t="n"/>
      <c r="J35" s="5" t="n"/>
      <c r="K35" s="8" t="n"/>
      <c r="L35" s="8" t="n"/>
      <c r="M35" s="8" t="n"/>
      <c r="N35" s="8" t="n"/>
      <c r="O35" s="9">
        <f>IF($A35="","",IF(COUNTIF($K35:$N35,"是")=4,"已就绪","未就绪"))</f>
        <v/>
      </c>
      <c r="P35" s="5" t="n"/>
      <c r="Q35" s="8" t="n"/>
      <c r="R35" s="10">
        <f>IF(OR($A35="",$D35="",$E35=""),"",IF(TODAY()&lt;$D35,IF(AND($O35&lt;&gt;"已就绪",$D35-TODAY()&lt;='列表'!$D$7),"立即设置消息","已计划"),IF(TODAY()&lt;=$E35,"外出中",IF($Q35="是","已结束",IF(TODAY()&gt;$G35,"跟进逾期","待跟进")))))</f>
        <v/>
      </c>
      <c r="S35" s="11">
        <f>IF($A35="","",COUNTIF('外出记录'!$B$5:$B$204,$A35))</f>
        <v/>
      </c>
      <c r="T35" s="11">
        <f>IF($A35="","",COUNTIFS('外出记录'!$B$5:$B$204,$A35,'外出记录'!$L$5:$L$204,"延迟回复")+COUNTIFS('外出记录'!$B$5:$B$204,$A35,'外出记录'!$L$5:$L$204,"逾期")+COUNTIFS('外出记录'!$B$5:$B$204,$A35,'外出记录'!$L$5:$L$204,"今天到期")+COUNTIFS('外出记录'!$B$5:$B$204,$A35,'外出记录'!$L$5:$L$204,"待回复"))</f>
        <v/>
      </c>
    </row>
    <row r="36">
      <c r="A36" s="4" t="n"/>
      <c r="B36" s="5" t="n"/>
      <c r="C36" s="5" t="n"/>
      <c r="D36" s="6" t="n"/>
      <c r="E36" s="6" t="n"/>
      <c r="F36" s="7">
        <f>IF($E36="","",WORKDAY($E36,1,'列表'!$D$11:$D$40))</f>
        <v/>
      </c>
      <c r="G36" s="7">
        <f>IF($F36="","",WORKDAY($F36,'列表'!$D$5,'列表'!$D$11:$D$40))</f>
        <v/>
      </c>
      <c r="H36" s="5" t="n"/>
      <c r="I36" s="5" t="n"/>
      <c r="J36" s="5" t="n"/>
      <c r="K36" s="8" t="n"/>
      <c r="L36" s="8" t="n"/>
      <c r="M36" s="8" t="n"/>
      <c r="N36" s="8" t="n"/>
      <c r="O36" s="9">
        <f>IF($A36="","",IF(COUNTIF($K36:$N36,"是")=4,"已就绪","未就绪"))</f>
        <v/>
      </c>
      <c r="P36" s="5" t="n"/>
      <c r="Q36" s="8" t="n"/>
      <c r="R36" s="10">
        <f>IF(OR($A36="",$D36="",$E36=""),"",IF(TODAY()&lt;$D36,IF(AND($O36&lt;&gt;"已就绪",$D36-TODAY()&lt;='列表'!$D$7),"立即设置消息","已计划"),IF(TODAY()&lt;=$E36,"外出中",IF($Q36="是","已结束",IF(TODAY()&gt;$G36,"跟进逾期","待跟进")))))</f>
        <v/>
      </c>
      <c r="S36" s="11">
        <f>IF($A36="","",COUNTIF('外出记录'!$B$5:$B$204,$A36))</f>
        <v/>
      </c>
      <c r="T36" s="11">
        <f>IF($A36="","",COUNTIFS('外出记录'!$B$5:$B$204,$A36,'外出记录'!$L$5:$L$204,"延迟回复")+COUNTIFS('外出记录'!$B$5:$B$204,$A36,'外出记录'!$L$5:$L$204,"逾期")+COUNTIFS('外出记录'!$B$5:$B$204,$A36,'外出记录'!$L$5:$L$204,"今天到期")+COUNTIFS('外出记录'!$B$5:$B$204,$A36,'外出记录'!$L$5:$L$204,"待回复"))</f>
        <v/>
      </c>
    </row>
    <row r="37">
      <c r="A37" s="4" t="n"/>
      <c r="B37" s="5" t="n"/>
      <c r="C37" s="5" t="n"/>
      <c r="D37" s="6" t="n"/>
      <c r="E37" s="6" t="n"/>
      <c r="F37" s="7">
        <f>IF($E37="","",WORKDAY($E37,1,'列表'!$D$11:$D$40))</f>
        <v/>
      </c>
      <c r="G37" s="7">
        <f>IF($F37="","",WORKDAY($F37,'列表'!$D$5,'列表'!$D$11:$D$40))</f>
        <v/>
      </c>
      <c r="H37" s="5" t="n"/>
      <c r="I37" s="5" t="n"/>
      <c r="J37" s="5" t="n"/>
      <c r="K37" s="8" t="n"/>
      <c r="L37" s="8" t="n"/>
      <c r="M37" s="8" t="n"/>
      <c r="N37" s="8" t="n"/>
      <c r="O37" s="9">
        <f>IF($A37="","",IF(COUNTIF($K37:$N37,"是")=4,"已就绪","未就绪"))</f>
        <v/>
      </c>
      <c r="P37" s="5" t="n"/>
      <c r="Q37" s="8" t="n"/>
      <c r="R37" s="10">
        <f>IF(OR($A37="",$D37="",$E37=""),"",IF(TODAY()&lt;$D37,IF(AND($O37&lt;&gt;"已就绪",$D37-TODAY()&lt;='列表'!$D$7),"立即设置消息","已计划"),IF(TODAY()&lt;=$E37,"外出中",IF($Q37="是","已结束",IF(TODAY()&gt;$G37,"跟进逾期","待跟进")))))</f>
        <v/>
      </c>
      <c r="S37" s="11">
        <f>IF($A37="","",COUNTIF('外出记录'!$B$5:$B$204,$A37))</f>
        <v/>
      </c>
      <c r="T37" s="11">
        <f>IF($A37="","",COUNTIFS('外出记录'!$B$5:$B$204,$A37,'外出记录'!$L$5:$L$204,"延迟回复")+COUNTIFS('外出记录'!$B$5:$B$204,$A37,'外出记录'!$L$5:$L$204,"逾期")+COUNTIFS('外出记录'!$B$5:$B$204,$A37,'外出记录'!$L$5:$L$204,"今天到期")+COUNTIFS('外出记录'!$B$5:$B$204,$A37,'外出记录'!$L$5:$L$204,"待回复"))</f>
        <v/>
      </c>
    </row>
    <row r="38">
      <c r="A38" s="4" t="n"/>
      <c r="B38" s="5" t="n"/>
      <c r="C38" s="5" t="n"/>
      <c r="D38" s="6" t="n"/>
      <c r="E38" s="6" t="n"/>
      <c r="F38" s="7">
        <f>IF($E38="","",WORKDAY($E38,1,'列表'!$D$11:$D$40))</f>
        <v/>
      </c>
      <c r="G38" s="7">
        <f>IF($F38="","",WORKDAY($F38,'列表'!$D$5,'列表'!$D$11:$D$40))</f>
        <v/>
      </c>
      <c r="H38" s="5" t="n"/>
      <c r="I38" s="5" t="n"/>
      <c r="J38" s="5" t="n"/>
      <c r="K38" s="8" t="n"/>
      <c r="L38" s="8" t="n"/>
      <c r="M38" s="8" t="n"/>
      <c r="N38" s="8" t="n"/>
      <c r="O38" s="9">
        <f>IF($A38="","",IF(COUNTIF($K38:$N38,"是")=4,"已就绪","未就绪"))</f>
        <v/>
      </c>
      <c r="P38" s="5" t="n"/>
      <c r="Q38" s="8" t="n"/>
      <c r="R38" s="10">
        <f>IF(OR($A38="",$D38="",$E38=""),"",IF(TODAY()&lt;$D38,IF(AND($O38&lt;&gt;"已就绪",$D38-TODAY()&lt;='列表'!$D$7),"立即设置消息","已计划"),IF(TODAY()&lt;=$E38,"外出中",IF($Q38="是","已结束",IF(TODAY()&gt;$G38,"跟进逾期","待跟进")))))</f>
        <v/>
      </c>
      <c r="S38" s="11">
        <f>IF($A38="","",COUNTIF('外出记录'!$B$5:$B$204,$A38))</f>
        <v/>
      </c>
      <c r="T38" s="11">
        <f>IF($A38="","",COUNTIFS('外出记录'!$B$5:$B$204,$A38,'外出记录'!$L$5:$L$204,"延迟回复")+COUNTIFS('外出记录'!$B$5:$B$204,$A38,'外出记录'!$L$5:$L$204,"逾期")+COUNTIFS('外出记录'!$B$5:$B$204,$A38,'外出记录'!$L$5:$L$204,"今天到期")+COUNTIFS('外出记录'!$B$5:$B$204,$A38,'外出记录'!$L$5:$L$204,"待回复"))</f>
        <v/>
      </c>
    </row>
    <row r="39">
      <c r="A39" s="4" t="n"/>
      <c r="B39" s="5" t="n"/>
      <c r="C39" s="5" t="n"/>
      <c r="D39" s="6" t="n"/>
      <c r="E39" s="6" t="n"/>
      <c r="F39" s="7">
        <f>IF($E39="","",WORKDAY($E39,1,'列表'!$D$11:$D$40))</f>
        <v/>
      </c>
      <c r="G39" s="7">
        <f>IF($F39="","",WORKDAY($F39,'列表'!$D$5,'列表'!$D$11:$D$40))</f>
        <v/>
      </c>
      <c r="H39" s="5" t="n"/>
      <c r="I39" s="5" t="n"/>
      <c r="J39" s="5" t="n"/>
      <c r="K39" s="8" t="n"/>
      <c r="L39" s="8" t="n"/>
      <c r="M39" s="8" t="n"/>
      <c r="N39" s="8" t="n"/>
      <c r="O39" s="9">
        <f>IF($A39="","",IF(COUNTIF($K39:$N39,"是")=4,"已就绪","未就绪"))</f>
        <v/>
      </c>
      <c r="P39" s="5" t="n"/>
      <c r="Q39" s="8" t="n"/>
      <c r="R39" s="10">
        <f>IF(OR($A39="",$D39="",$E39=""),"",IF(TODAY()&lt;$D39,IF(AND($O39&lt;&gt;"已就绪",$D39-TODAY()&lt;='列表'!$D$7),"立即设置消息","已计划"),IF(TODAY()&lt;=$E39,"外出中",IF($Q39="是","已结束",IF(TODAY()&gt;$G39,"跟进逾期","待跟进")))))</f>
        <v/>
      </c>
      <c r="S39" s="11">
        <f>IF($A39="","",COUNTIF('外出记录'!$B$5:$B$204,$A39))</f>
        <v/>
      </c>
      <c r="T39" s="11">
        <f>IF($A39="","",COUNTIFS('外出记录'!$B$5:$B$204,$A39,'外出记录'!$L$5:$L$204,"延迟回复")+COUNTIFS('外出记录'!$B$5:$B$204,$A39,'外出记录'!$L$5:$L$204,"逾期")+COUNTIFS('外出记录'!$B$5:$B$204,$A39,'外出记录'!$L$5:$L$204,"今天到期")+COUNTIFS('外出记录'!$B$5:$B$204,$A39,'外出记录'!$L$5:$L$204,"待回复"))</f>
        <v/>
      </c>
    </row>
    <row r="40">
      <c r="A40" s="4" t="n"/>
      <c r="B40" s="5" t="n"/>
      <c r="C40" s="5" t="n"/>
      <c r="D40" s="6" t="n"/>
      <c r="E40" s="6" t="n"/>
      <c r="F40" s="7">
        <f>IF($E40="","",WORKDAY($E40,1,'列表'!$D$11:$D$40))</f>
        <v/>
      </c>
      <c r="G40" s="7">
        <f>IF($F40="","",WORKDAY($F40,'列表'!$D$5,'列表'!$D$11:$D$40))</f>
        <v/>
      </c>
      <c r="H40" s="5" t="n"/>
      <c r="I40" s="5" t="n"/>
      <c r="J40" s="5" t="n"/>
      <c r="K40" s="8" t="n"/>
      <c r="L40" s="8" t="n"/>
      <c r="M40" s="8" t="n"/>
      <c r="N40" s="8" t="n"/>
      <c r="O40" s="9">
        <f>IF($A40="","",IF(COUNTIF($K40:$N40,"是")=4,"已就绪","未就绪"))</f>
        <v/>
      </c>
      <c r="P40" s="5" t="n"/>
      <c r="Q40" s="8" t="n"/>
      <c r="R40" s="10">
        <f>IF(OR($A40="",$D40="",$E40=""),"",IF(TODAY()&lt;$D40,IF(AND($O40&lt;&gt;"已就绪",$D40-TODAY()&lt;='列表'!$D$7),"立即设置消息","已计划"),IF(TODAY()&lt;=$E40,"外出中",IF($Q40="是","已结束",IF(TODAY()&gt;$G40,"跟进逾期","待跟进")))))</f>
        <v/>
      </c>
      <c r="S40" s="11">
        <f>IF($A40="","",COUNTIF('外出记录'!$B$5:$B$204,$A40))</f>
        <v/>
      </c>
      <c r="T40" s="11">
        <f>IF($A40="","",COUNTIFS('外出记录'!$B$5:$B$204,$A40,'外出记录'!$L$5:$L$204,"延迟回复")+COUNTIFS('外出记录'!$B$5:$B$204,$A40,'外出记录'!$L$5:$L$204,"逾期")+COUNTIFS('外出记录'!$B$5:$B$204,$A40,'外出记录'!$L$5:$L$204,"今天到期")+COUNTIFS('外出记录'!$B$5:$B$204,$A40,'外出记录'!$L$5:$L$204,"待回复"))</f>
        <v/>
      </c>
    </row>
    <row r="41">
      <c r="A41" s="4" t="n"/>
      <c r="B41" s="5" t="n"/>
      <c r="C41" s="5" t="n"/>
      <c r="D41" s="6" t="n"/>
      <c r="E41" s="6" t="n"/>
      <c r="F41" s="7">
        <f>IF($E41="","",WORKDAY($E41,1,'列表'!$D$11:$D$40))</f>
        <v/>
      </c>
      <c r="G41" s="7">
        <f>IF($F41="","",WORKDAY($F41,'列表'!$D$5,'列表'!$D$11:$D$40))</f>
        <v/>
      </c>
      <c r="H41" s="5" t="n"/>
      <c r="I41" s="5" t="n"/>
      <c r="J41" s="5" t="n"/>
      <c r="K41" s="8" t="n"/>
      <c r="L41" s="8" t="n"/>
      <c r="M41" s="8" t="n"/>
      <c r="N41" s="8" t="n"/>
      <c r="O41" s="9">
        <f>IF($A41="","",IF(COUNTIF($K41:$N41,"是")=4,"已就绪","未就绪"))</f>
        <v/>
      </c>
      <c r="P41" s="5" t="n"/>
      <c r="Q41" s="8" t="n"/>
      <c r="R41" s="10">
        <f>IF(OR($A41="",$D41="",$E41=""),"",IF(TODAY()&lt;$D41,IF(AND($O41&lt;&gt;"已就绪",$D41-TODAY()&lt;='列表'!$D$7),"立即设置消息","已计划"),IF(TODAY()&lt;=$E41,"外出中",IF($Q41="是","已结束",IF(TODAY()&gt;$G41,"跟进逾期","待跟进")))))</f>
        <v/>
      </c>
      <c r="S41" s="11">
        <f>IF($A41="","",COUNTIF('外出记录'!$B$5:$B$204,$A41))</f>
        <v/>
      </c>
      <c r="T41" s="11">
        <f>IF($A41="","",COUNTIFS('外出记录'!$B$5:$B$204,$A41,'外出记录'!$L$5:$L$204,"延迟回复")+COUNTIFS('外出记录'!$B$5:$B$204,$A41,'外出记录'!$L$5:$L$204,"逾期")+COUNTIFS('外出记录'!$B$5:$B$204,$A41,'外出记录'!$L$5:$L$204,"今天到期")+COUNTIFS('外出记录'!$B$5:$B$204,$A41,'外出记录'!$L$5:$L$204,"待回复"))</f>
        <v/>
      </c>
    </row>
    <row r="42">
      <c r="A42" s="4" t="n"/>
      <c r="B42" s="5" t="n"/>
      <c r="C42" s="5" t="n"/>
      <c r="D42" s="6" t="n"/>
      <c r="E42" s="6" t="n"/>
      <c r="F42" s="7">
        <f>IF($E42="","",WORKDAY($E42,1,'列表'!$D$11:$D$40))</f>
        <v/>
      </c>
      <c r="G42" s="7">
        <f>IF($F42="","",WORKDAY($F42,'列表'!$D$5,'列表'!$D$11:$D$40))</f>
        <v/>
      </c>
      <c r="H42" s="5" t="n"/>
      <c r="I42" s="5" t="n"/>
      <c r="J42" s="5" t="n"/>
      <c r="K42" s="8" t="n"/>
      <c r="L42" s="8" t="n"/>
      <c r="M42" s="8" t="n"/>
      <c r="N42" s="8" t="n"/>
      <c r="O42" s="9">
        <f>IF($A42="","",IF(COUNTIF($K42:$N42,"是")=4,"已就绪","未就绪"))</f>
        <v/>
      </c>
      <c r="P42" s="5" t="n"/>
      <c r="Q42" s="8" t="n"/>
      <c r="R42" s="10">
        <f>IF(OR($A42="",$D42="",$E42=""),"",IF(TODAY()&lt;$D42,IF(AND($O42&lt;&gt;"已就绪",$D42-TODAY()&lt;='列表'!$D$7),"立即设置消息","已计划"),IF(TODAY()&lt;=$E42,"外出中",IF($Q42="是","已结束",IF(TODAY()&gt;$G42,"跟进逾期","待跟进")))))</f>
        <v/>
      </c>
      <c r="S42" s="11">
        <f>IF($A42="","",COUNTIF('外出记录'!$B$5:$B$204,$A42))</f>
        <v/>
      </c>
      <c r="T42" s="11">
        <f>IF($A42="","",COUNTIFS('外出记录'!$B$5:$B$204,$A42,'外出记录'!$L$5:$L$204,"延迟回复")+COUNTIFS('外出记录'!$B$5:$B$204,$A42,'外出记录'!$L$5:$L$204,"逾期")+COUNTIFS('外出记录'!$B$5:$B$204,$A42,'外出记录'!$L$5:$L$204,"今天到期")+COUNTIFS('外出记录'!$B$5:$B$204,$A42,'外出记录'!$L$5:$L$204,"待回复"))</f>
        <v/>
      </c>
    </row>
    <row r="43">
      <c r="A43" s="4" t="n"/>
      <c r="B43" s="5" t="n"/>
      <c r="C43" s="5" t="n"/>
      <c r="D43" s="6" t="n"/>
      <c r="E43" s="6" t="n"/>
      <c r="F43" s="7">
        <f>IF($E43="","",WORKDAY($E43,1,'列表'!$D$11:$D$40))</f>
        <v/>
      </c>
      <c r="G43" s="7">
        <f>IF($F43="","",WORKDAY($F43,'列表'!$D$5,'列表'!$D$11:$D$40))</f>
        <v/>
      </c>
      <c r="H43" s="5" t="n"/>
      <c r="I43" s="5" t="n"/>
      <c r="J43" s="5" t="n"/>
      <c r="K43" s="8" t="n"/>
      <c r="L43" s="8" t="n"/>
      <c r="M43" s="8" t="n"/>
      <c r="N43" s="8" t="n"/>
      <c r="O43" s="9">
        <f>IF($A43="","",IF(COUNTIF($K43:$N43,"是")=4,"已就绪","未就绪"))</f>
        <v/>
      </c>
      <c r="P43" s="5" t="n"/>
      <c r="Q43" s="8" t="n"/>
      <c r="R43" s="10">
        <f>IF(OR($A43="",$D43="",$E43=""),"",IF(TODAY()&lt;$D43,IF(AND($O43&lt;&gt;"已就绪",$D43-TODAY()&lt;='列表'!$D$7),"立即设置消息","已计划"),IF(TODAY()&lt;=$E43,"外出中",IF($Q43="是","已结束",IF(TODAY()&gt;$G43,"跟进逾期","待跟进")))))</f>
        <v/>
      </c>
      <c r="S43" s="11">
        <f>IF($A43="","",COUNTIF('外出记录'!$B$5:$B$204,$A43))</f>
        <v/>
      </c>
      <c r="T43" s="11">
        <f>IF($A43="","",COUNTIFS('外出记录'!$B$5:$B$204,$A43,'外出记录'!$L$5:$L$204,"延迟回复")+COUNTIFS('外出记录'!$B$5:$B$204,$A43,'外出记录'!$L$5:$L$204,"逾期")+COUNTIFS('外出记录'!$B$5:$B$204,$A43,'外出记录'!$L$5:$L$204,"今天到期")+COUNTIFS('外出记录'!$B$5:$B$204,$A43,'外出记录'!$L$5:$L$204,"待回复"))</f>
        <v/>
      </c>
    </row>
    <row r="44">
      <c r="A44" s="4" t="n"/>
      <c r="B44" s="5" t="n"/>
      <c r="C44" s="5" t="n"/>
      <c r="D44" s="6" t="n"/>
      <c r="E44" s="6" t="n"/>
      <c r="F44" s="7">
        <f>IF($E44="","",WORKDAY($E44,1,'列表'!$D$11:$D$40))</f>
        <v/>
      </c>
      <c r="G44" s="7">
        <f>IF($F44="","",WORKDAY($F44,'列表'!$D$5,'列表'!$D$11:$D$40))</f>
        <v/>
      </c>
      <c r="H44" s="5" t="n"/>
      <c r="I44" s="5" t="n"/>
      <c r="J44" s="5" t="n"/>
      <c r="K44" s="8" t="n"/>
      <c r="L44" s="8" t="n"/>
      <c r="M44" s="8" t="n"/>
      <c r="N44" s="8" t="n"/>
      <c r="O44" s="9">
        <f>IF($A44="","",IF(COUNTIF($K44:$N44,"是")=4,"已就绪","未就绪"))</f>
        <v/>
      </c>
      <c r="P44" s="5" t="n"/>
      <c r="Q44" s="8" t="n"/>
      <c r="R44" s="10">
        <f>IF(OR($A44="",$D44="",$E44=""),"",IF(TODAY()&lt;$D44,IF(AND($O44&lt;&gt;"已就绪",$D44-TODAY()&lt;='列表'!$D$7),"立即设置消息","已计划"),IF(TODAY()&lt;=$E44,"外出中",IF($Q44="是","已结束",IF(TODAY()&gt;$G44,"跟进逾期","待跟进")))))</f>
        <v/>
      </c>
      <c r="S44" s="11">
        <f>IF($A44="","",COUNTIF('外出记录'!$B$5:$B$204,$A44))</f>
        <v/>
      </c>
      <c r="T44" s="11">
        <f>IF($A44="","",COUNTIFS('外出记录'!$B$5:$B$204,$A44,'外出记录'!$L$5:$L$204,"延迟回复")+COUNTIFS('外出记录'!$B$5:$B$204,$A44,'外出记录'!$L$5:$L$204,"逾期")+COUNTIFS('外出记录'!$B$5:$B$204,$A44,'外出记录'!$L$5:$L$204,"今天到期")+COUNTIFS('外出记录'!$B$5:$B$204,$A44,'外出记录'!$L$5:$L$204,"待回复"))</f>
        <v/>
      </c>
    </row>
    <row r="45">
      <c r="A45" s="4" t="n"/>
      <c r="B45" s="5" t="n"/>
      <c r="C45" s="5" t="n"/>
      <c r="D45" s="6" t="n"/>
      <c r="E45" s="6" t="n"/>
      <c r="F45" s="7">
        <f>IF($E45="","",WORKDAY($E45,1,'列表'!$D$11:$D$40))</f>
        <v/>
      </c>
      <c r="G45" s="7">
        <f>IF($F45="","",WORKDAY($F45,'列表'!$D$5,'列表'!$D$11:$D$40))</f>
        <v/>
      </c>
      <c r="H45" s="5" t="n"/>
      <c r="I45" s="5" t="n"/>
      <c r="J45" s="5" t="n"/>
      <c r="K45" s="8" t="n"/>
      <c r="L45" s="8" t="n"/>
      <c r="M45" s="8" t="n"/>
      <c r="N45" s="8" t="n"/>
      <c r="O45" s="9">
        <f>IF($A45="","",IF(COUNTIF($K45:$N45,"是")=4,"已就绪","未就绪"))</f>
        <v/>
      </c>
      <c r="P45" s="5" t="n"/>
      <c r="Q45" s="8" t="n"/>
      <c r="R45" s="10">
        <f>IF(OR($A45="",$D45="",$E45=""),"",IF(TODAY()&lt;$D45,IF(AND($O45&lt;&gt;"已就绪",$D45-TODAY()&lt;='列表'!$D$7),"立即设置消息","已计划"),IF(TODAY()&lt;=$E45,"外出中",IF($Q45="是","已结束",IF(TODAY()&gt;$G45,"跟进逾期","待跟进")))))</f>
        <v/>
      </c>
      <c r="S45" s="11">
        <f>IF($A45="","",COUNTIF('外出记录'!$B$5:$B$204,$A45))</f>
        <v/>
      </c>
      <c r="T45" s="11">
        <f>IF($A45="","",COUNTIFS('外出记录'!$B$5:$B$204,$A45,'外出记录'!$L$5:$L$204,"延迟回复")+COUNTIFS('外出记录'!$B$5:$B$204,$A45,'外出记录'!$L$5:$L$204,"逾期")+COUNTIFS('外出记录'!$B$5:$B$204,$A45,'外出记录'!$L$5:$L$204,"今天到期")+COUNTIFS('外出记录'!$B$5:$B$204,$A45,'外出记录'!$L$5:$L$204,"待回复"))</f>
        <v/>
      </c>
    </row>
    <row r="46">
      <c r="A46" s="4" t="n"/>
      <c r="B46" s="5" t="n"/>
      <c r="C46" s="5" t="n"/>
      <c r="D46" s="6" t="n"/>
      <c r="E46" s="6" t="n"/>
      <c r="F46" s="7">
        <f>IF($E46="","",WORKDAY($E46,1,'列表'!$D$11:$D$40))</f>
        <v/>
      </c>
      <c r="G46" s="7">
        <f>IF($F46="","",WORKDAY($F46,'列表'!$D$5,'列表'!$D$11:$D$40))</f>
        <v/>
      </c>
      <c r="H46" s="5" t="n"/>
      <c r="I46" s="5" t="n"/>
      <c r="J46" s="5" t="n"/>
      <c r="K46" s="8" t="n"/>
      <c r="L46" s="8" t="n"/>
      <c r="M46" s="8" t="n"/>
      <c r="N46" s="8" t="n"/>
      <c r="O46" s="9">
        <f>IF($A46="","",IF(COUNTIF($K46:$N46,"是")=4,"已就绪","未就绪"))</f>
        <v/>
      </c>
      <c r="P46" s="5" t="n"/>
      <c r="Q46" s="8" t="n"/>
      <c r="R46" s="10">
        <f>IF(OR($A46="",$D46="",$E46=""),"",IF(TODAY()&lt;$D46,IF(AND($O46&lt;&gt;"已就绪",$D46-TODAY()&lt;='列表'!$D$7),"立即设置消息","已计划"),IF(TODAY()&lt;=$E46,"外出中",IF($Q46="是","已结束",IF(TODAY()&gt;$G46,"跟进逾期","待跟进")))))</f>
        <v/>
      </c>
      <c r="S46" s="11">
        <f>IF($A46="","",COUNTIF('外出记录'!$B$5:$B$204,$A46))</f>
        <v/>
      </c>
      <c r="T46" s="11">
        <f>IF($A46="","",COUNTIFS('外出记录'!$B$5:$B$204,$A46,'外出记录'!$L$5:$L$204,"延迟回复")+COUNTIFS('外出记录'!$B$5:$B$204,$A46,'外出记录'!$L$5:$L$204,"逾期")+COUNTIFS('外出记录'!$B$5:$B$204,$A46,'外出记录'!$L$5:$L$204,"今天到期")+COUNTIFS('外出记录'!$B$5:$B$204,$A46,'外出记录'!$L$5:$L$204,"待回复"))</f>
        <v/>
      </c>
    </row>
    <row r="47">
      <c r="A47" s="4" t="n"/>
      <c r="B47" s="5" t="n"/>
      <c r="C47" s="5" t="n"/>
      <c r="D47" s="6" t="n"/>
      <c r="E47" s="6" t="n"/>
      <c r="F47" s="7">
        <f>IF($E47="","",WORKDAY($E47,1,'列表'!$D$11:$D$40))</f>
        <v/>
      </c>
      <c r="G47" s="7">
        <f>IF($F47="","",WORKDAY($F47,'列表'!$D$5,'列表'!$D$11:$D$40))</f>
        <v/>
      </c>
      <c r="H47" s="5" t="n"/>
      <c r="I47" s="5" t="n"/>
      <c r="J47" s="5" t="n"/>
      <c r="K47" s="8" t="n"/>
      <c r="L47" s="8" t="n"/>
      <c r="M47" s="8" t="n"/>
      <c r="N47" s="8" t="n"/>
      <c r="O47" s="9">
        <f>IF($A47="","",IF(COUNTIF($K47:$N47,"是")=4,"已就绪","未就绪"))</f>
        <v/>
      </c>
      <c r="P47" s="5" t="n"/>
      <c r="Q47" s="8" t="n"/>
      <c r="R47" s="10">
        <f>IF(OR($A47="",$D47="",$E47=""),"",IF(TODAY()&lt;$D47,IF(AND($O47&lt;&gt;"已就绪",$D47-TODAY()&lt;='列表'!$D$7),"立即设置消息","已计划"),IF(TODAY()&lt;=$E47,"外出中",IF($Q47="是","已结束",IF(TODAY()&gt;$G47,"跟进逾期","待跟进")))))</f>
        <v/>
      </c>
      <c r="S47" s="11">
        <f>IF($A47="","",COUNTIF('外出记录'!$B$5:$B$204,$A47))</f>
        <v/>
      </c>
      <c r="T47" s="11">
        <f>IF($A47="","",COUNTIFS('外出记录'!$B$5:$B$204,$A47,'外出记录'!$L$5:$L$204,"延迟回复")+COUNTIFS('外出记录'!$B$5:$B$204,$A47,'外出记录'!$L$5:$L$204,"逾期")+COUNTIFS('外出记录'!$B$5:$B$204,$A47,'外出记录'!$L$5:$L$204,"今天到期")+COUNTIFS('外出记录'!$B$5:$B$204,$A47,'外出记录'!$L$5:$L$204,"待回复"))</f>
        <v/>
      </c>
    </row>
    <row r="48">
      <c r="A48" s="4" t="n"/>
      <c r="B48" s="5" t="n"/>
      <c r="C48" s="5" t="n"/>
      <c r="D48" s="6" t="n"/>
      <c r="E48" s="6" t="n"/>
      <c r="F48" s="7">
        <f>IF($E48="","",WORKDAY($E48,1,'列表'!$D$11:$D$40))</f>
        <v/>
      </c>
      <c r="G48" s="7">
        <f>IF($F48="","",WORKDAY($F48,'列表'!$D$5,'列表'!$D$11:$D$40))</f>
        <v/>
      </c>
      <c r="H48" s="5" t="n"/>
      <c r="I48" s="5" t="n"/>
      <c r="J48" s="5" t="n"/>
      <c r="K48" s="8" t="n"/>
      <c r="L48" s="8" t="n"/>
      <c r="M48" s="8" t="n"/>
      <c r="N48" s="8" t="n"/>
      <c r="O48" s="9">
        <f>IF($A48="","",IF(COUNTIF($K48:$N48,"是")=4,"已就绪","未就绪"))</f>
        <v/>
      </c>
      <c r="P48" s="5" t="n"/>
      <c r="Q48" s="8" t="n"/>
      <c r="R48" s="10">
        <f>IF(OR($A48="",$D48="",$E48=""),"",IF(TODAY()&lt;$D48,IF(AND($O48&lt;&gt;"已就绪",$D48-TODAY()&lt;='列表'!$D$7),"立即设置消息","已计划"),IF(TODAY()&lt;=$E48,"外出中",IF($Q48="是","已结束",IF(TODAY()&gt;$G48,"跟进逾期","待跟进")))))</f>
        <v/>
      </c>
      <c r="S48" s="11">
        <f>IF($A48="","",COUNTIF('外出记录'!$B$5:$B$204,$A48))</f>
        <v/>
      </c>
      <c r="T48" s="11">
        <f>IF($A48="","",COUNTIFS('外出记录'!$B$5:$B$204,$A48,'外出记录'!$L$5:$L$204,"延迟回复")+COUNTIFS('外出记录'!$B$5:$B$204,$A48,'外出记录'!$L$5:$L$204,"逾期")+COUNTIFS('外出记录'!$B$5:$B$204,$A48,'外出记录'!$L$5:$L$204,"今天到期")+COUNTIFS('外出记录'!$B$5:$B$204,$A48,'外出记录'!$L$5:$L$204,"待回复"))</f>
        <v/>
      </c>
    </row>
    <row r="49">
      <c r="A49" s="4" t="n"/>
      <c r="B49" s="5" t="n"/>
      <c r="C49" s="5" t="n"/>
      <c r="D49" s="6" t="n"/>
      <c r="E49" s="6" t="n"/>
      <c r="F49" s="7">
        <f>IF($E49="","",WORKDAY($E49,1,'列表'!$D$11:$D$40))</f>
        <v/>
      </c>
      <c r="G49" s="7">
        <f>IF($F49="","",WORKDAY($F49,'列表'!$D$5,'列表'!$D$11:$D$40))</f>
        <v/>
      </c>
      <c r="H49" s="5" t="n"/>
      <c r="I49" s="5" t="n"/>
      <c r="J49" s="5" t="n"/>
      <c r="K49" s="8" t="n"/>
      <c r="L49" s="8" t="n"/>
      <c r="M49" s="8" t="n"/>
      <c r="N49" s="8" t="n"/>
      <c r="O49" s="9">
        <f>IF($A49="","",IF(COUNTIF($K49:$N49,"是")=4,"已就绪","未就绪"))</f>
        <v/>
      </c>
      <c r="P49" s="5" t="n"/>
      <c r="Q49" s="8" t="n"/>
      <c r="R49" s="10">
        <f>IF(OR($A49="",$D49="",$E49=""),"",IF(TODAY()&lt;$D49,IF(AND($O49&lt;&gt;"已就绪",$D49-TODAY()&lt;='列表'!$D$7),"立即设置消息","已计划"),IF(TODAY()&lt;=$E49,"外出中",IF($Q49="是","已结束",IF(TODAY()&gt;$G49,"跟进逾期","待跟进")))))</f>
        <v/>
      </c>
      <c r="S49" s="11">
        <f>IF($A49="","",COUNTIF('外出记录'!$B$5:$B$204,$A49))</f>
        <v/>
      </c>
      <c r="T49" s="11">
        <f>IF($A49="","",COUNTIFS('外出记录'!$B$5:$B$204,$A49,'外出记录'!$L$5:$L$204,"延迟回复")+COUNTIFS('外出记录'!$B$5:$B$204,$A49,'外出记录'!$L$5:$L$204,"逾期")+COUNTIFS('外出记录'!$B$5:$B$204,$A49,'外出记录'!$L$5:$L$204,"今天到期")+COUNTIFS('外出记录'!$B$5:$B$204,$A49,'外出记录'!$L$5:$L$204,"待回复"))</f>
        <v/>
      </c>
    </row>
    <row r="50">
      <c r="A50" s="4" t="n"/>
      <c r="B50" s="5" t="n"/>
      <c r="C50" s="5" t="n"/>
      <c r="D50" s="6" t="n"/>
      <c r="E50" s="6" t="n"/>
      <c r="F50" s="7">
        <f>IF($E50="","",WORKDAY($E50,1,'列表'!$D$11:$D$40))</f>
        <v/>
      </c>
      <c r="G50" s="7">
        <f>IF($F50="","",WORKDAY($F50,'列表'!$D$5,'列表'!$D$11:$D$40))</f>
        <v/>
      </c>
      <c r="H50" s="5" t="n"/>
      <c r="I50" s="5" t="n"/>
      <c r="J50" s="5" t="n"/>
      <c r="K50" s="8" t="n"/>
      <c r="L50" s="8" t="n"/>
      <c r="M50" s="8" t="n"/>
      <c r="N50" s="8" t="n"/>
      <c r="O50" s="9">
        <f>IF($A50="","",IF(COUNTIF($K50:$N50,"是")=4,"已就绪","未就绪"))</f>
        <v/>
      </c>
      <c r="P50" s="5" t="n"/>
      <c r="Q50" s="8" t="n"/>
      <c r="R50" s="10">
        <f>IF(OR($A50="",$D50="",$E50=""),"",IF(TODAY()&lt;$D50,IF(AND($O50&lt;&gt;"已就绪",$D50-TODAY()&lt;='列表'!$D$7),"立即设置消息","已计划"),IF(TODAY()&lt;=$E50,"外出中",IF($Q50="是","已结束",IF(TODAY()&gt;$G50,"跟进逾期","待跟进")))))</f>
        <v/>
      </c>
      <c r="S50" s="11">
        <f>IF($A50="","",COUNTIF('外出记录'!$B$5:$B$204,$A50))</f>
        <v/>
      </c>
      <c r="T50" s="11">
        <f>IF($A50="","",COUNTIFS('外出记录'!$B$5:$B$204,$A50,'外出记录'!$L$5:$L$204,"延迟回复")+COUNTIFS('外出记录'!$B$5:$B$204,$A50,'外出记录'!$L$5:$L$204,"逾期")+COUNTIFS('外出记录'!$B$5:$B$204,$A50,'外出记录'!$L$5:$L$204,"今天到期")+COUNTIFS('外出记录'!$B$5:$B$204,$A50,'外出记录'!$L$5:$L$204,"待回复"))</f>
        <v/>
      </c>
    </row>
    <row r="51">
      <c r="A51" s="4" t="n"/>
      <c r="B51" s="5" t="n"/>
      <c r="C51" s="5" t="n"/>
      <c r="D51" s="6" t="n"/>
      <c r="E51" s="6" t="n"/>
      <c r="F51" s="7">
        <f>IF($E51="","",WORKDAY($E51,1,'列表'!$D$11:$D$40))</f>
        <v/>
      </c>
      <c r="G51" s="7">
        <f>IF($F51="","",WORKDAY($F51,'列表'!$D$5,'列表'!$D$11:$D$40))</f>
        <v/>
      </c>
      <c r="H51" s="5" t="n"/>
      <c r="I51" s="5" t="n"/>
      <c r="J51" s="5" t="n"/>
      <c r="K51" s="8" t="n"/>
      <c r="L51" s="8" t="n"/>
      <c r="M51" s="8" t="n"/>
      <c r="N51" s="8" t="n"/>
      <c r="O51" s="9">
        <f>IF($A51="","",IF(COUNTIF($K51:$N51,"是")=4,"已就绪","未就绪"))</f>
        <v/>
      </c>
      <c r="P51" s="5" t="n"/>
      <c r="Q51" s="8" t="n"/>
      <c r="R51" s="10">
        <f>IF(OR($A51="",$D51="",$E51=""),"",IF(TODAY()&lt;$D51,IF(AND($O51&lt;&gt;"已就绪",$D51-TODAY()&lt;='列表'!$D$7),"立即设置消息","已计划"),IF(TODAY()&lt;=$E51,"外出中",IF($Q51="是","已结束",IF(TODAY()&gt;$G51,"跟进逾期","待跟进")))))</f>
        <v/>
      </c>
      <c r="S51" s="11">
        <f>IF($A51="","",COUNTIF('外出记录'!$B$5:$B$204,$A51))</f>
        <v/>
      </c>
      <c r="T51" s="11">
        <f>IF($A51="","",COUNTIFS('外出记录'!$B$5:$B$204,$A51,'外出记录'!$L$5:$L$204,"延迟回复")+COUNTIFS('外出记录'!$B$5:$B$204,$A51,'外出记录'!$L$5:$L$204,"逾期")+COUNTIFS('外出记录'!$B$5:$B$204,$A51,'外出记录'!$L$5:$L$204,"今天到期")+COUNTIFS('外出记录'!$B$5:$B$204,$A51,'外出记录'!$L$5:$L$204,"待回复"))</f>
        <v/>
      </c>
    </row>
    <row r="52">
      <c r="A52" s="4" t="n"/>
      <c r="B52" s="5" t="n"/>
      <c r="C52" s="5" t="n"/>
      <c r="D52" s="6" t="n"/>
      <c r="E52" s="6" t="n"/>
      <c r="F52" s="7">
        <f>IF($E52="","",WORKDAY($E52,1,'列表'!$D$11:$D$40))</f>
        <v/>
      </c>
      <c r="G52" s="7">
        <f>IF($F52="","",WORKDAY($F52,'列表'!$D$5,'列表'!$D$11:$D$40))</f>
        <v/>
      </c>
      <c r="H52" s="5" t="n"/>
      <c r="I52" s="5" t="n"/>
      <c r="J52" s="5" t="n"/>
      <c r="K52" s="8" t="n"/>
      <c r="L52" s="8" t="n"/>
      <c r="M52" s="8" t="n"/>
      <c r="N52" s="8" t="n"/>
      <c r="O52" s="9">
        <f>IF($A52="","",IF(COUNTIF($K52:$N52,"是")=4,"已就绪","未就绪"))</f>
        <v/>
      </c>
      <c r="P52" s="5" t="n"/>
      <c r="Q52" s="8" t="n"/>
      <c r="R52" s="10">
        <f>IF(OR($A52="",$D52="",$E52=""),"",IF(TODAY()&lt;$D52,IF(AND($O52&lt;&gt;"已就绪",$D52-TODAY()&lt;='列表'!$D$7),"立即设置消息","已计划"),IF(TODAY()&lt;=$E52,"外出中",IF($Q52="是","已结束",IF(TODAY()&gt;$G52,"跟进逾期","待跟进")))))</f>
        <v/>
      </c>
      <c r="S52" s="11">
        <f>IF($A52="","",COUNTIF('外出记录'!$B$5:$B$204,$A52))</f>
        <v/>
      </c>
      <c r="T52" s="11">
        <f>IF($A52="","",COUNTIFS('外出记录'!$B$5:$B$204,$A52,'外出记录'!$L$5:$L$204,"延迟回复")+COUNTIFS('外出记录'!$B$5:$B$204,$A52,'外出记录'!$L$5:$L$204,"逾期")+COUNTIFS('外出记录'!$B$5:$B$204,$A52,'外出记录'!$L$5:$L$204,"今天到期")+COUNTIFS('外出记录'!$B$5:$B$204,$A52,'外出记录'!$L$5:$L$204,"待回复"))</f>
        <v/>
      </c>
    </row>
    <row r="53">
      <c r="A53" s="4" t="n"/>
      <c r="B53" s="5" t="n"/>
      <c r="C53" s="5" t="n"/>
      <c r="D53" s="6" t="n"/>
      <c r="E53" s="6" t="n"/>
      <c r="F53" s="7">
        <f>IF($E53="","",WORKDAY($E53,1,'列表'!$D$11:$D$40))</f>
        <v/>
      </c>
      <c r="G53" s="7">
        <f>IF($F53="","",WORKDAY($F53,'列表'!$D$5,'列表'!$D$11:$D$40))</f>
        <v/>
      </c>
      <c r="H53" s="5" t="n"/>
      <c r="I53" s="5" t="n"/>
      <c r="J53" s="5" t="n"/>
      <c r="K53" s="8" t="n"/>
      <c r="L53" s="8" t="n"/>
      <c r="M53" s="8" t="n"/>
      <c r="N53" s="8" t="n"/>
      <c r="O53" s="9">
        <f>IF($A53="","",IF(COUNTIF($K53:$N53,"是")=4,"已就绪","未就绪"))</f>
        <v/>
      </c>
      <c r="P53" s="5" t="n"/>
      <c r="Q53" s="8" t="n"/>
      <c r="R53" s="10">
        <f>IF(OR($A53="",$D53="",$E53=""),"",IF(TODAY()&lt;$D53,IF(AND($O53&lt;&gt;"已就绪",$D53-TODAY()&lt;='列表'!$D$7),"立即设置消息","已计划"),IF(TODAY()&lt;=$E53,"外出中",IF($Q53="是","已结束",IF(TODAY()&gt;$G53,"跟进逾期","待跟进")))))</f>
        <v/>
      </c>
      <c r="S53" s="11">
        <f>IF($A53="","",COUNTIF('外出记录'!$B$5:$B$204,$A53))</f>
        <v/>
      </c>
      <c r="T53" s="11">
        <f>IF($A53="","",COUNTIFS('外出记录'!$B$5:$B$204,$A53,'外出记录'!$L$5:$L$204,"延迟回复")+COUNTIFS('外出记录'!$B$5:$B$204,$A53,'外出记录'!$L$5:$L$204,"逾期")+COUNTIFS('外出记录'!$B$5:$B$204,$A53,'外出记录'!$L$5:$L$204,"今天到期")+COUNTIFS('外出记录'!$B$5:$B$204,$A53,'外出记录'!$L$5:$L$204,"待回复"))</f>
        <v/>
      </c>
    </row>
    <row r="54">
      <c r="A54" s="4" t="n"/>
      <c r="B54" s="5" t="n"/>
      <c r="C54" s="5" t="n"/>
      <c r="D54" s="6" t="n"/>
      <c r="E54" s="6" t="n"/>
      <c r="F54" s="7">
        <f>IF($E54="","",WORKDAY($E54,1,'列表'!$D$11:$D$40))</f>
        <v/>
      </c>
      <c r="G54" s="7">
        <f>IF($F54="","",WORKDAY($F54,'列表'!$D$5,'列表'!$D$11:$D$40))</f>
        <v/>
      </c>
      <c r="H54" s="5" t="n"/>
      <c r="I54" s="5" t="n"/>
      <c r="J54" s="5" t="n"/>
      <c r="K54" s="8" t="n"/>
      <c r="L54" s="8" t="n"/>
      <c r="M54" s="8" t="n"/>
      <c r="N54" s="8" t="n"/>
      <c r="O54" s="9">
        <f>IF($A54="","",IF(COUNTIF($K54:$N54,"是")=4,"已就绪","未就绪"))</f>
        <v/>
      </c>
      <c r="P54" s="5" t="n"/>
      <c r="Q54" s="8" t="n"/>
      <c r="R54" s="10">
        <f>IF(OR($A54="",$D54="",$E54=""),"",IF(TODAY()&lt;$D54,IF(AND($O54&lt;&gt;"已就绪",$D54-TODAY()&lt;='列表'!$D$7),"立即设置消息","已计划"),IF(TODAY()&lt;=$E54,"外出中",IF($Q54="是","已结束",IF(TODAY()&gt;$G54,"跟进逾期","待跟进")))))</f>
        <v/>
      </c>
      <c r="S54" s="11">
        <f>IF($A54="","",COUNTIF('外出记录'!$B$5:$B$204,$A54))</f>
        <v/>
      </c>
      <c r="T54" s="11">
        <f>IF($A54="","",COUNTIFS('外出记录'!$B$5:$B$204,$A54,'外出记录'!$L$5:$L$204,"延迟回复")+COUNTIFS('外出记录'!$B$5:$B$204,$A54,'外出记录'!$L$5:$L$204,"逾期")+COUNTIFS('外出记录'!$B$5:$B$204,$A54,'外出记录'!$L$5:$L$204,"今天到期")+COUNTIFS('外出记录'!$B$5:$B$204,$A54,'外出记录'!$L$5:$L$204,"待回复"))</f>
        <v/>
      </c>
    </row>
    <row r="55">
      <c r="A55" s="4" t="n"/>
      <c r="B55" s="5" t="n"/>
      <c r="C55" s="5" t="n"/>
      <c r="D55" s="6" t="n"/>
      <c r="E55" s="6" t="n"/>
      <c r="F55" s="7">
        <f>IF($E55="","",WORKDAY($E55,1,'列表'!$D$11:$D$40))</f>
        <v/>
      </c>
      <c r="G55" s="7">
        <f>IF($F55="","",WORKDAY($F55,'列表'!$D$5,'列表'!$D$11:$D$40))</f>
        <v/>
      </c>
      <c r="H55" s="5" t="n"/>
      <c r="I55" s="5" t="n"/>
      <c r="J55" s="5" t="n"/>
      <c r="K55" s="8" t="n"/>
      <c r="L55" s="8" t="n"/>
      <c r="M55" s="8" t="n"/>
      <c r="N55" s="8" t="n"/>
      <c r="O55" s="9">
        <f>IF($A55="","",IF(COUNTIF($K55:$N55,"是")=4,"已就绪","未就绪"))</f>
        <v/>
      </c>
      <c r="P55" s="5" t="n"/>
      <c r="Q55" s="8" t="n"/>
      <c r="R55" s="10">
        <f>IF(OR($A55="",$D55="",$E55=""),"",IF(TODAY()&lt;$D55,IF(AND($O55&lt;&gt;"已就绪",$D55-TODAY()&lt;='列表'!$D$7),"立即设置消息","已计划"),IF(TODAY()&lt;=$E55,"外出中",IF($Q55="是","已结束",IF(TODAY()&gt;$G55,"跟进逾期","待跟进")))))</f>
        <v/>
      </c>
      <c r="S55" s="11">
        <f>IF($A55="","",COUNTIF('外出记录'!$B$5:$B$204,$A55))</f>
        <v/>
      </c>
      <c r="T55" s="11">
        <f>IF($A55="","",COUNTIFS('外出记录'!$B$5:$B$204,$A55,'外出记录'!$L$5:$L$204,"延迟回复")+COUNTIFS('外出记录'!$B$5:$B$204,$A55,'外出记录'!$L$5:$L$204,"逾期")+COUNTIFS('外出记录'!$B$5:$B$204,$A55,'外出记录'!$L$5:$L$204,"今天到期")+COUNTIFS('外出记录'!$B$5:$B$204,$A55,'外出记录'!$L$5:$L$204,"待回复"))</f>
        <v/>
      </c>
    </row>
    <row r="56">
      <c r="A56" s="4" t="n"/>
      <c r="B56" s="5" t="n"/>
      <c r="C56" s="5" t="n"/>
      <c r="D56" s="6" t="n"/>
      <c r="E56" s="6" t="n"/>
      <c r="F56" s="7">
        <f>IF($E56="","",WORKDAY($E56,1,'列表'!$D$11:$D$40))</f>
        <v/>
      </c>
      <c r="G56" s="7">
        <f>IF($F56="","",WORKDAY($F56,'列表'!$D$5,'列表'!$D$11:$D$40))</f>
        <v/>
      </c>
      <c r="H56" s="5" t="n"/>
      <c r="I56" s="5" t="n"/>
      <c r="J56" s="5" t="n"/>
      <c r="K56" s="8" t="n"/>
      <c r="L56" s="8" t="n"/>
      <c r="M56" s="8" t="n"/>
      <c r="N56" s="8" t="n"/>
      <c r="O56" s="9">
        <f>IF($A56="","",IF(COUNTIF($K56:$N56,"是")=4,"已就绪","未就绪"))</f>
        <v/>
      </c>
      <c r="P56" s="5" t="n"/>
      <c r="Q56" s="8" t="n"/>
      <c r="R56" s="10">
        <f>IF(OR($A56="",$D56="",$E56=""),"",IF(TODAY()&lt;$D56,IF(AND($O56&lt;&gt;"已就绪",$D56-TODAY()&lt;='列表'!$D$7),"立即设置消息","已计划"),IF(TODAY()&lt;=$E56,"外出中",IF($Q56="是","已结束",IF(TODAY()&gt;$G56,"跟进逾期","待跟进")))))</f>
        <v/>
      </c>
      <c r="S56" s="11">
        <f>IF($A56="","",COUNTIF('外出记录'!$B$5:$B$204,$A56))</f>
        <v/>
      </c>
      <c r="T56" s="11">
        <f>IF($A56="","",COUNTIFS('外出记录'!$B$5:$B$204,$A56,'外出记录'!$L$5:$L$204,"延迟回复")+COUNTIFS('外出记录'!$B$5:$B$204,$A56,'外出记录'!$L$5:$L$204,"逾期")+COUNTIFS('外出记录'!$B$5:$B$204,$A56,'外出记录'!$L$5:$L$204,"今天到期")+COUNTIFS('外出记录'!$B$5:$B$204,$A56,'外出记录'!$L$5:$L$204,"待回复"))</f>
        <v/>
      </c>
    </row>
    <row r="57">
      <c r="A57" s="4" t="n"/>
      <c r="B57" s="5" t="n"/>
      <c r="C57" s="5" t="n"/>
      <c r="D57" s="6" t="n"/>
      <c r="E57" s="6" t="n"/>
      <c r="F57" s="7">
        <f>IF($E57="","",WORKDAY($E57,1,'列表'!$D$11:$D$40))</f>
        <v/>
      </c>
      <c r="G57" s="7">
        <f>IF($F57="","",WORKDAY($F57,'列表'!$D$5,'列表'!$D$11:$D$40))</f>
        <v/>
      </c>
      <c r="H57" s="5" t="n"/>
      <c r="I57" s="5" t="n"/>
      <c r="J57" s="5" t="n"/>
      <c r="K57" s="8" t="n"/>
      <c r="L57" s="8" t="n"/>
      <c r="M57" s="8" t="n"/>
      <c r="N57" s="8" t="n"/>
      <c r="O57" s="9">
        <f>IF($A57="","",IF(COUNTIF($K57:$N57,"是")=4,"已就绪","未就绪"))</f>
        <v/>
      </c>
      <c r="P57" s="5" t="n"/>
      <c r="Q57" s="8" t="n"/>
      <c r="R57" s="10">
        <f>IF(OR($A57="",$D57="",$E57=""),"",IF(TODAY()&lt;$D57,IF(AND($O57&lt;&gt;"已就绪",$D57-TODAY()&lt;='列表'!$D$7),"立即设置消息","已计划"),IF(TODAY()&lt;=$E57,"外出中",IF($Q57="是","已结束",IF(TODAY()&gt;$G57,"跟进逾期","待跟进")))))</f>
        <v/>
      </c>
      <c r="S57" s="11">
        <f>IF($A57="","",COUNTIF('外出记录'!$B$5:$B$204,$A57))</f>
        <v/>
      </c>
      <c r="T57" s="11">
        <f>IF($A57="","",COUNTIFS('外出记录'!$B$5:$B$204,$A57,'外出记录'!$L$5:$L$204,"延迟回复")+COUNTIFS('外出记录'!$B$5:$B$204,$A57,'外出记录'!$L$5:$L$204,"逾期")+COUNTIFS('外出记录'!$B$5:$B$204,$A57,'外出记录'!$L$5:$L$204,"今天到期")+COUNTIFS('外出记录'!$B$5:$B$204,$A57,'外出记录'!$L$5:$L$204,"待回复"))</f>
        <v/>
      </c>
    </row>
    <row r="58">
      <c r="A58" s="4" t="n"/>
      <c r="B58" s="5" t="n"/>
      <c r="C58" s="5" t="n"/>
      <c r="D58" s="6" t="n"/>
      <c r="E58" s="6" t="n"/>
      <c r="F58" s="7">
        <f>IF($E58="","",WORKDAY($E58,1,'列表'!$D$11:$D$40))</f>
        <v/>
      </c>
      <c r="G58" s="7">
        <f>IF($F58="","",WORKDAY($F58,'列表'!$D$5,'列表'!$D$11:$D$40))</f>
        <v/>
      </c>
      <c r="H58" s="5" t="n"/>
      <c r="I58" s="5" t="n"/>
      <c r="J58" s="5" t="n"/>
      <c r="K58" s="8" t="n"/>
      <c r="L58" s="8" t="n"/>
      <c r="M58" s="8" t="n"/>
      <c r="N58" s="8" t="n"/>
      <c r="O58" s="9">
        <f>IF($A58="","",IF(COUNTIF($K58:$N58,"是")=4,"已就绪","未就绪"))</f>
        <v/>
      </c>
      <c r="P58" s="5" t="n"/>
      <c r="Q58" s="8" t="n"/>
      <c r="R58" s="10">
        <f>IF(OR($A58="",$D58="",$E58=""),"",IF(TODAY()&lt;$D58,IF(AND($O58&lt;&gt;"已就绪",$D58-TODAY()&lt;='列表'!$D$7),"立即设置消息","已计划"),IF(TODAY()&lt;=$E58,"外出中",IF($Q58="是","已结束",IF(TODAY()&gt;$G58,"跟进逾期","待跟进")))))</f>
        <v/>
      </c>
      <c r="S58" s="11">
        <f>IF($A58="","",COUNTIF('外出记录'!$B$5:$B$204,$A58))</f>
        <v/>
      </c>
      <c r="T58" s="11">
        <f>IF($A58="","",COUNTIFS('外出记录'!$B$5:$B$204,$A58,'外出记录'!$L$5:$L$204,"延迟回复")+COUNTIFS('外出记录'!$B$5:$B$204,$A58,'外出记录'!$L$5:$L$204,"逾期")+COUNTIFS('外出记录'!$B$5:$B$204,$A58,'外出记录'!$L$5:$L$204,"今天到期")+COUNTIFS('外出记录'!$B$5:$B$204,$A58,'外出记录'!$L$5:$L$204,"待回复"))</f>
        <v/>
      </c>
    </row>
    <row r="59">
      <c r="A59" s="4" t="n"/>
      <c r="B59" s="5" t="n"/>
      <c r="C59" s="5" t="n"/>
      <c r="D59" s="6" t="n"/>
      <c r="E59" s="6" t="n"/>
      <c r="F59" s="7">
        <f>IF($E59="","",WORKDAY($E59,1,'列表'!$D$11:$D$40))</f>
        <v/>
      </c>
      <c r="G59" s="7">
        <f>IF($F59="","",WORKDAY($F59,'列表'!$D$5,'列表'!$D$11:$D$40))</f>
        <v/>
      </c>
      <c r="H59" s="5" t="n"/>
      <c r="I59" s="5" t="n"/>
      <c r="J59" s="5" t="n"/>
      <c r="K59" s="8" t="n"/>
      <c r="L59" s="8" t="n"/>
      <c r="M59" s="8" t="n"/>
      <c r="N59" s="8" t="n"/>
      <c r="O59" s="9">
        <f>IF($A59="","",IF(COUNTIF($K59:$N59,"是")=4,"已就绪","未就绪"))</f>
        <v/>
      </c>
      <c r="P59" s="5" t="n"/>
      <c r="Q59" s="8" t="n"/>
      <c r="R59" s="10">
        <f>IF(OR($A59="",$D59="",$E59=""),"",IF(TODAY()&lt;$D59,IF(AND($O59&lt;&gt;"已就绪",$D59-TODAY()&lt;='列表'!$D$7),"立即设置消息","已计划"),IF(TODAY()&lt;=$E59,"外出中",IF($Q59="是","已结束",IF(TODAY()&gt;$G59,"跟进逾期","待跟进")))))</f>
        <v/>
      </c>
      <c r="S59" s="11">
        <f>IF($A59="","",COUNTIF('外出记录'!$B$5:$B$204,$A59))</f>
        <v/>
      </c>
      <c r="T59" s="11">
        <f>IF($A59="","",COUNTIFS('外出记录'!$B$5:$B$204,$A59,'外出记录'!$L$5:$L$204,"延迟回复")+COUNTIFS('外出记录'!$B$5:$B$204,$A59,'外出记录'!$L$5:$L$204,"逾期")+COUNTIFS('外出记录'!$B$5:$B$204,$A59,'外出记录'!$L$5:$L$204,"今天到期")+COUNTIFS('外出记录'!$B$5:$B$204,$A59,'外出记录'!$L$5:$L$204,"待回复"))</f>
        <v/>
      </c>
    </row>
    <row r="60">
      <c r="A60" s="4" t="n"/>
      <c r="B60" s="5" t="n"/>
      <c r="C60" s="5" t="n"/>
      <c r="D60" s="6" t="n"/>
      <c r="E60" s="6" t="n"/>
      <c r="F60" s="7">
        <f>IF($E60="","",WORKDAY($E60,1,'列表'!$D$11:$D$40))</f>
        <v/>
      </c>
      <c r="G60" s="7">
        <f>IF($F60="","",WORKDAY($F60,'列表'!$D$5,'列表'!$D$11:$D$40))</f>
        <v/>
      </c>
      <c r="H60" s="5" t="n"/>
      <c r="I60" s="5" t="n"/>
      <c r="J60" s="5" t="n"/>
      <c r="K60" s="8" t="n"/>
      <c r="L60" s="8" t="n"/>
      <c r="M60" s="8" t="n"/>
      <c r="N60" s="8" t="n"/>
      <c r="O60" s="9">
        <f>IF($A60="","",IF(COUNTIF($K60:$N60,"是")=4,"已就绪","未就绪"))</f>
        <v/>
      </c>
      <c r="P60" s="5" t="n"/>
      <c r="Q60" s="8" t="n"/>
      <c r="R60" s="10">
        <f>IF(OR($A60="",$D60="",$E60=""),"",IF(TODAY()&lt;$D60,IF(AND($O60&lt;&gt;"已就绪",$D60-TODAY()&lt;='列表'!$D$7),"立即设置消息","已计划"),IF(TODAY()&lt;=$E60,"外出中",IF($Q60="是","已结束",IF(TODAY()&gt;$G60,"跟进逾期","待跟进")))))</f>
        <v/>
      </c>
      <c r="S60" s="11">
        <f>IF($A60="","",COUNTIF('外出记录'!$B$5:$B$204,$A60))</f>
        <v/>
      </c>
      <c r="T60" s="11">
        <f>IF($A60="","",COUNTIFS('外出记录'!$B$5:$B$204,$A60,'外出记录'!$L$5:$L$204,"延迟回复")+COUNTIFS('外出记录'!$B$5:$B$204,$A60,'外出记录'!$L$5:$L$204,"逾期")+COUNTIFS('外出记录'!$B$5:$B$204,$A60,'外出记录'!$L$5:$L$204,"今天到期")+COUNTIFS('外出记录'!$B$5:$B$204,$A60,'外出记录'!$L$5:$L$204,"待回复"))</f>
        <v/>
      </c>
    </row>
    <row r="61">
      <c r="A61" s="4" t="n"/>
      <c r="B61" s="5" t="n"/>
      <c r="C61" s="5" t="n"/>
      <c r="D61" s="6" t="n"/>
      <c r="E61" s="6" t="n"/>
      <c r="F61" s="7">
        <f>IF($E61="","",WORKDAY($E61,1,'列表'!$D$11:$D$40))</f>
        <v/>
      </c>
      <c r="G61" s="7">
        <f>IF($F61="","",WORKDAY($F61,'列表'!$D$5,'列表'!$D$11:$D$40))</f>
        <v/>
      </c>
      <c r="H61" s="5" t="n"/>
      <c r="I61" s="5" t="n"/>
      <c r="J61" s="5" t="n"/>
      <c r="K61" s="8" t="n"/>
      <c r="L61" s="8" t="n"/>
      <c r="M61" s="8" t="n"/>
      <c r="N61" s="8" t="n"/>
      <c r="O61" s="9">
        <f>IF($A61="","",IF(COUNTIF($K61:$N61,"是")=4,"已就绪","未就绪"))</f>
        <v/>
      </c>
      <c r="P61" s="5" t="n"/>
      <c r="Q61" s="8" t="n"/>
      <c r="R61" s="10">
        <f>IF(OR($A61="",$D61="",$E61=""),"",IF(TODAY()&lt;$D61,IF(AND($O61&lt;&gt;"已就绪",$D61-TODAY()&lt;='列表'!$D$7),"立即设置消息","已计划"),IF(TODAY()&lt;=$E61,"外出中",IF($Q61="是","已结束",IF(TODAY()&gt;$G61,"跟进逾期","待跟进")))))</f>
        <v/>
      </c>
      <c r="S61" s="11">
        <f>IF($A61="","",COUNTIF('外出记录'!$B$5:$B$204,$A61))</f>
        <v/>
      </c>
      <c r="T61" s="11">
        <f>IF($A61="","",COUNTIFS('外出记录'!$B$5:$B$204,$A61,'外出记录'!$L$5:$L$204,"延迟回复")+COUNTIFS('外出记录'!$B$5:$B$204,$A61,'外出记录'!$L$5:$L$204,"逾期")+COUNTIFS('外出记录'!$B$5:$B$204,$A61,'外出记录'!$L$5:$L$204,"今天到期")+COUNTIFS('外出记录'!$B$5:$B$204,$A61,'外出记录'!$L$5:$L$204,"待回复"))</f>
        <v/>
      </c>
    </row>
    <row r="62">
      <c r="A62" s="4" t="n"/>
      <c r="B62" s="5" t="n"/>
      <c r="C62" s="5" t="n"/>
      <c r="D62" s="6" t="n"/>
      <c r="E62" s="6" t="n"/>
      <c r="F62" s="7">
        <f>IF($E62="","",WORKDAY($E62,1,'列表'!$D$11:$D$40))</f>
        <v/>
      </c>
      <c r="G62" s="7">
        <f>IF($F62="","",WORKDAY($F62,'列表'!$D$5,'列表'!$D$11:$D$40))</f>
        <v/>
      </c>
      <c r="H62" s="5" t="n"/>
      <c r="I62" s="5" t="n"/>
      <c r="J62" s="5" t="n"/>
      <c r="K62" s="8" t="n"/>
      <c r="L62" s="8" t="n"/>
      <c r="M62" s="8" t="n"/>
      <c r="N62" s="8" t="n"/>
      <c r="O62" s="9">
        <f>IF($A62="","",IF(COUNTIF($K62:$N62,"是")=4,"已就绪","未就绪"))</f>
        <v/>
      </c>
      <c r="P62" s="5" t="n"/>
      <c r="Q62" s="8" t="n"/>
      <c r="R62" s="10">
        <f>IF(OR($A62="",$D62="",$E62=""),"",IF(TODAY()&lt;$D62,IF(AND($O62&lt;&gt;"已就绪",$D62-TODAY()&lt;='列表'!$D$7),"立即设置消息","已计划"),IF(TODAY()&lt;=$E62,"外出中",IF($Q62="是","已结束",IF(TODAY()&gt;$G62,"跟进逾期","待跟进")))))</f>
        <v/>
      </c>
      <c r="S62" s="11">
        <f>IF($A62="","",COUNTIF('外出记录'!$B$5:$B$204,$A62))</f>
        <v/>
      </c>
      <c r="T62" s="11">
        <f>IF($A62="","",COUNTIFS('外出记录'!$B$5:$B$204,$A62,'外出记录'!$L$5:$L$204,"延迟回复")+COUNTIFS('外出记录'!$B$5:$B$204,$A62,'外出记录'!$L$5:$L$204,"逾期")+COUNTIFS('外出记录'!$B$5:$B$204,$A62,'外出记录'!$L$5:$L$204,"今天到期")+COUNTIFS('外出记录'!$B$5:$B$204,$A62,'外出记录'!$L$5:$L$204,"待回复"))</f>
        <v/>
      </c>
    </row>
    <row r="63">
      <c r="A63" s="4" t="n"/>
      <c r="B63" s="5" t="n"/>
      <c r="C63" s="5" t="n"/>
      <c r="D63" s="6" t="n"/>
      <c r="E63" s="6" t="n"/>
      <c r="F63" s="7">
        <f>IF($E63="","",WORKDAY($E63,1,'列表'!$D$11:$D$40))</f>
        <v/>
      </c>
      <c r="G63" s="7">
        <f>IF($F63="","",WORKDAY($F63,'列表'!$D$5,'列表'!$D$11:$D$40))</f>
        <v/>
      </c>
      <c r="H63" s="5" t="n"/>
      <c r="I63" s="5" t="n"/>
      <c r="J63" s="5" t="n"/>
      <c r="K63" s="8" t="n"/>
      <c r="L63" s="8" t="n"/>
      <c r="M63" s="8" t="n"/>
      <c r="N63" s="8" t="n"/>
      <c r="O63" s="9">
        <f>IF($A63="","",IF(COUNTIF($K63:$N63,"是")=4,"已就绪","未就绪"))</f>
        <v/>
      </c>
      <c r="P63" s="5" t="n"/>
      <c r="Q63" s="8" t="n"/>
      <c r="R63" s="10">
        <f>IF(OR($A63="",$D63="",$E63=""),"",IF(TODAY()&lt;$D63,IF(AND($O63&lt;&gt;"已就绪",$D63-TODAY()&lt;='列表'!$D$7),"立即设置消息","已计划"),IF(TODAY()&lt;=$E63,"外出中",IF($Q63="是","已结束",IF(TODAY()&gt;$G63,"跟进逾期","待跟进")))))</f>
        <v/>
      </c>
      <c r="S63" s="11">
        <f>IF($A63="","",COUNTIF('外出记录'!$B$5:$B$204,$A63))</f>
        <v/>
      </c>
      <c r="T63" s="11">
        <f>IF($A63="","",COUNTIFS('外出记录'!$B$5:$B$204,$A63,'外出记录'!$L$5:$L$204,"延迟回复")+COUNTIFS('外出记录'!$B$5:$B$204,$A63,'外出记录'!$L$5:$L$204,"逾期")+COUNTIFS('外出记录'!$B$5:$B$204,$A63,'外出记录'!$L$5:$L$204,"今天到期")+COUNTIFS('外出记录'!$B$5:$B$204,$A63,'外出记录'!$L$5:$L$204,"待回复"))</f>
        <v/>
      </c>
    </row>
    <row r="64">
      <c r="A64" s="4" t="n"/>
      <c r="B64" s="5" t="n"/>
      <c r="C64" s="5" t="n"/>
      <c r="D64" s="6" t="n"/>
      <c r="E64" s="6" t="n"/>
      <c r="F64" s="7">
        <f>IF($E64="","",WORKDAY($E64,1,'列表'!$D$11:$D$40))</f>
        <v/>
      </c>
      <c r="G64" s="7">
        <f>IF($F64="","",WORKDAY($F64,'列表'!$D$5,'列表'!$D$11:$D$40))</f>
        <v/>
      </c>
      <c r="H64" s="5" t="n"/>
      <c r="I64" s="5" t="n"/>
      <c r="J64" s="5" t="n"/>
      <c r="K64" s="8" t="n"/>
      <c r="L64" s="8" t="n"/>
      <c r="M64" s="8" t="n"/>
      <c r="N64" s="8" t="n"/>
      <c r="O64" s="9">
        <f>IF($A64="","",IF(COUNTIF($K64:$N64,"是")=4,"已就绪","未就绪"))</f>
        <v/>
      </c>
      <c r="P64" s="5" t="n"/>
      <c r="Q64" s="8" t="n"/>
      <c r="R64" s="10">
        <f>IF(OR($A64="",$D64="",$E64=""),"",IF(TODAY()&lt;$D64,IF(AND($O64&lt;&gt;"已就绪",$D64-TODAY()&lt;='列表'!$D$7),"立即设置消息","已计划"),IF(TODAY()&lt;=$E64,"外出中",IF($Q64="是","已结束",IF(TODAY()&gt;$G64,"跟进逾期","待跟进")))))</f>
        <v/>
      </c>
      <c r="S64" s="11">
        <f>IF($A64="","",COUNTIF('外出记录'!$B$5:$B$204,$A64))</f>
        <v/>
      </c>
      <c r="T64" s="11">
        <f>IF($A64="","",COUNTIFS('外出记录'!$B$5:$B$204,$A64,'外出记录'!$L$5:$L$204,"延迟回复")+COUNTIFS('外出记录'!$B$5:$B$204,$A64,'外出记录'!$L$5:$L$204,"逾期")+COUNTIFS('外出记录'!$B$5:$B$204,$A64,'外出记录'!$L$5:$L$204,"今天到期")+COUNTIFS('外出记录'!$B$5:$B$204,$A64,'外出记录'!$L$5:$L$204,"待回复"))</f>
        <v/>
      </c>
    </row>
    <row r="65">
      <c r="A65" s="4" t="n"/>
      <c r="B65" s="5" t="n"/>
      <c r="C65" s="5" t="n"/>
      <c r="D65" s="6" t="n"/>
      <c r="E65" s="6" t="n"/>
      <c r="F65" s="7">
        <f>IF($E65="","",WORKDAY($E65,1,'列表'!$D$11:$D$40))</f>
        <v/>
      </c>
      <c r="G65" s="7">
        <f>IF($F65="","",WORKDAY($F65,'列表'!$D$5,'列表'!$D$11:$D$40))</f>
        <v/>
      </c>
      <c r="H65" s="5" t="n"/>
      <c r="I65" s="5" t="n"/>
      <c r="J65" s="5" t="n"/>
      <c r="K65" s="8" t="n"/>
      <c r="L65" s="8" t="n"/>
      <c r="M65" s="8" t="n"/>
      <c r="N65" s="8" t="n"/>
      <c r="O65" s="9">
        <f>IF($A65="","",IF(COUNTIF($K65:$N65,"是")=4,"已就绪","未就绪"))</f>
        <v/>
      </c>
      <c r="P65" s="5" t="n"/>
      <c r="Q65" s="8" t="n"/>
      <c r="R65" s="10">
        <f>IF(OR($A65="",$D65="",$E65=""),"",IF(TODAY()&lt;$D65,IF(AND($O65&lt;&gt;"已就绪",$D65-TODAY()&lt;='列表'!$D$7),"立即设置消息","已计划"),IF(TODAY()&lt;=$E65,"外出中",IF($Q65="是","已结束",IF(TODAY()&gt;$G65,"跟进逾期","待跟进")))))</f>
        <v/>
      </c>
      <c r="S65" s="11">
        <f>IF($A65="","",COUNTIF('外出记录'!$B$5:$B$204,$A65))</f>
        <v/>
      </c>
      <c r="T65" s="11">
        <f>IF($A65="","",COUNTIFS('外出记录'!$B$5:$B$204,$A65,'外出记录'!$L$5:$L$204,"延迟回复")+COUNTIFS('外出记录'!$B$5:$B$204,$A65,'外出记录'!$L$5:$L$204,"逾期")+COUNTIFS('外出记录'!$B$5:$B$204,$A65,'外出记录'!$L$5:$L$204,"今天到期")+COUNTIFS('外出记录'!$B$5:$B$204,$A65,'外出记录'!$L$5:$L$204,"待回复"))</f>
        <v/>
      </c>
    </row>
    <row r="66">
      <c r="A66" s="4" t="n"/>
      <c r="B66" s="5" t="n"/>
      <c r="C66" s="5" t="n"/>
      <c r="D66" s="6" t="n"/>
      <c r="E66" s="6" t="n"/>
      <c r="F66" s="7">
        <f>IF($E66="","",WORKDAY($E66,1,'列表'!$D$11:$D$40))</f>
        <v/>
      </c>
      <c r="G66" s="7">
        <f>IF($F66="","",WORKDAY($F66,'列表'!$D$5,'列表'!$D$11:$D$40))</f>
        <v/>
      </c>
      <c r="H66" s="5" t="n"/>
      <c r="I66" s="5" t="n"/>
      <c r="J66" s="5" t="n"/>
      <c r="K66" s="8" t="n"/>
      <c r="L66" s="8" t="n"/>
      <c r="M66" s="8" t="n"/>
      <c r="N66" s="8" t="n"/>
      <c r="O66" s="9">
        <f>IF($A66="","",IF(COUNTIF($K66:$N66,"是")=4,"已就绪","未就绪"))</f>
        <v/>
      </c>
      <c r="P66" s="5" t="n"/>
      <c r="Q66" s="8" t="n"/>
      <c r="R66" s="10">
        <f>IF(OR($A66="",$D66="",$E66=""),"",IF(TODAY()&lt;$D66,IF(AND($O66&lt;&gt;"已就绪",$D66-TODAY()&lt;='列表'!$D$7),"立即设置消息","已计划"),IF(TODAY()&lt;=$E66,"外出中",IF($Q66="是","已结束",IF(TODAY()&gt;$G66,"跟进逾期","待跟进")))))</f>
        <v/>
      </c>
      <c r="S66" s="11">
        <f>IF($A66="","",COUNTIF('外出记录'!$B$5:$B$204,$A66))</f>
        <v/>
      </c>
      <c r="T66" s="11">
        <f>IF($A66="","",COUNTIFS('外出记录'!$B$5:$B$204,$A66,'外出记录'!$L$5:$L$204,"延迟回复")+COUNTIFS('外出记录'!$B$5:$B$204,$A66,'外出记录'!$L$5:$L$204,"逾期")+COUNTIFS('外出记录'!$B$5:$B$204,$A66,'外出记录'!$L$5:$L$204,"今天到期")+COUNTIFS('外出记录'!$B$5:$B$204,$A66,'外出记录'!$L$5:$L$204,"待回复"))</f>
        <v/>
      </c>
    </row>
    <row r="67">
      <c r="A67" s="4" t="n"/>
      <c r="B67" s="5" t="n"/>
      <c r="C67" s="5" t="n"/>
      <c r="D67" s="6" t="n"/>
      <c r="E67" s="6" t="n"/>
      <c r="F67" s="7">
        <f>IF($E67="","",WORKDAY($E67,1,'列表'!$D$11:$D$40))</f>
        <v/>
      </c>
      <c r="G67" s="7">
        <f>IF($F67="","",WORKDAY($F67,'列表'!$D$5,'列表'!$D$11:$D$40))</f>
        <v/>
      </c>
      <c r="H67" s="5" t="n"/>
      <c r="I67" s="5" t="n"/>
      <c r="J67" s="5" t="n"/>
      <c r="K67" s="8" t="n"/>
      <c r="L67" s="8" t="n"/>
      <c r="M67" s="8" t="n"/>
      <c r="N67" s="8" t="n"/>
      <c r="O67" s="9">
        <f>IF($A67="","",IF(COUNTIF($K67:$N67,"是")=4,"已就绪","未就绪"))</f>
        <v/>
      </c>
      <c r="P67" s="5" t="n"/>
      <c r="Q67" s="8" t="n"/>
      <c r="R67" s="10">
        <f>IF(OR($A67="",$D67="",$E67=""),"",IF(TODAY()&lt;$D67,IF(AND($O67&lt;&gt;"已就绪",$D67-TODAY()&lt;='列表'!$D$7),"立即设置消息","已计划"),IF(TODAY()&lt;=$E67,"外出中",IF($Q67="是","已结束",IF(TODAY()&gt;$G67,"跟进逾期","待跟进")))))</f>
        <v/>
      </c>
      <c r="S67" s="11">
        <f>IF($A67="","",COUNTIF('外出记录'!$B$5:$B$204,$A67))</f>
        <v/>
      </c>
      <c r="T67" s="11">
        <f>IF($A67="","",COUNTIFS('外出记录'!$B$5:$B$204,$A67,'外出记录'!$L$5:$L$204,"延迟回复")+COUNTIFS('外出记录'!$B$5:$B$204,$A67,'外出记录'!$L$5:$L$204,"逾期")+COUNTIFS('外出记录'!$B$5:$B$204,$A67,'外出记录'!$L$5:$L$204,"今天到期")+COUNTIFS('外出记录'!$B$5:$B$204,$A67,'外出记录'!$L$5:$L$204,"待回复"))</f>
        <v/>
      </c>
    </row>
    <row r="68">
      <c r="A68" s="4" t="n"/>
      <c r="B68" s="5" t="n"/>
      <c r="C68" s="5" t="n"/>
      <c r="D68" s="6" t="n"/>
      <c r="E68" s="6" t="n"/>
      <c r="F68" s="7">
        <f>IF($E68="","",WORKDAY($E68,1,'列表'!$D$11:$D$40))</f>
        <v/>
      </c>
      <c r="G68" s="7">
        <f>IF($F68="","",WORKDAY($F68,'列表'!$D$5,'列表'!$D$11:$D$40))</f>
        <v/>
      </c>
      <c r="H68" s="5" t="n"/>
      <c r="I68" s="5" t="n"/>
      <c r="J68" s="5" t="n"/>
      <c r="K68" s="8" t="n"/>
      <c r="L68" s="8" t="n"/>
      <c r="M68" s="8" t="n"/>
      <c r="N68" s="8" t="n"/>
      <c r="O68" s="9">
        <f>IF($A68="","",IF(COUNTIF($K68:$N68,"是")=4,"已就绪","未就绪"))</f>
        <v/>
      </c>
      <c r="P68" s="5" t="n"/>
      <c r="Q68" s="8" t="n"/>
      <c r="R68" s="10">
        <f>IF(OR($A68="",$D68="",$E68=""),"",IF(TODAY()&lt;$D68,IF(AND($O68&lt;&gt;"已就绪",$D68-TODAY()&lt;='列表'!$D$7),"立即设置消息","已计划"),IF(TODAY()&lt;=$E68,"外出中",IF($Q68="是","已结束",IF(TODAY()&gt;$G68,"跟进逾期","待跟进")))))</f>
        <v/>
      </c>
      <c r="S68" s="11">
        <f>IF($A68="","",COUNTIF('外出记录'!$B$5:$B$204,$A68))</f>
        <v/>
      </c>
      <c r="T68" s="11">
        <f>IF($A68="","",COUNTIFS('外出记录'!$B$5:$B$204,$A68,'外出记录'!$L$5:$L$204,"延迟回复")+COUNTIFS('外出记录'!$B$5:$B$204,$A68,'外出记录'!$L$5:$L$204,"逾期")+COUNTIFS('外出记录'!$B$5:$B$204,$A68,'外出记录'!$L$5:$L$204,"今天到期")+COUNTIFS('外出记录'!$B$5:$B$204,$A68,'外出记录'!$L$5:$L$204,"待回复"))</f>
        <v/>
      </c>
    </row>
    <row r="69">
      <c r="A69" s="4" t="n"/>
      <c r="B69" s="5" t="n"/>
      <c r="C69" s="5" t="n"/>
      <c r="D69" s="6" t="n"/>
      <c r="E69" s="6" t="n"/>
      <c r="F69" s="7">
        <f>IF($E69="","",WORKDAY($E69,1,'列表'!$D$11:$D$40))</f>
        <v/>
      </c>
      <c r="G69" s="7">
        <f>IF($F69="","",WORKDAY($F69,'列表'!$D$5,'列表'!$D$11:$D$40))</f>
        <v/>
      </c>
      <c r="H69" s="5" t="n"/>
      <c r="I69" s="5" t="n"/>
      <c r="J69" s="5" t="n"/>
      <c r="K69" s="8" t="n"/>
      <c r="L69" s="8" t="n"/>
      <c r="M69" s="8" t="n"/>
      <c r="N69" s="8" t="n"/>
      <c r="O69" s="9">
        <f>IF($A69="","",IF(COUNTIF($K69:$N69,"是")=4,"已就绪","未就绪"))</f>
        <v/>
      </c>
      <c r="P69" s="5" t="n"/>
      <c r="Q69" s="8" t="n"/>
      <c r="R69" s="10">
        <f>IF(OR($A69="",$D69="",$E69=""),"",IF(TODAY()&lt;$D69,IF(AND($O69&lt;&gt;"已就绪",$D69-TODAY()&lt;='列表'!$D$7),"立即设置消息","已计划"),IF(TODAY()&lt;=$E69,"外出中",IF($Q69="是","已结束",IF(TODAY()&gt;$G69,"跟进逾期","待跟进")))))</f>
        <v/>
      </c>
      <c r="S69" s="11">
        <f>IF($A69="","",COUNTIF('外出记录'!$B$5:$B$204,$A69))</f>
        <v/>
      </c>
      <c r="T69" s="11">
        <f>IF($A69="","",COUNTIFS('外出记录'!$B$5:$B$204,$A69,'外出记录'!$L$5:$L$204,"延迟回复")+COUNTIFS('外出记录'!$B$5:$B$204,$A69,'外出记录'!$L$5:$L$204,"逾期")+COUNTIFS('外出记录'!$B$5:$B$204,$A69,'外出记录'!$L$5:$L$204,"今天到期")+COUNTIFS('外出记录'!$B$5:$B$204,$A69,'外出记录'!$L$5:$L$204,"待回复"))</f>
        <v/>
      </c>
    </row>
    <row r="70">
      <c r="A70" s="4" t="n"/>
      <c r="B70" s="5" t="n"/>
      <c r="C70" s="5" t="n"/>
      <c r="D70" s="6" t="n"/>
      <c r="E70" s="6" t="n"/>
      <c r="F70" s="7">
        <f>IF($E70="","",WORKDAY($E70,1,'列表'!$D$11:$D$40))</f>
        <v/>
      </c>
      <c r="G70" s="7">
        <f>IF($F70="","",WORKDAY($F70,'列表'!$D$5,'列表'!$D$11:$D$40))</f>
        <v/>
      </c>
      <c r="H70" s="5" t="n"/>
      <c r="I70" s="5" t="n"/>
      <c r="J70" s="5" t="n"/>
      <c r="K70" s="8" t="n"/>
      <c r="L70" s="8" t="n"/>
      <c r="M70" s="8" t="n"/>
      <c r="N70" s="8" t="n"/>
      <c r="O70" s="9">
        <f>IF($A70="","",IF(COUNTIF($K70:$N70,"是")=4,"已就绪","未就绪"))</f>
        <v/>
      </c>
      <c r="P70" s="5" t="n"/>
      <c r="Q70" s="8" t="n"/>
      <c r="R70" s="10">
        <f>IF(OR($A70="",$D70="",$E70=""),"",IF(TODAY()&lt;$D70,IF(AND($O70&lt;&gt;"已就绪",$D70-TODAY()&lt;='列表'!$D$7),"立即设置消息","已计划"),IF(TODAY()&lt;=$E70,"外出中",IF($Q70="是","已结束",IF(TODAY()&gt;$G70,"跟进逾期","待跟进")))))</f>
        <v/>
      </c>
      <c r="S70" s="11">
        <f>IF($A70="","",COUNTIF('外出记录'!$B$5:$B$204,$A70))</f>
        <v/>
      </c>
      <c r="T70" s="11">
        <f>IF($A70="","",COUNTIFS('外出记录'!$B$5:$B$204,$A70,'外出记录'!$L$5:$L$204,"延迟回复")+COUNTIFS('外出记录'!$B$5:$B$204,$A70,'外出记录'!$L$5:$L$204,"逾期")+COUNTIFS('外出记录'!$B$5:$B$204,$A70,'外出记录'!$L$5:$L$204,"今天到期")+COUNTIFS('外出记录'!$B$5:$B$204,$A70,'外出记录'!$L$5:$L$204,"待回复"))</f>
        <v/>
      </c>
    </row>
    <row r="71">
      <c r="A71" s="4" t="n"/>
      <c r="B71" s="5" t="n"/>
      <c r="C71" s="5" t="n"/>
      <c r="D71" s="6" t="n"/>
      <c r="E71" s="6" t="n"/>
      <c r="F71" s="7">
        <f>IF($E71="","",WORKDAY($E71,1,'列表'!$D$11:$D$40))</f>
        <v/>
      </c>
      <c r="G71" s="7">
        <f>IF($F71="","",WORKDAY($F71,'列表'!$D$5,'列表'!$D$11:$D$40))</f>
        <v/>
      </c>
      <c r="H71" s="5" t="n"/>
      <c r="I71" s="5" t="n"/>
      <c r="J71" s="5" t="n"/>
      <c r="K71" s="8" t="n"/>
      <c r="L71" s="8" t="n"/>
      <c r="M71" s="8" t="n"/>
      <c r="N71" s="8" t="n"/>
      <c r="O71" s="9">
        <f>IF($A71="","",IF(COUNTIF($K71:$N71,"是")=4,"已就绪","未就绪"))</f>
        <v/>
      </c>
      <c r="P71" s="5" t="n"/>
      <c r="Q71" s="8" t="n"/>
      <c r="R71" s="10">
        <f>IF(OR($A71="",$D71="",$E71=""),"",IF(TODAY()&lt;$D71,IF(AND($O71&lt;&gt;"已就绪",$D71-TODAY()&lt;='列表'!$D$7),"立即设置消息","已计划"),IF(TODAY()&lt;=$E71,"外出中",IF($Q71="是","已结束",IF(TODAY()&gt;$G71,"跟进逾期","待跟进")))))</f>
        <v/>
      </c>
      <c r="S71" s="11">
        <f>IF($A71="","",COUNTIF('外出记录'!$B$5:$B$204,$A71))</f>
        <v/>
      </c>
      <c r="T71" s="11">
        <f>IF($A71="","",COUNTIFS('外出记录'!$B$5:$B$204,$A71,'外出记录'!$L$5:$L$204,"延迟回复")+COUNTIFS('外出记录'!$B$5:$B$204,$A71,'外出记录'!$L$5:$L$204,"逾期")+COUNTIFS('外出记录'!$B$5:$B$204,$A71,'外出记录'!$L$5:$L$204,"今天到期")+COUNTIFS('外出记录'!$B$5:$B$204,$A71,'外出记录'!$L$5:$L$204,"待回复"))</f>
        <v/>
      </c>
    </row>
    <row r="72">
      <c r="A72" s="4" t="n"/>
      <c r="B72" s="5" t="n"/>
      <c r="C72" s="5" t="n"/>
      <c r="D72" s="6" t="n"/>
      <c r="E72" s="6" t="n"/>
      <c r="F72" s="7">
        <f>IF($E72="","",WORKDAY($E72,1,'列表'!$D$11:$D$40))</f>
        <v/>
      </c>
      <c r="G72" s="7">
        <f>IF($F72="","",WORKDAY($F72,'列表'!$D$5,'列表'!$D$11:$D$40))</f>
        <v/>
      </c>
      <c r="H72" s="5" t="n"/>
      <c r="I72" s="5" t="n"/>
      <c r="J72" s="5" t="n"/>
      <c r="K72" s="8" t="n"/>
      <c r="L72" s="8" t="n"/>
      <c r="M72" s="8" t="n"/>
      <c r="N72" s="8" t="n"/>
      <c r="O72" s="9">
        <f>IF($A72="","",IF(COUNTIF($K72:$N72,"是")=4,"已就绪","未就绪"))</f>
        <v/>
      </c>
      <c r="P72" s="5" t="n"/>
      <c r="Q72" s="8" t="n"/>
      <c r="R72" s="10">
        <f>IF(OR($A72="",$D72="",$E72=""),"",IF(TODAY()&lt;$D72,IF(AND($O72&lt;&gt;"已就绪",$D72-TODAY()&lt;='列表'!$D$7),"立即设置消息","已计划"),IF(TODAY()&lt;=$E72,"外出中",IF($Q72="是","已结束",IF(TODAY()&gt;$G72,"跟进逾期","待跟进")))))</f>
        <v/>
      </c>
      <c r="S72" s="11">
        <f>IF($A72="","",COUNTIF('外出记录'!$B$5:$B$204,$A72))</f>
        <v/>
      </c>
      <c r="T72" s="11">
        <f>IF($A72="","",COUNTIFS('外出记录'!$B$5:$B$204,$A72,'外出记录'!$L$5:$L$204,"延迟回复")+COUNTIFS('外出记录'!$B$5:$B$204,$A72,'外出记录'!$L$5:$L$204,"逾期")+COUNTIFS('外出记录'!$B$5:$B$204,$A72,'外出记录'!$L$5:$L$204,"今天到期")+COUNTIFS('外出记录'!$B$5:$B$204,$A72,'外出记录'!$L$5:$L$204,"待回复"))</f>
        <v/>
      </c>
    </row>
    <row r="73">
      <c r="A73" s="4" t="n"/>
      <c r="B73" s="5" t="n"/>
      <c r="C73" s="5" t="n"/>
      <c r="D73" s="6" t="n"/>
      <c r="E73" s="6" t="n"/>
      <c r="F73" s="7">
        <f>IF($E73="","",WORKDAY($E73,1,'列表'!$D$11:$D$40))</f>
        <v/>
      </c>
      <c r="G73" s="7">
        <f>IF($F73="","",WORKDAY($F73,'列表'!$D$5,'列表'!$D$11:$D$40))</f>
        <v/>
      </c>
      <c r="H73" s="5" t="n"/>
      <c r="I73" s="5" t="n"/>
      <c r="J73" s="5" t="n"/>
      <c r="K73" s="8" t="n"/>
      <c r="L73" s="8" t="n"/>
      <c r="M73" s="8" t="n"/>
      <c r="N73" s="8" t="n"/>
      <c r="O73" s="9">
        <f>IF($A73="","",IF(COUNTIF($K73:$N73,"是")=4,"已就绪","未就绪"))</f>
        <v/>
      </c>
      <c r="P73" s="5" t="n"/>
      <c r="Q73" s="8" t="n"/>
      <c r="R73" s="10">
        <f>IF(OR($A73="",$D73="",$E73=""),"",IF(TODAY()&lt;$D73,IF(AND($O73&lt;&gt;"已就绪",$D73-TODAY()&lt;='列表'!$D$7),"立即设置消息","已计划"),IF(TODAY()&lt;=$E73,"外出中",IF($Q73="是","已结束",IF(TODAY()&gt;$G73,"跟进逾期","待跟进")))))</f>
        <v/>
      </c>
      <c r="S73" s="11">
        <f>IF($A73="","",COUNTIF('外出记录'!$B$5:$B$204,$A73))</f>
        <v/>
      </c>
      <c r="T73" s="11">
        <f>IF($A73="","",COUNTIFS('外出记录'!$B$5:$B$204,$A73,'外出记录'!$L$5:$L$204,"延迟回复")+COUNTIFS('外出记录'!$B$5:$B$204,$A73,'外出记录'!$L$5:$L$204,"逾期")+COUNTIFS('外出记录'!$B$5:$B$204,$A73,'外出记录'!$L$5:$L$204,"今天到期")+COUNTIFS('外出记录'!$B$5:$B$204,$A73,'外出记录'!$L$5:$L$204,"待回复"))</f>
        <v/>
      </c>
    </row>
    <row r="74">
      <c r="A74" s="4" t="n"/>
      <c r="B74" s="5" t="n"/>
      <c r="C74" s="5" t="n"/>
      <c r="D74" s="6" t="n"/>
      <c r="E74" s="6" t="n"/>
      <c r="F74" s="7">
        <f>IF($E74="","",WORKDAY($E74,1,'列表'!$D$11:$D$40))</f>
        <v/>
      </c>
      <c r="G74" s="7">
        <f>IF($F74="","",WORKDAY($F74,'列表'!$D$5,'列表'!$D$11:$D$40))</f>
        <v/>
      </c>
      <c r="H74" s="5" t="n"/>
      <c r="I74" s="5" t="n"/>
      <c r="J74" s="5" t="n"/>
      <c r="K74" s="8" t="n"/>
      <c r="L74" s="8" t="n"/>
      <c r="M74" s="8" t="n"/>
      <c r="N74" s="8" t="n"/>
      <c r="O74" s="9">
        <f>IF($A74="","",IF(COUNTIF($K74:$N74,"是")=4,"已就绪","未就绪"))</f>
        <v/>
      </c>
      <c r="P74" s="5" t="n"/>
      <c r="Q74" s="8" t="n"/>
      <c r="R74" s="10">
        <f>IF(OR($A74="",$D74="",$E74=""),"",IF(TODAY()&lt;$D74,IF(AND($O74&lt;&gt;"已就绪",$D74-TODAY()&lt;='列表'!$D$7),"立即设置消息","已计划"),IF(TODAY()&lt;=$E74,"外出中",IF($Q74="是","已结束",IF(TODAY()&gt;$G74,"跟进逾期","待跟进")))))</f>
        <v/>
      </c>
      <c r="S74" s="11">
        <f>IF($A74="","",COUNTIF('外出记录'!$B$5:$B$204,$A74))</f>
        <v/>
      </c>
      <c r="T74" s="11">
        <f>IF($A74="","",COUNTIFS('外出记录'!$B$5:$B$204,$A74,'外出记录'!$L$5:$L$204,"延迟回复")+COUNTIFS('外出记录'!$B$5:$B$204,$A74,'外出记录'!$L$5:$L$204,"逾期")+COUNTIFS('外出记录'!$B$5:$B$204,$A74,'外出记录'!$L$5:$L$204,"今天到期")+COUNTIFS('外出记录'!$B$5:$B$204,$A74,'外出记录'!$L$5:$L$204,"待回复"))</f>
        <v/>
      </c>
    </row>
    <row r="75">
      <c r="A75" s="4" t="n"/>
      <c r="B75" s="5" t="n"/>
      <c r="C75" s="5" t="n"/>
      <c r="D75" s="6" t="n"/>
      <c r="E75" s="6" t="n"/>
      <c r="F75" s="7">
        <f>IF($E75="","",WORKDAY($E75,1,'列表'!$D$11:$D$40))</f>
        <v/>
      </c>
      <c r="G75" s="7">
        <f>IF($F75="","",WORKDAY($F75,'列表'!$D$5,'列表'!$D$11:$D$40))</f>
        <v/>
      </c>
      <c r="H75" s="5" t="n"/>
      <c r="I75" s="5" t="n"/>
      <c r="J75" s="5" t="n"/>
      <c r="K75" s="8" t="n"/>
      <c r="L75" s="8" t="n"/>
      <c r="M75" s="8" t="n"/>
      <c r="N75" s="8" t="n"/>
      <c r="O75" s="9">
        <f>IF($A75="","",IF(COUNTIF($K75:$N75,"是")=4,"已就绪","未就绪"))</f>
        <v/>
      </c>
      <c r="P75" s="5" t="n"/>
      <c r="Q75" s="8" t="n"/>
      <c r="R75" s="10">
        <f>IF(OR($A75="",$D75="",$E75=""),"",IF(TODAY()&lt;$D75,IF(AND($O75&lt;&gt;"已就绪",$D75-TODAY()&lt;='列表'!$D$7),"立即设置消息","已计划"),IF(TODAY()&lt;=$E75,"外出中",IF($Q75="是","已结束",IF(TODAY()&gt;$G75,"跟进逾期","待跟进")))))</f>
        <v/>
      </c>
      <c r="S75" s="11">
        <f>IF($A75="","",COUNTIF('外出记录'!$B$5:$B$204,$A75))</f>
        <v/>
      </c>
      <c r="T75" s="11">
        <f>IF($A75="","",COUNTIFS('外出记录'!$B$5:$B$204,$A75,'外出记录'!$L$5:$L$204,"延迟回复")+COUNTIFS('外出记录'!$B$5:$B$204,$A75,'外出记录'!$L$5:$L$204,"逾期")+COUNTIFS('外出记录'!$B$5:$B$204,$A75,'外出记录'!$L$5:$L$204,"今天到期")+COUNTIFS('外出记录'!$B$5:$B$204,$A75,'外出记录'!$L$5:$L$204,"待回复"))</f>
        <v/>
      </c>
    </row>
    <row r="76">
      <c r="A76" s="4" t="n"/>
      <c r="B76" s="5" t="n"/>
      <c r="C76" s="5" t="n"/>
      <c r="D76" s="6" t="n"/>
      <c r="E76" s="6" t="n"/>
      <c r="F76" s="7">
        <f>IF($E76="","",WORKDAY($E76,1,'列表'!$D$11:$D$40))</f>
        <v/>
      </c>
      <c r="G76" s="7">
        <f>IF($F76="","",WORKDAY($F76,'列表'!$D$5,'列表'!$D$11:$D$40))</f>
        <v/>
      </c>
      <c r="H76" s="5" t="n"/>
      <c r="I76" s="5" t="n"/>
      <c r="J76" s="5" t="n"/>
      <c r="K76" s="8" t="n"/>
      <c r="L76" s="8" t="n"/>
      <c r="M76" s="8" t="n"/>
      <c r="N76" s="8" t="n"/>
      <c r="O76" s="9">
        <f>IF($A76="","",IF(COUNTIF($K76:$N76,"是")=4,"已就绪","未就绪"))</f>
        <v/>
      </c>
      <c r="P76" s="5" t="n"/>
      <c r="Q76" s="8" t="n"/>
      <c r="R76" s="10">
        <f>IF(OR($A76="",$D76="",$E76=""),"",IF(TODAY()&lt;$D76,IF(AND($O76&lt;&gt;"已就绪",$D76-TODAY()&lt;='列表'!$D$7),"立即设置消息","已计划"),IF(TODAY()&lt;=$E76,"外出中",IF($Q76="是","已结束",IF(TODAY()&gt;$G76,"跟进逾期","待跟进")))))</f>
        <v/>
      </c>
      <c r="S76" s="11">
        <f>IF($A76="","",COUNTIF('外出记录'!$B$5:$B$204,$A76))</f>
        <v/>
      </c>
      <c r="T76" s="11">
        <f>IF($A76="","",COUNTIFS('外出记录'!$B$5:$B$204,$A76,'外出记录'!$L$5:$L$204,"延迟回复")+COUNTIFS('外出记录'!$B$5:$B$204,$A76,'外出记录'!$L$5:$L$204,"逾期")+COUNTIFS('外出记录'!$B$5:$B$204,$A76,'外出记录'!$L$5:$L$204,"今天到期")+COUNTIFS('外出记录'!$B$5:$B$204,$A76,'外出记录'!$L$5:$L$204,"待回复"))</f>
        <v/>
      </c>
    </row>
    <row r="77">
      <c r="A77" s="4" t="n"/>
      <c r="B77" s="5" t="n"/>
      <c r="C77" s="5" t="n"/>
      <c r="D77" s="6" t="n"/>
      <c r="E77" s="6" t="n"/>
      <c r="F77" s="7">
        <f>IF($E77="","",WORKDAY($E77,1,'列表'!$D$11:$D$40))</f>
        <v/>
      </c>
      <c r="G77" s="7">
        <f>IF($F77="","",WORKDAY($F77,'列表'!$D$5,'列表'!$D$11:$D$40))</f>
        <v/>
      </c>
      <c r="H77" s="5" t="n"/>
      <c r="I77" s="5" t="n"/>
      <c r="J77" s="5" t="n"/>
      <c r="K77" s="8" t="n"/>
      <c r="L77" s="8" t="n"/>
      <c r="M77" s="8" t="n"/>
      <c r="N77" s="8" t="n"/>
      <c r="O77" s="9">
        <f>IF($A77="","",IF(COUNTIF($K77:$N77,"是")=4,"已就绪","未就绪"))</f>
        <v/>
      </c>
      <c r="P77" s="5" t="n"/>
      <c r="Q77" s="8" t="n"/>
      <c r="R77" s="10">
        <f>IF(OR($A77="",$D77="",$E77=""),"",IF(TODAY()&lt;$D77,IF(AND($O77&lt;&gt;"已就绪",$D77-TODAY()&lt;='列表'!$D$7),"立即设置消息","已计划"),IF(TODAY()&lt;=$E77,"外出中",IF($Q77="是","已结束",IF(TODAY()&gt;$G77,"跟进逾期","待跟进")))))</f>
        <v/>
      </c>
      <c r="S77" s="11">
        <f>IF($A77="","",COUNTIF('外出记录'!$B$5:$B$204,$A77))</f>
        <v/>
      </c>
      <c r="T77" s="11">
        <f>IF($A77="","",COUNTIFS('外出记录'!$B$5:$B$204,$A77,'外出记录'!$L$5:$L$204,"延迟回复")+COUNTIFS('外出记录'!$B$5:$B$204,$A77,'外出记录'!$L$5:$L$204,"逾期")+COUNTIFS('外出记录'!$B$5:$B$204,$A77,'外出记录'!$L$5:$L$204,"今天到期")+COUNTIFS('外出记录'!$B$5:$B$204,$A77,'外出记录'!$L$5:$L$204,"待回复"))</f>
        <v/>
      </c>
    </row>
    <row r="78">
      <c r="A78" s="4" t="n"/>
      <c r="B78" s="5" t="n"/>
      <c r="C78" s="5" t="n"/>
      <c r="D78" s="6" t="n"/>
      <c r="E78" s="6" t="n"/>
      <c r="F78" s="7">
        <f>IF($E78="","",WORKDAY($E78,1,'列表'!$D$11:$D$40))</f>
        <v/>
      </c>
      <c r="G78" s="7">
        <f>IF($F78="","",WORKDAY($F78,'列表'!$D$5,'列表'!$D$11:$D$40))</f>
        <v/>
      </c>
      <c r="H78" s="5" t="n"/>
      <c r="I78" s="5" t="n"/>
      <c r="J78" s="5" t="n"/>
      <c r="K78" s="8" t="n"/>
      <c r="L78" s="8" t="n"/>
      <c r="M78" s="8" t="n"/>
      <c r="N78" s="8" t="n"/>
      <c r="O78" s="9">
        <f>IF($A78="","",IF(COUNTIF($K78:$N78,"是")=4,"已就绪","未就绪"))</f>
        <v/>
      </c>
      <c r="P78" s="5" t="n"/>
      <c r="Q78" s="8" t="n"/>
      <c r="R78" s="10">
        <f>IF(OR($A78="",$D78="",$E78=""),"",IF(TODAY()&lt;$D78,IF(AND($O78&lt;&gt;"已就绪",$D78-TODAY()&lt;='列表'!$D$7),"立即设置消息","已计划"),IF(TODAY()&lt;=$E78,"外出中",IF($Q78="是","已结束",IF(TODAY()&gt;$G78,"跟进逾期","待跟进")))))</f>
        <v/>
      </c>
      <c r="S78" s="11">
        <f>IF($A78="","",COUNTIF('外出记录'!$B$5:$B$204,$A78))</f>
        <v/>
      </c>
      <c r="T78" s="11">
        <f>IF($A78="","",COUNTIFS('外出记录'!$B$5:$B$204,$A78,'外出记录'!$L$5:$L$204,"延迟回复")+COUNTIFS('外出记录'!$B$5:$B$204,$A78,'外出记录'!$L$5:$L$204,"逾期")+COUNTIFS('外出记录'!$B$5:$B$204,$A78,'外出记录'!$L$5:$L$204,"今天到期")+COUNTIFS('外出记录'!$B$5:$B$204,$A78,'外出记录'!$L$5:$L$204,"待回复"))</f>
        <v/>
      </c>
    </row>
    <row r="79">
      <c r="A79" s="4" t="n"/>
      <c r="B79" s="5" t="n"/>
      <c r="C79" s="5" t="n"/>
      <c r="D79" s="6" t="n"/>
      <c r="E79" s="6" t="n"/>
      <c r="F79" s="7">
        <f>IF($E79="","",WORKDAY($E79,1,'列表'!$D$11:$D$40))</f>
        <v/>
      </c>
      <c r="G79" s="7">
        <f>IF($F79="","",WORKDAY($F79,'列表'!$D$5,'列表'!$D$11:$D$40))</f>
        <v/>
      </c>
      <c r="H79" s="5" t="n"/>
      <c r="I79" s="5" t="n"/>
      <c r="J79" s="5" t="n"/>
      <c r="K79" s="8" t="n"/>
      <c r="L79" s="8" t="n"/>
      <c r="M79" s="8" t="n"/>
      <c r="N79" s="8" t="n"/>
      <c r="O79" s="9">
        <f>IF($A79="","",IF(COUNTIF($K79:$N79,"是")=4,"已就绪","未就绪"))</f>
        <v/>
      </c>
      <c r="P79" s="5" t="n"/>
      <c r="Q79" s="8" t="n"/>
      <c r="R79" s="10">
        <f>IF(OR($A79="",$D79="",$E79=""),"",IF(TODAY()&lt;$D79,IF(AND($O79&lt;&gt;"已就绪",$D79-TODAY()&lt;='列表'!$D$7),"立即设置消息","已计划"),IF(TODAY()&lt;=$E79,"外出中",IF($Q79="是","已结束",IF(TODAY()&gt;$G79,"跟进逾期","待跟进")))))</f>
        <v/>
      </c>
      <c r="S79" s="11">
        <f>IF($A79="","",COUNTIF('外出记录'!$B$5:$B$204,$A79))</f>
        <v/>
      </c>
      <c r="T79" s="11">
        <f>IF($A79="","",COUNTIFS('外出记录'!$B$5:$B$204,$A79,'外出记录'!$L$5:$L$204,"延迟回复")+COUNTIFS('外出记录'!$B$5:$B$204,$A79,'外出记录'!$L$5:$L$204,"逾期")+COUNTIFS('外出记录'!$B$5:$B$204,$A79,'外出记录'!$L$5:$L$204,"今天到期")+COUNTIFS('外出记录'!$B$5:$B$204,$A79,'外出记录'!$L$5:$L$204,"待回复"))</f>
        <v/>
      </c>
    </row>
    <row r="80">
      <c r="A80" s="4" t="n"/>
      <c r="B80" s="5" t="n"/>
      <c r="C80" s="5" t="n"/>
      <c r="D80" s="6" t="n"/>
      <c r="E80" s="6" t="n"/>
      <c r="F80" s="7">
        <f>IF($E80="","",WORKDAY($E80,1,'列表'!$D$11:$D$40))</f>
        <v/>
      </c>
      <c r="G80" s="7">
        <f>IF($F80="","",WORKDAY($F80,'列表'!$D$5,'列表'!$D$11:$D$40))</f>
        <v/>
      </c>
      <c r="H80" s="5" t="n"/>
      <c r="I80" s="5" t="n"/>
      <c r="J80" s="5" t="n"/>
      <c r="K80" s="8" t="n"/>
      <c r="L80" s="8" t="n"/>
      <c r="M80" s="8" t="n"/>
      <c r="N80" s="8" t="n"/>
      <c r="O80" s="9">
        <f>IF($A80="","",IF(COUNTIF($K80:$N80,"是")=4,"已就绪","未就绪"))</f>
        <v/>
      </c>
      <c r="P80" s="5" t="n"/>
      <c r="Q80" s="8" t="n"/>
      <c r="R80" s="10">
        <f>IF(OR($A80="",$D80="",$E80=""),"",IF(TODAY()&lt;$D80,IF(AND($O80&lt;&gt;"已就绪",$D80-TODAY()&lt;='列表'!$D$7),"立即设置消息","已计划"),IF(TODAY()&lt;=$E80,"外出中",IF($Q80="是","已结束",IF(TODAY()&gt;$G80,"跟进逾期","待跟进")))))</f>
        <v/>
      </c>
      <c r="S80" s="11">
        <f>IF($A80="","",COUNTIF('外出记录'!$B$5:$B$204,$A80))</f>
        <v/>
      </c>
      <c r="T80" s="11">
        <f>IF($A80="","",COUNTIFS('外出记录'!$B$5:$B$204,$A80,'外出记录'!$L$5:$L$204,"延迟回复")+COUNTIFS('外出记录'!$B$5:$B$204,$A80,'外出记录'!$L$5:$L$204,"逾期")+COUNTIFS('外出记录'!$B$5:$B$204,$A80,'外出记录'!$L$5:$L$204,"今天到期")+COUNTIFS('外出记录'!$B$5:$B$204,$A80,'外出记录'!$L$5:$L$204,"待回复"))</f>
        <v/>
      </c>
    </row>
    <row r="81">
      <c r="A81" s="4" t="n"/>
      <c r="B81" s="5" t="n"/>
      <c r="C81" s="5" t="n"/>
      <c r="D81" s="6" t="n"/>
      <c r="E81" s="6" t="n"/>
      <c r="F81" s="7">
        <f>IF($E81="","",WORKDAY($E81,1,'列表'!$D$11:$D$40))</f>
        <v/>
      </c>
      <c r="G81" s="7">
        <f>IF($F81="","",WORKDAY($F81,'列表'!$D$5,'列表'!$D$11:$D$40))</f>
        <v/>
      </c>
      <c r="H81" s="5" t="n"/>
      <c r="I81" s="5" t="n"/>
      <c r="J81" s="5" t="n"/>
      <c r="K81" s="8" t="n"/>
      <c r="L81" s="8" t="n"/>
      <c r="M81" s="8" t="n"/>
      <c r="N81" s="8" t="n"/>
      <c r="O81" s="9">
        <f>IF($A81="","",IF(COUNTIF($K81:$N81,"是")=4,"已就绪","未就绪"))</f>
        <v/>
      </c>
      <c r="P81" s="5" t="n"/>
      <c r="Q81" s="8" t="n"/>
      <c r="R81" s="10">
        <f>IF(OR($A81="",$D81="",$E81=""),"",IF(TODAY()&lt;$D81,IF(AND($O81&lt;&gt;"已就绪",$D81-TODAY()&lt;='列表'!$D$7),"立即设置消息","已计划"),IF(TODAY()&lt;=$E81,"外出中",IF($Q81="是","已结束",IF(TODAY()&gt;$G81,"跟进逾期","待跟进")))))</f>
        <v/>
      </c>
      <c r="S81" s="11">
        <f>IF($A81="","",COUNTIF('外出记录'!$B$5:$B$204,$A81))</f>
        <v/>
      </c>
      <c r="T81" s="11">
        <f>IF($A81="","",COUNTIFS('外出记录'!$B$5:$B$204,$A81,'外出记录'!$L$5:$L$204,"延迟回复")+COUNTIFS('外出记录'!$B$5:$B$204,$A81,'外出记录'!$L$5:$L$204,"逾期")+COUNTIFS('外出记录'!$B$5:$B$204,$A81,'外出记录'!$L$5:$L$204,"今天到期")+COUNTIFS('外出记录'!$B$5:$B$204,$A81,'外出记录'!$L$5:$L$204,"待回复"))</f>
        <v/>
      </c>
    </row>
    <row r="82">
      <c r="A82" s="4" t="n"/>
      <c r="B82" s="5" t="n"/>
      <c r="C82" s="5" t="n"/>
      <c r="D82" s="6" t="n"/>
      <c r="E82" s="6" t="n"/>
      <c r="F82" s="7">
        <f>IF($E82="","",WORKDAY($E82,1,'列表'!$D$11:$D$40))</f>
        <v/>
      </c>
      <c r="G82" s="7">
        <f>IF($F82="","",WORKDAY($F82,'列表'!$D$5,'列表'!$D$11:$D$40))</f>
        <v/>
      </c>
      <c r="H82" s="5" t="n"/>
      <c r="I82" s="5" t="n"/>
      <c r="J82" s="5" t="n"/>
      <c r="K82" s="8" t="n"/>
      <c r="L82" s="8" t="n"/>
      <c r="M82" s="8" t="n"/>
      <c r="N82" s="8" t="n"/>
      <c r="O82" s="9">
        <f>IF($A82="","",IF(COUNTIF($K82:$N82,"是")=4,"已就绪","未就绪"))</f>
        <v/>
      </c>
      <c r="P82" s="5" t="n"/>
      <c r="Q82" s="8" t="n"/>
      <c r="R82" s="10">
        <f>IF(OR($A82="",$D82="",$E82=""),"",IF(TODAY()&lt;$D82,IF(AND($O82&lt;&gt;"已就绪",$D82-TODAY()&lt;='列表'!$D$7),"立即设置消息","已计划"),IF(TODAY()&lt;=$E82,"外出中",IF($Q82="是","已结束",IF(TODAY()&gt;$G82,"跟进逾期","待跟进")))))</f>
        <v/>
      </c>
      <c r="S82" s="11">
        <f>IF($A82="","",COUNTIF('外出记录'!$B$5:$B$204,$A82))</f>
        <v/>
      </c>
      <c r="T82" s="11">
        <f>IF($A82="","",COUNTIFS('外出记录'!$B$5:$B$204,$A82,'外出记录'!$L$5:$L$204,"延迟回复")+COUNTIFS('外出记录'!$B$5:$B$204,$A82,'外出记录'!$L$5:$L$204,"逾期")+COUNTIFS('外出记录'!$B$5:$B$204,$A82,'外出记录'!$L$5:$L$204,"今天到期")+COUNTIFS('外出记录'!$B$5:$B$204,$A82,'外出记录'!$L$5:$L$204,"待回复"))</f>
        <v/>
      </c>
    </row>
    <row r="83">
      <c r="A83" s="4" t="n"/>
      <c r="B83" s="5" t="n"/>
      <c r="C83" s="5" t="n"/>
      <c r="D83" s="6" t="n"/>
      <c r="E83" s="6" t="n"/>
      <c r="F83" s="7">
        <f>IF($E83="","",WORKDAY($E83,1,'列表'!$D$11:$D$40))</f>
        <v/>
      </c>
      <c r="G83" s="7">
        <f>IF($F83="","",WORKDAY($F83,'列表'!$D$5,'列表'!$D$11:$D$40))</f>
        <v/>
      </c>
      <c r="H83" s="5" t="n"/>
      <c r="I83" s="5" t="n"/>
      <c r="J83" s="5" t="n"/>
      <c r="K83" s="8" t="n"/>
      <c r="L83" s="8" t="n"/>
      <c r="M83" s="8" t="n"/>
      <c r="N83" s="8" t="n"/>
      <c r="O83" s="9">
        <f>IF($A83="","",IF(COUNTIF($K83:$N83,"是")=4,"已就绪","未就绪"))</f>
        <v/>
      </c>
      <c r="P83" s="5" t="n"/>
      <c r="Q83" s="8" t="n"/>
      <c r="R83" s="10">
        <f>IF(OR($A83="",$D83="",$E83=""),"",IF(TODAY()&lt;$D83,IF(AND($O83&lt;&gt;"已就绪",$D83-TODAY()&lt;='列表'!$D$7),"立即设置消息","已计划"),IF(TODAY()&lt;=$E83,"外出中",IF($Q83="是","已结束",IF(TODAY()&gt;$G83,"跟进逾期","待跟进")))))</f>
        <v/>
      </c>
      <c r="S83" s="11">
        <f>IF($A83="","",COUNTIF('外出记录'!$B$5:$B$204,$A83))</f>
        <v/>
      </c>
      <c r="T83" s="11">
        <f>IF($A83="","",COUNTIFS('外出记录'!$B$5:$B$204,$A83,'外出记录'!$L$5:$L$204,"延迟回复")+COUNTIFS('外出记录'!$B$5:$B$204,$A83,'外出记录'!$L$5:$L$204,"逾期")+COUNTIFS('外出记录'!$B$5:$B$204,$A83,'外出记录'!$L$5:$L$204,"今天到期")+COUNTIFS('外出记录'!$B$5:$B$204,$A83,'外出记录'!$L$5:$L$204,"待回复"))</f>
        <v/>
      </c>
    </row>
    <row r="84">
      <c r="A84" s="4" t="n"/>
      <c r="B84" s="5" t="n"/>
      <c r="C84" s="5" t="n"/>
      <c r="D84" s="6" t="n"/>
      <c r="E84" s="6" t="n"/>
      <c r="F84" s="7">
        <f>IF($E84="","",WORKDAY($E84,1,'列表'!$D$11:$D$40))</f>
        <v/>
      </c>
      <c r="G84" s="7">
        <f>IF($F84="","",WORKDAY($F84,'列表'!$D$5,'列表'!$D$11:$D$40))</f>
        <v/>
      </c>
      <c r="H84" s="5" t="n"/>
      <c r="I84" s="5" t="n"/>
      <c r="J84" s="5" t="n"/>
      <c r="K84" s="8" t="n"/>
      <c r="L84" s="8" t="n"/>
      <c r="M84" s="8" t="n"/>
      <c r="N84" s="8" t="n"/>
      <c r="O84" s="9">
        <f>IF($A84="","",IF(COUNTIF($K84:$N84,"是")=4,"已就绪","未就绪"))</f>
        <v/>
      </c>
      <c r="P84" s="5" t="n"/>
      <c r="Q84" s="8" t="n"/>
      <c r="R84" s="10">
        <f>IF(OR($A84="",$D84="",$E84=""),"",IF(TODAY()&lt;$D84,IF(AND($O84&lt;&gt;"已就绪",$D84-TODAY()&lt;='列表'!$D$7),"立即设置消息","已计划"),IF(TODAY()&lt;=$E84,"外出中",IF($Q84="是","已结束",IF(TODAY()&gt;$G84,"跟进逾期","待跟进")))))</f>
        <v/>
      </c>
      <c r="S84" s="11">
        <f>IF($A84="","",COUNTIF('外出记录'!$B$5:$B$204,$A84))</f>
        <v/>
      </c>
      <c r="T84" s="11">
        <f>IF($A84="","",COUNTIFS('外出记录'!$B$5:$B$204,$A84,'外出记录'!$L$5:$L$204,"延迟回复")+COUNTIFS('外出记录'!$B$5:$B$204,$A84,'外出记录'!$L$5:$L$204,"逾期")+COUNTIFS('外出记录'!$B$5:$B$204,$A84,'外出记录'!$L$5:$L$204,"今天到期")+COUNTIFS('外出记录'!$B$5:$B$204,$A84,'外出记录'!$L$5:$L$204,"待回复"))</f>
        <v/>
      </c>
    </row>
    <row r="85">
      <c r="A85" s="4" t="n"/>
      <c r="B85" s="5" t="n"/>
      <c r="C85" s="5" t="n"/>
      <c r="D85" s="6" t="n"/>
      <c r="E85" s="6" t="n"/>
      <c r="F85" s="7">
        <f>IF($E85="","",WORKDAY($E85,1,'列表'!$D$11:$D$40))</f>
        <v/>
      </c>
      <c r="G85" s="7">
        <f>IF($F85="","",WORKDAY($F85,'列表'!$D$5,'列表'!$D$11:$D$40))</f>
        <v/>
      </c>
      <c r="H85" s="5" t="n"/>
      <c r="I85" s="5" t="n"/>
      <c r="J85" s="5" t="n"/>
      <c r="K85" s="8" t="n"/>
      <c r="L85" s="8" t="n"/>
      <c r="M85" s="8" t="n"/>
      <c r="N85" s="8" t="n"/>
      <c r="O85" s="9">
        <f>IF($A85="","",IF(COUNTIF($K85:$N85,"是")=4,"已就绪","未就绪"))</f>
        <v/>
      </c>
      <c r="P85" s="5" t="n"/>
      <c r="Q85" s="8" t="n"/>
      <c r="R85" s="10">
        <f>IF(OR($A85="",$D85="",$E85=""),"",IF(TODAY()&lt;$D85,IF(AND($O85&lt;&gt;"已就绪",$D85-TODAY()&lt;='列表'!$D$7),"立即设置消息","已计划"),IF(TODAY()&lt;=$E85,"外出中",IF($Q85="是","已结束",IF(TODAY()&gt;$G85,"跟进逾期","待跟进")))))</f>
        <v/>
      </c>
      <c r="S85" s="11">
        <f>IF($A85="","",COUNTIF('外出记录'!$B$5:$B$204,$A85))</f>
        <v/>
      </c>
      <c r="T85" s="11">
        <f>IF($A85="","",COUNTIFS('外出记录'!$B$5:$B$204,$A85,'外出记录'!$L$5:$L$204,"延迟回复")+COUNTIFS('外出记录'!$B$5:$B$204,$A85,'外出记录'!$L$5:$L$204,"逾期")+COUNTIFS('外出记录'!$B$5:$B$204,$A85,'外出记录'!$L$5:$L$204,"今天到期")+COUNTIFS('外出记录'!$B$5:$B$204,$A85,'外出记录'!$L$5:$L$204,"待回复"))</f>
        <v/>
      </c>
    </row>
    <row r="86">
      <c r="A86" s="4" t="n"/>
      <c r="B86" s="5" t="n"/>
      <c r="C86" s="5" t="n"/>
      <c r="D86" s="6" t="n"/>
      <c r="E86" s="6" t="n"/>
      <c r="F86" s="7">
        <f>IF($E86="","",WORKDAY($E86,1,'列表'!$D$11:$D$40))</f>
        <v/>
      </c>
      <c r="G86" s="7">
        <f>IF($F86="","",WORKDAY($F86,'列表'!$D$5,'列表'!$D$11:$D$40))</f>
        <v/>
      </c>
      <c r="H86" s="5" t="n"/>
      <c r="I86" s="5" t="n"/>
      <c r="J86" s="5" t="n"/>
      <c r="K86" s="8" t="n"/>
      <c r="L86" s="8" t="n"/>
      <c r="M86" s="8" t="n"/>
      <c r="N86" s="8" t="n"/>
      <c r="O86" s="9">
        <f>IF($A86="","",IF(COUNTIF($K86:$N86,"是")=4,"已就绪","未就绪"))</f>
        <v/>
      </c>
      <c r="P86" s="5" t="n"/>
      <c r="Q86" s="8" t="n"/>
      <c r="R86" s="10">
        <f>IF(OR($A86="",$D86="",$E86=""),"",IF(TODAY()&lt;$D86,IF(AND($O86&lt;&gt;"已就绪",$D86-TODAY()&lt;='列表'!$D$7),"立即设置消息","已计划"),IF(TODAY()&lt;=$E86,"外出中",IF($Q86="是","已结束",IF(TODAY()&gt;$G86,"跟进逾期","待跟进")))))</f>
        <v/>
      </c>
      <c r="S86" s="11">
        <f>IF($A86="","",COUNTIF('外出记录'!$B$5:$B$204,$A86))</f>
        <v/>
      </c>
      <c r="T86" s="11">
        <f>IF($A86="","",COUNTIFS('外出记录'!$B$5:$B$204,$A86,'外出记录'!$L$5:$L$204,"延迟回复")+COUNTIFS('外出记录'!$B$5:$B$204,$A86,'外出记录'!$L$5:$L$204,"逾期")+COUNTIFS('外出记录'!$B$5:$B$204,$A86,'外出记录'!$L$5:$L$204,"今天到期")+COUNTIFS('外出记录'!$B$5:$B$204,$A86,'外出记录'!$L$5:$L$204,"待回复"))</f>
        <v/>
      </c>
    </row>
    <row r="87">
      <c r="A87" s="4" t="n"/>
      <c r="B87" s="5" t="n"/>
      <c r="C87" s="5" t="n"/>
      <c r="D87" s="6" t="n"/>
      <c r="E87" s="6" t="n"/>
      <c r="F87" s="7">
        <f>IF($E87="","",WORKDAY($E87,1,'列表'!$D$11:$D$40))</f>
        <v/>
      </c>
      <c r="G87" s="7">
        <f>IF($F87="","",WORKDAY($F87,'列表'!$D$5,'列表'!$D$11:$D$40))</f>
        <v/>
      </c>
      <c r="H87" s="5" t="n"/>
      <c r="I87" s="5" t="n"/>
      <c r="J87" s="5" t="n"/>
      <c r="K87" s="8" t="n"/>
      <c r="L87" s="8" t="n"/>
      <c r="M87" s="8" t="n"/>
      <c r="N87" s="8" t="n"/>
      <c r="O87" s="9">
        <f>IF($A87="","",IF(COUNTIF($K87:$N87,"是")=4,"已就绪","未就绪"))</f>
        <v/>
      </c>
      <c r="P87" s="5" t="n"/>
      <c r="Q87" s="8" t="n"/>
      <c r="R87" s="10">
        <f>IF(OR($A87="",$D87="",$E87=""),"",IF(TODAY()&lt;$D87,IF(AND($O87&lt;&gt;"已就绪",$D87-TODAY()&lt;='列表'!$D$7),"立即设置消息","已计划"),IF(TODAY()&lt;=$E87,"外出中",IF($Q87="是","已结束",IF(TODAY()&gt;$G87,"跟进逾期","待跟进")))))</f>
        <v/>
      </c>
      <c r="S87" s="11">
        <f>IF($A87="","",COUNTIF('外出记录'!$B$5:$B$204,$A87))</f>
        <v/>
      </c>
      <c r="T87" s="11">
        <f>IF($A87="","",COUNTIFS('外出记录'!$B$5:$B$204,$A87,'外出记录'!$L$5:$L$204,"延迟回复")+COUNTIFS('外出记录'!$B$5:$B$204,$A87,'外出记录'!$L$5:$L$204,"逾期")+COUNTIFS('外出记录'!$B$5:$B$204,$A87,'外出记录'!$L$5:$L$204,"今天到期")+COUNTIFS('外出记录'!$B$5:$B$204,$A87,'外出记录'!$L$5:$L$204,"待回复"))</f>
        <v/>
      </c>
    </row>
    <row r="88">
      <c r="A88" s="4" t="n"/>
      <c r="B88" s="5" t="n"/>
      <c r="C88" s="5" t="n"/>
      <c r="D88" s="6" t="n"/>
      <c r="E88" s="6" t="n"/>
      <c r="F88" s="7">
        <f>IF($E88="","",WORKDAY($E88,1,'列表'!$D$11:$D$40))</f>
        <v/>
      </c>
      <c r="G88" s="7">
        <f>IF($F88="","",WORKDAY($F88,'列表'!$D$5,'列表'!$D$11:$D$40))</f>
        <v/>
      </c>
      <c r="H88" s="5" t="n"/>
      <c r="I88" s="5" t="n"/>
      <c r="J88" s="5" t="n"/>
      <c r="K88" s="8" t="n"/>
      <c r="L88" s="8" t="n"/>
      <c r="M88" s="8" t="n"/>
      <c r="N88" s="8" t="n"/>
      <c r="O88" s="9">
        <f>IF($A88="","",IF(COUNTIF($K88:$N88,"是")=4,"已就绪","未就绪"))</f>
        <v/>
      </c>
      <c r="P88" s="5" t="n"/>
      <c r="Q88" s="8" t="n"/>
      <c r="R88" s="10">
        <f>IF(OR($A88="",$D88="",$E88=""),"",IF(TODAY()&lt;$D88,IF(AND($O88&lt;&gt;"已就绪",$D88-TODAY()&lt;='列表'!$D$7),"立即设置消息","已计划"),IF(TODAY()&lt;=$E88,"外出中",IF($Q88="是","已结束",IF(TODAY()&gt;$G88,"跟进逾期","待跟进")))))</f>
        <v/>
      </c>
      <c r="S88" s="11">
        <f>IF($A88="","",COUNTIF('外出记录'!$B$5:$B$204,$A88))</f>
        <v/>
      </c>
      <c r="T88" s="11">
        <f>IF($A88="","",COUNTIFS('外出记录'!$B$5:$B$204,$A88,'外出记录'!$L$5:$L$204,"延迟回复")+COUNTIFS('外出记录'!$B$5:$B$204,$A88,'外出记录'!$L$5:$L$204,"逾期")+COUNTIFS('外出记录'!$B$5:$B$204,$A88,'外出记录'!$L$5:$L$204,"今天到期")+COUNTIFS('外出记录'!$B$5:$B$204,$A88,'外出记录'!$L$5:$L$204,"待回复"))</f>
        <v/>
      </c>
    </row>
    <row r="89">
      <c r="A89" s="4" t="n"/>
      <c r="B89" s="5" t="n"/>
      <c r="C89" s="5" t="n"/>
      <c r="D89" s="6" t="n"/>
      <c r="E89" s="6" t="n"/>
      <c r="F89" s="7">
        <f>IF($E89="","",WORKDAY($E89,1,'列表'!$D$11:$D$40))</f>
        <v/>
      </c>
      <c r="G89" s="7">
        <f>IF($F89="","",WORKDAY($F89,'列表'!$D$5,'列表'!$D$11:$D$40))</f>
        <v/>
      </c>
      <c r="H89" s="5" t="n"/>
      <c r="I89" s="5" t="n"/>
      <c r="J89" s="5" t="n"/>
      <c r="K89" s="8" t="n"/>
      <c r="L89" s="8" t="n"/>
      <c r="M89" s="8" t="n"/>
      <c r="N89" s="8" t="n"/>
      <c r="O89" s="9">
        <f>IF($A89="","",IF(COUNTIF($K89:$N89,"是")=4,"已就绪","未就绪"))</f>
        <v/>
      </c>
      <c r="P89" s="5" t="n"/>
      <c r="Q89" s="8" t="n"/>
      <c r="R89" s="10">
        <f>IF(OR($A89="",$D89="",$E89=""),"",IF(TODAY()&lt;$D89,IF(AND($O89&lt;&gt;"已就绪",$D89-TODAY()&lt;='列表'!$D$7),"立即设置消息","已计划"),IF(TODAY()&lt;=$E89,"外出中",IF($Q89="是","已结束",IF(TODAY()&gt;$G89,"跟进逾期","待跟进")))))</f>
        <v/>
      </c>
      <c r="S89" s="11">
        <f>IF($A89="","",COUNTIF('外出记录'!$B$5:$B$204,$A89))</f>
        <v/>
      </c>
      <c r="T89" s="11">
        <f>IF($A89="","",COUNTIFS('外出记录'!$B$5:$B$204,$A89,'外出记录'!$L$5:$L$204,"延迟回复")+COUNTIFS('外出记录'!$B$5:$B$204,$A89,'外出记录'!$L$5:$L$204,"逾期")+COUNTIFS('外出记录'!$B$5:$B$204,$A89,'外出记录'!$L$5:$L$204,"今天到期")+COUNTIFS('外出记录'!$B$5:$B$204,$A89,'外出记录'!$L$5:$L$204,"待回复"))</f>
        <v/>
      </c>
    </row>
    <row r="90">
      <c r="A90" s="4" t="n"/>
      <c r="B90" s="5" t="n"/>
      <c r="C90" s="5" t="n"/>
      <c r="D90" s="6" t="n"/>
      <c r="E90" s="6" t="n"/>
      <c r="F90" s="7">
        <f>IF($E90="","",WORKDAY($E90,1,'列表'!$D$11:$D$40))</f>
        <v/>
      </c>
      <c r="G90" s="7">
        <f>IF($F90="","",WORKDAY($F90,'列表'!$D$5,'列表'!$D$11:$D$40))</f>
        <v/>
      </c>
      <c r="H90" s="5" t="n"/>
      <c r="I90" s="5" t="n"/>
      <c r="J90" s="5" t="n"/>
      <c r="K90" s="8" t="n"/>
      <c r="L90" s="8" t="n"/>
      <c r="M90" s="8" t="n"/>
      <c r="N90" s="8" t="n"/>
      <c r="O90" s="9">
        <f>IF($A90="","",IF(COUNTIF($K90:$N90,"是")=4,"已就绪","未就绪"))</f>
        <v/>
      </c>
      <c r="P90" s="5" t="n"/>
      <c r="Q90" s="8" t="n"/>
      <c r="R90" s="10">
        <f>IF(OR($A90="",$D90="",$E90=""),"",IF(TODAY()&lt;$D90,IF(AND($O90&lt;&gt;"已就绪",$D90-TODAY()&lt;='列表'!$D$7),"立即设置消息","已计划"),IF(TODAY()&lt;=$E90,"外出中",IF($Q90="是","已结束",IF(TODAY()&gt;$G90,"跟进逾期","待跟进")))))</f>
        <v/>
      </c>
      <c r="S90" s="11">
        <f>IF($A90="","",COUNTIF('外出记录'!$B$5:$B$204,$A90))</f>
        <v/>
      </c>
      <c r="T90" s="11">
        <f>IF($A90="","",COUNTIFS('外出记录'!$B$5:$B$204,$A90,'外出记录'!$L$5:$L$204,"延迟回复")+COUNTIFS('外出记录'!$B$5:$B$204,$A90,'外出记录'!$L$5:$L$204,"逾期")+COUNTIFS('外出记录'!$B$5:$B$204,$A90,'外出记录'!$L$5:$L$204,"今天到期")+COUNTIFS('外出记录'!$B$5:$B$204,$A90,'外出记录'!$L$5:$L$204,"待回复"))</f>
        <v/>
      </c>
    </row>
    <row r="91">
      <c r="A91" s="4" t="n"/>
      <c r="B91" s="5" t="n"/>
      <c r="C91" s="5" t="n"/>
      <c r="D91" s="6" t="n"/>
      <c r="E91" s="6" t="n"/>
      <c r="F91" s="7">
        <f>IF($E91="","",WORKDAY($E91,1,'列表'!$D$11:$D$40))</f>
        <v/>
      </c>
      <c r="G91" s="7">
        <f>IF($F91="","",WORKDAY($F91,'列表'!$D$5,'列表'!$D$11:$D$40))</f>
        <v/>
      </c>
      <c r="H91" s="5" t="n"/>
      <c r="I91" s="5" t="n"/>
      <c r="J91" s="5" t="n"/>
      <c r="K91" s="8" t="n"/>
      <c r="L91" s="8" t="n"/>
      <c r="M91" s="8" t="n"/>
      <c r="N91" s="8" t="n"/>
      <c r="O91" s="9">
        <f>IF($A91="","",IF(COUNTIF($K91:$N91,"是")=4,"已就绪","未就绪"))</f>
        <v/>
      </c>
      <c r="P91" s="5" t="n"/>
      <c r="Q91" s="8" t="n"/>
      <c r="R91" s="10">
        <f>IF(OR($A91="",$D91="",$E91=""),"",IF(TODAY()&lt;$D91,IF(AND($O91&lt;&gt;"已就绪",$D91-TODAY()&lt;='列表'!$D$7),"立即设置消息","已计划"),IF(TODAY()&lt;=$E91,"外出中",IF($Q91="是","已结束",IF(TODAY()&gt;$G91,"跟进逾期","待跟进")))))</f>
        <v/>
      </c>
      <c r="S91" s="11">
        <f>IF($A91="","",COUNTIF('外出记录'!$B$5:$B$204,$A91))</f>
        <v/>
      </c>
      <c r="T91" s="11">
        <f>IF($A91="","",COUNTIFS('外出记录'!$B$5:$B$204,$A91,'外出记录'!$L$5:$L$204,"延迟回复")+COUNTIFS('外出记录'!$B$5:$B$204,$A91,'外出记录'!$L$5:$L$204,"逾期")+COUNTIFS('外出记录'!$B$5:$B$204,$A91,'外出记录'!$L$5:$L$204,"今天到期")+COUNTIFS('外出记录'!$B$5:$B$204,$A91,'外出记录'!$L$5:$L$204,"待回复"))</f>
        <v/>
      </c>
    </row>
    <row r="92">
      <c r="A92" s="4" t="n"/>
      <c r="B92" s="5" t="n"/>
      <c r="C92" s="5" t="n"/>
      <c r="D92" s="6" t="n"/>
      <c r="E92" s="6" t="n"/>
      <c r="F92" s="7">
        <f>IF($E92="","",WORKDAY($E92,1,'列表'!$D$11:$D$40))</f>
        <v/>
      </c>
      <c r="G92" s="7">
        <f>IF($F92="","",WORKDAY($F92,'列表'!$D$5,'列表'!$D$11:$D$40))</f>
        <v/>
      </c>
      <c r="H92" s="5" t="n"/>
      <c r="I92" s="5" t="n"/>
      <c r="J92" s="5" t="n"/>
      <c r="K92" s="8" t="n"/>
      <c r="L92" s="8" t="n"/>
      <c r="M92" s="8" t="n"/>
      <c r="N92" s="8" t="n"/>
      <c r="O92" s="9">
        <f>IF($A92="","",IF(COUNTIF($K92:$N92,"是")=4,"已就绪","未就绪"))</f>
        <v/>
      </c>
      <c r="P92" s="5" t="n"/>
      <c r="Q92" s="8" t="n"/>
      <c r="R92" s="10">
        <f>IF(OR($A92="",$D92="",$E92=""),"",IF(TODAY()&lt;$D92,IF(AND($O92&lt;&gt;"已就绪",$D92-TODAY()&lt;='列表'!$D$7),"立即设置消息","已计划"),IF(TODAY()&lt;=$E92,"外出中",IF($Q92="是","已结束",IF(TODAY()&gt;$G92,"跟进逾期","待跟进")))))</f>
        <v/>
      </c>
      <c r="S92" s="11">
        <f>IF($A92="","",COUNTIF('外出记录'!$B$5:$B$204,$A92))</f>
        <v/>
      </c>
      <c r="T92" s="11">
        <f>IF($A92="","",COUNTIFS('外出记录'!$B$5:$B$204,$A92,'外出记录'!$L$5:$L$204,"延迟回复")+COUNTIFS('外出记录'!$B$5:$B$204,$A92,'外出记录'!$L$5:$L$204,"逾期")+COUNTIFS('外出记录'!$B$5:$B$204,$A92,'外出记录'!$L$5:$L$204,"今天到期")+COUNTIFS('外出记录'!$B$5:$B$204,$A92,'外出记录'!$L$5:$L$204,"待回复"))</f>
        <v/>
      </c>
    </row>
    <row r="93">
      <c r="A93" s="4" t="n"/>
      <c r="B93" s="5" t="n"/>
      <c r="C93" s="5" t="n"/>
      <c r="D93" s="6" t="n"/>
      <c r="E93" s="6" t="n"/>
      <c r="F93" s="7">
        <f>IF($E93="","",WORKDAY($E93,1,'列表'!$D$11:$D$40))</f>
        <v/>
      </c>
      <c r="G93" s="7">
        <f>IF($F93="","",WORKDAY($F93,'列表'!$D$5,'列表'!$D$11:$D$40))</f>
        <v/>
      </c>
      <c r="H93" s="5" t="n"/>
      <c r="I93" s="5" t="n"/>
      <c r="J93" s="5" t="n"/>
      <c r="K93" s="8" t="n"/>
      <c r="L93" s="8" t="n"/>
      <c r="M93" s="8" t="n"/>
      <c r="N93" s="8" t="n"/>
      <c r="O93" s="9">
        <f>IF($A93="","",IF(COUNTIF($K93:$N93,"是")=4,"已就绪","未就绪"))</f>
        <v/>
      </c>
      <c r="P93" s="5" t="n"/>
      <c r="Q93" s="8" t="n"/>
      <c r="R93" s="10">
        <f>IF(OR($A93="",$D93="",$E93=""),"",IF(TODAY()&lt;$D93,IF(AND($O93&lt;&gt;"已就绪",$D93-TODAY()&lt;='列表'!$D$7),"立即设置消息","已计划"),IF(TODAY()&lt;=$E93,"外出中",IF($Q93="是","已结束",IF(TODAY()&gt;$G93,"跟进逾期","待跟进")))))</f>
        <v/>
      </c>
      <c r="S93" s="11">
        <f>IF($A93="","",COUNTIF('外出记录'!$B$5:$B$204,$A93))</f>
        <v/>
      </c>
      <c r="T93" s="11">
        <f>IF($A93="","",COUNTIFS('外出记录'!$B$5:$B$204,$A93,'外出记录'!$L$5:$L$204,"延迟回复")+COUNTIFS('外出记录'!$B$5:$B$204,$A93,'外出记录'!$L$5:$L$204,"逾期")+COUNTIFS('外出记录'!$B$5:$B$204,$A93,'外出记录'!$L$5:$L$204,"今天到期")+COUNTIFS('外出记录'!$B$5:$B$204,$A93,'外出记录'!$L$5:$L$204,"待回复"))</f>
        <v/>
      </c>
    </row>
    <row r="94">
      <c r="A94" s="4" t="n"/>
      <c r="B94" s="5" t="n"/>
      <c r="C94" s="5" t="n"/>
      <c r="D94" s="6" t="n"/>
      <c r="E94" s="6" t="n"/>
      <c r="F94" s="7">
        <f>IF($E94="","",WORKDAY($E94,1,'列表'!$D$11:$D$40))</f>
        <v/>
      </c>
      <c r="G94" s="7">
        <f>IF($F94="","",WORKDAY($F94,'列表'!$D$5,'列表'!$D$11:$D$40))</f>
        <v/>
      </c>
      <c r="H94" s="5" t="n"/>
      <c r="I94" s="5" t="n"/>
      <c r="J94" s="5" t="n"/>
      <c r="K94" s="8" t="n"/>
      <c r="L94" s="8" t="n"/>
      <c r="M94" s="8" t="n"/>
      <c r="N94" s="8" t="n"/>
      <c r="O94" s="9">
        <f>IF($A94="","",IF(COUNTIF($K94:$N94,"是")=4,"已就绪","未就绪"))</f>
        <v/>
      </c>
      <c r="P94" s="5" t="n"/>
      <c r="Q94" s="8" t="n"/>
      <c r="R94" s="10">
        <f>IF(OR($A94="",$D94="",$E94=""),"",IF(TODAY()&lt;$D94,IF(AND($O94&lt;&gt;"已就绪",$D94-TODAY()&lt;='列表'!$D$7),"立即设置消息","已计划"),IF(TODAY()&lt;=$E94,"外出中",IF($Q94="是","已结束",IF(TODAY()&gt;$G94,"跟进逾期","待跟进")))))</f>
        <v/>
      </c>
      <c r="S94" s="11">
        <f>IF($A94="","",COUNTIF('外出记录'!$B$5:$B$204,$A94))</f>
        <v/>
      </c>
      <c r="T94" s="11">
        <f>IF($A94="","",COUNTIFS('外出记录'!$B$5:$B$204,$A94,'外出记录'!$L$5:$L$204,"延迟回复")+COUNTIFS('外出记录'!$B$5:$B$204,$A94,'外出记录'!$L$5:$L$204,"逾期")+COUNTIFS('外出记录'!$B$5:$B$204,$A94,'外出记录'!$L$5:$L$204,"今天到期")+COUNTIFS('外出记录'!$B$5:$B$204,$A94,'外出记录'!$L$5:$L$204,"待回复"))</f>
        <v/>
      </c>
    </row>
    <row r="95">
      <c r="A95" s="4" t="n"/>
      <c r="B95" s="5" t="n"/>
      <c r="C95" s="5" t="n"/>
      <c r="D95" s="6" t="n"/>
      <c r="E95" s="6" t="n"/>
      <c r="F95" s="7">
        <f>IF($E95="","",WORKDAY($E95,1,'列表'!$D$11:$D$40))</f>
        <v/>
      </c>
      <c r="G95" s="7">
        <f>IF($F95="","",WORKDAY($F95,'列表'!$D$5,'列表'!$D$11:$D$40))</f>
        <v/>
      </c>
      <c r="H95" s="5" t="n"/>
      <c r="I95" s="5" t="n"/>
      <c r="J95" s="5" t="n"/>
      <c r="K95" s="8" t="n"/>
      <c r="L95" s="8" t="n"/>
      <c r="M95" s="8" t="n"/>
      <c r="N95" s="8" t="n"/>
      <c r="O95" s="9">
        <f>IF($A95="","",IF(COUNTIF($K95:$N95,"是")=4,"已就绪","未就绪"))</f>
        <v/>
      </c>
      <c r="P95" s="5" t="n"/>
      <c r="Q95" s="8" t="n"/>
      <c r="R95" s="10">
        <f>IF(OR($A95="",$D95="",$E95=""),"",IF(TODAY()&lt;$D95,IF(AND($O95&lt;&gt;"已就绪",$D95-TODAY()&lt;='列表'!$D$7),"立即设置消息","已计划"),IF(TODAY()&lt;=$E95,"外出中",IF($Q95="是","已结束",IF(TODAY()&gt;$G95,"跟进逾期","待跟进")))))</f>
        <v/>
      </c>
      <c r="S95" s="11">
        <f>IF($A95="","",COUNTIF('外出记录'!$B$5:$B$204,$A95))</f>
        <v/>
      </c>
      <c r="T95" s="11">
        <f>IF($A95="","",COUNTIFS('外出记录'!$B$5:$B$204,$A95,'外出记录'!$L$5:$L$204,"延迟回复")+COUNTIFS('外出记录'!$B$5:$B$204,$A95,'外出记录'!$L$5:$L$204,"逾期")+COUNTIFS('外出记录'!$B$5:$B$204,$A95,'外出记录'!$L$5:$L$204,"今天到期")+COUNTIFS('外出记录'!$B$5:$B$204,$A95,'外出记录'!$L$5:$L$204,"待回复"))</f>
        <v/>
      </c>
    </row>
    <row r="96">
      <c r="A96" s="4" t="n"/>
      <c r="B96" s="5" t="n"/>
      <c r="C96" s="5" t="n"/>
      <c r="D96" s="6" t="n"/>
      <c r="E96" s="6" t="n"/>
      <c r="F96" s="7">
        <f>IF($E96="","",WORKDAY($E96,1,'列表'!$D$11:$D$40))</f>
        <v/>
      </c>
      <c r="G96" s="7">
        <f>IF($F96="","",WORKDAY($F96,'列表'!$D$5,'列表'!$D$11:$D$40))</f>
        <v/>
      </c>
      <c r="H96" s="5" t="n"/>
      <c r="I96" s="5" t="n"/>
      <c r="J96" s="5" t="n"/>
      <c r="K96" s="8" t="n"/>
      <c r="L96" s="8" t="n"/>
      <c r="M96" s="8" t="n"/>
      <c r="N96" s="8" t="n"/>
      <c r="O96" s="9">
        <f>IF($A96="","",IF(COUNTIF($K96:$N96,"是")=4,"已就绪","未就绪"))</f>
        <v/>
      </c>
      <c r="P96" s="5" t="n"/>
      <c r="Q96" s="8" t="n"/>
      <c r="R96" s="10">
        <f>IF(OR($A96="",$D96="",$E96=""),"",IF(TODAY()&lt;$D96,IF(AND($O96&lt;&gt;"已就绪",$D96-TODAY()&lt;='列表'!$D$7),"立即设置消息","已计划"),IF(TODAY()&lt;=$E96,"外出中",IF($Q96="是","已结束",IF(TODAY()&gt;$G96,"跟进逾期","待跟进")))))</f>
        <v/>
      </c>
      <c r="S96" s="11">
        <f>IF($A96="","",COUNTIF('外出记录'!$B$5:$B$204,$A96))</f>
        <v/>
      </c>
      <c r="T96" s="11">
        <f>IF($A96="","",COUNTIFS('外出记录'!$B$5:$B$204,$A96,'外出记录'!$L$5:$L$204,"延迟回复")+COUNTIFS('外出记录'!$B$5:$B$204,$A96,'外出记录'!$L$5:$L$204,"逾期")+COUNTIFS('外出记录'!$B$5:$B$204,$A96,'外出记录'!$L$5:$L$204,"今天到期")+COUNTIFS('外出记录'!$B$5:$B$204,$A96,'外出记录'!$L$5:$L$204,"待回复"))</f>
        <v/>
      </c>
    </row>
    <row r="97">
      <c r="A97" s="4" t="n"/>
      <c r="B97" s="5" t="n"/>
      <c r="C97" s="5" t="n"/>
      <c r="D97" s="6" t="n"/>
      <c r="E97" s="6" t="n"/>
      <c r="F97" s="7">
        <f>IF($E97="","",WORKDAY($E97,1,'列表'!$D$11:$D$40))</f>
        <v/>
      </c>
      <c r="G97" s="7">
        <f>IF($F97="","",WORKDAY($F97,'列表'!$D$5,'列表'!$D$11:$D$40))</f>
        <v/>
      </c>
      <c r="H97" s="5" t="n"/>
      <c r="I97" s="5" t="n"/>
      <c r="J97" s="5" t="n"/>
      <c r="K97" s="8" t="n"/>
      <c r="L97" s="8" t="n"/>
      <c r="M97" s="8" t="n"/>
      <c r="N97" s="8" t="n"/>
      <c r="O97" s="9">
        <f>IF($A97="","",IF(COUNTIF($K97:$N97,"是")=4,"已就绪","未就绪"))</f>
        <v/>
      </c>
      <c r="P97" s="5" t="n"/>
      <c r="Q97" s="8" t="n"/>
      <c r="R97" s="10">
        <f>IF(OR($A97="",$D97="",$E97=""),"",IF(TODAY()&lt;$D97,IF(AND($O97&lt;&gt;"已就绪",$D97-TODAY()&lt;='列表'!$D$7),"立即设置消息","已计划"),IF(TODAY()&lt;=$E97,"外出中",IF($Q97="是","已结束",IF(TODAY()&gt;$G97,"跟进逾期","待跟进")))))</f>
        <v/>
      </c>
      <c r="S97" s="11">
        <f>IF($A97="","",COUNTIF('外出记录'!$B$5:$B$204,$A97))</f>
        <v/>
      </c>
      <c r="T97" s="11">
        <f>IF($A97="","",COUNTIFS('外出记录'!$B$5:$B$204,$A97,'外出记录'!$L$5:$L$204,"延迟回复")+COUNTIFS('外出记录'!$B$5:$B$204,$A97,'外出记录'!$L$5:$L$204,"逾期")+COUNTIFS('外出记录'!$B$5:$B$204,$A97,'外出记录'!$L$5:$L$204,"今天到期")+COUNTIFS('外出记录'!$B$5:$B$204,$A97,'外出记录'!$L$5:$L$204,"待回复"))</f>
        <v/>
      </c>
    </row>
    <row r="98">
      <c r="A98" s="4" t="n"/>
      <c r="B98" s="5" t="n"/>
      <c r="C98" s="5" t="n"/>
      <c r="D98" s="6" t="n"/>
      <c r="E98" s="6" t="n"/>
      <c r="F98" s="7">
        <f>IF($E98="","",WORKDAY($E98,1,'列表'!$D$11:$D$40))</f>
        <v/>
      </c>
      <c r="G98" s="7">
        <f>IF($F98="","",WORKDAY($F98,'列表'!$D$5,'列表'!$D$11:$D$40))</f>
        <v/>
      </c>
      <c r="H98" s="5" t="n"/>
      <c r="I98" s="5" t="n"/>
      <c r="J98" s="5" t="n"/>
      <c r="K98" s="8" t="n"/>
      <c r="L98" s="8" t="n"/>
      <c r="M98" s="8" t="n"/>
      <c r="N98" s="8" t="n"/>
      <c r="O98" s="9">
        <f>IF($A98="","",IF(COUNTIF($K98:$N98,"是")=4,"已就绪","未就绪"))</f>
        <v/>
      </c>
      <c r="P98" s="5" t="n"/>
      <c r="Q98" s="8" t="n"/>
      <c r="R98" s="10">
        <f>IF(OR($A98="",$D98="",$E98=""),"",IF(TODAY()&lt;$D98,IF(AND($O98&lt;&gt;"已就绪",$D98-TODAY()&lt;='列表'!$D$7),"立即设置消息","已计划"),IF(TODAY()&lt;=$E98,"外出中",IF($Q98="是","已结束",IF(TODAY()&gt;$G98,"跟进逾期","待跟进")))))</f>
        <v/>
      </c>
      <c r="S98" s="11">
        <f>IF($A98="","",COUNTIF('外出记录'!$B$5:$B$204,$A98))</f>
        <v/>
      </c>
      <c r="T98" s="11">
        <f>IF($A98="","",COUNTIFS('外出记录'!$B$5:$B$204,$A98,'外出记录'!$L$5:$L$204,"延迟回复")+COUNTIFS('外出记录'!$B$5:$B$204,$A98,'外出记录'!$L$5:$L$204,"逾期")+COUNTIFS('外出记录'!$B$5:$B$204,$A98,'外出记录'!$L$5:$L$204,"今天到期")+COUNTIFS('外出记录'!$B$5:$B$204,$A98,'外出记录'!$L$5:$L$204,"待回复"))</f>
        <v/>
      </c>
    </row>
    <row r="99">
      <c r="A99" s="4" t="n"/>
      <c r="B99" s="5" t="n"/>
      <c r="C99" s="5" t="n"/>
      <c r="D99" s="6" t="n"/>
      <c r="E99" s="6" t="n"/>
      <c r="F99" s="7">
        <f>IF($E99="","",WORKDAY($E99,1,'列表'!$D$11:$D$40))</f>
        <v/>
      </c>
      <c r="G99" s="7">
        <f>IF($F99="","",WORKDAY($F99,'列表'!$D$5,'列表'!$D$11:$D$40))</f>
        <v/>
      </c>
      <c r="H99" s="5" t="n"/>
      <c r="I99" s="5" t="n"/>
      <c r="J99" s="5" t="n"/>
      <c r="K99" s="8" t="n"/>
      <c r="L99" s="8" t="n"/>
      <c r="M99" s="8" t="n"/>
      <c r="N99" s="8" t="n"/>
      <c r="O99" s="9">
        <f>IF($A99="","",IF(COUNTIF($K99:$N99,"是")=4,"已就绪","未就绪"))</f>
        <v/>
      </c>
      <c r="P99" s="5" t="n"/>
      <c r="Q99" s="8" t="n"/>
      <c r="R99" s="10">
        <f>IF(OR($A99="",$D99="",$E99=""),"",IF(TODAY()&lt;$D99,IF(AND($O99&lt;&gt;"已就绪",$D99-TODAY()&lt;='列表'!$D$7),"立即设置消息","已计划"),IF(TODAY()&lt;=$E99,"外出中",IF($Q99="是","已结束",IF(TODAY()&gt;$G99,"跟进逾期","待跟进")))))</f>
        <v/>
      </c>
      <c r="S99" s="11">
        <f>IF($A99="","",COUNTIF('外出记录'!$B$5:$B$204,$A99))</f>
        <v/>
      </c>
      <c r="T99" s="11">
        <f>IF($A99="","",COUNTIFS('外出记录'!$B$5:$B$204,$A99,'外出记录'!$L$5:$L$204,"延迟回复")+COUNTIFS('外出记录'!$B$5:$B$204,$A99,'外出记录'!$L$5:$L$204,"逾期")+COUNTIFS('外出记录'!$B$5:$B$204,$A99,'外出记录'!$L$5:$L$204,"今天到期")+COUNTIFS('外出记录'!$B$5:$B$204,$A99,'外出记录'!$L$5:$L$204,"待回复"))</f>
        <v/>
      </c>
    </row>
    <row r="100">
      <c r="A100" s="4" t="n"/>
      <c r="B100" s="5" t="n"/>
      <c r="C100" s="5" t="n"/>
      <c r="D100" s="6" t="n"/>
      <c r="E100" s="6" t="n"/>
      <c r="F100" s="7">
        <f>IF($E100="","",WORKDAY($E100,1,'列表'!$D$11:$D$40))</f>
        <v/>
      </c>
      <c r="G100" s="7">
        <f>IF($F100="","",WORKDAY($F100,'列表'!$D$5,'列表'!$D$11:$D$40))</f>
        <v/>
      </c>
      <c r="H100" s="5" t="n"/>
      <c r="I100" s="5" t="n"/>
      <c r="J100" s="5" t="n"/>
      <c r="K100" s="8" t="n"/>
      <c r="L100" s="8" t="n"/>
      <c r="M100" s="8" t="n"/>
      <c r="N100" s="8" t="n"/>
      <c r="O100" s="9">
        <f>IF($A100="","",IF(COUNTIF($K100:$N100,"是")=4,"已就绪","未就绪"))</f>
        <v/>
      </c>
      <c r="P100" s="5" t="n"/>
      <c r="Q100" s="8" t="n"/>
      <c r="R100" s="10">
        <f>IF(OR($A100="",$D100="",$E100=""),"",IF(TODAY()&lt;$D100,IF(AND($O100&lt;&gt;"已就绪",$D100-TODAY()&lt;='列表'!$D$7),"立即设置消息","已计划"),IF(TODAY()&lt;=$E100,"外出中",IF($Q100="是","已结束",IF(TODAY()&gt;$G100,"跟进逾期","待跟进")))))</f>
        <v/>
      </c>
      <c r="S100" s="11">
        <f>IF($A100="","",COUNTIF('外出记录'!$B$5:$B$204,$A100))</f>
        <v/>
      </c>
      <c r="T100" s="11">
        <f>IF($A100="","",COUNTIFS('外出记录'!$B$5:$B$204,$A100,'外出记录'!$L$5:$L$204,"延迟回复")+COUNTIFS('外出记录'!$B$5:$B$204,$A100,'外出记录'!$L$5:$L$204,"逾期")+COUNTIFS('外出记录'!$B$5:$B$204,$A100,'外出记录'!$L$5:$L$204,"今天到期")+COUNTIFS('外出记录'!$B$5:$B$204,$A100,'外出记录'!$L$5:$L$204,"待回复"))</f>
        <v/>
      </c>
    </row>
    <row r="101">
      <c r="A101" s="4" t="n"/>
      <c r="B101" s="5" t="n"/>
      <c r="C101" s="5" t="n"/>
      <c r="D101" s="6" t="n"/>
      <c r="E101" s="6" t="n"/>
      <c r="F101" s="7">
        <f>IF($E101="","",WORKDAY($E101,1,'列表'!$D$11:$D$40))</f>
        <v/>
      </c>
      <c r="G101" s="7">
        <f>IF($F101="","",WORKDAY($F101,'列表'!$D$5,'列表'!$D$11:$D$40))</f>
        <v/>
      </c>
      <c r="H101" s="5" t="n"/>
      <c r="I101" s="5" t="n"/>
      <c r="J101" s="5" t="n"/>
      <c r="K101" s="8" t="n"/>
      <c r="L101" s="8" t="n"/>
      <c r="M101" s="8" t="n"/>
      <c r="N101" s="8" t="n"/>
      <c r="O101" s="9">
        <f>IF($A101="","",IF(COUNTIF($K101:$N101,"是")=4,"已就绪","未就绪"))</f>
        <v/>
      </c>
      <c r="P101" s="5" t="n"/>
      <c r="Q101" s="8" t="n"/>
      <c r="R101" s="10">
        <f>IF(OR($A101="",$D101="",$E101=""),"",IF(TODAY()&lt;$D101,IF(AND($O101&lt;&gt;"已就绪",$D101-TODAY()&lt;='列表'!$D$7),"立即设置消息","已计划"),IF(TODAY()&lt;=$E101,"外出中",IF($Q101="是","已结束",IF(TODAY()&gt;$G101,"跟进逾期","待跟进")))))</f>
        <v/>
      </c>
      <c r="S101" s="11">
        <f>IF($A101="","",COUNTIF('外出记录'!$B$5:$B$204,$A101))</f>
        <v/>
      </c>
      <c r="T101" s="11">
        <f>IF($A101="","",COUNTIFS('外出记录'!$B$5:$B$204,$A101,'外出记录'!$L$5:$L$204,"延迟回复")+COUNTIFS('外出记录'!$B$5:$B$204,$A101,'外出记录'!$L$5:$L$204,"逾期")+COUNTIFS('外出记录'!$B$5:$B$204,$A101,'外出记录'!$L$5:$L$204,"今天到期")+COUNTIFS('外出记录'!$B$5:$B$204,$A101,'外出记录'!$L$5:$L$204,"待回复"))</f>
        <v/>
      </c>
    </row>
    <row r="102">
      <c r="A102" s="4" t="n"/>
      <c r="B102" s="5" t="n"/>
      <c r="C102" s="5" t="n"/>
      <c r="D102" s="6" t="n"/>
      <c r="E102" s="6" t="n"/>
      <c r="F102" s="7">
        <f>IF($E102="","",WORKDAY($E102,1,'列表'!$D$11:$D$40))</f>
        <v/>
      </c>
      <c r="G102" s="7">
        <f>IF($F102="","",WORKDAY($F102,'列表'!$D$5,'列表'!$D$11:$D$40))</f>
        <v/>
      </c>
      <c r="H102" s="5" t="n"/>
      <c r="I102" s="5" t="n"/>
      <c r="J102" s="5" t="n"/>
      <c r="K102" s="8" t="n"/>
      <c r="L102" s="8" t="n"/>
      <c r="M102" s="8" t="n"/>
      <c r="N102" s="8" t="n"/>
      <c r="O102" s="9">
        <f>IF($A102="","",IF(COUNTIF($K102:$N102,"是")=4,"已就绪","未就绪"))</f>
        <v/>
      </c>
      <c r="P102" s="5" t="n"/>
      <c r="Q102" s="8" t="n"/>
      <c r="R102" s="10">
        <f>IF(OR($A102="",$D102="",$E102=""),"",IF(TODAY()&lt;$D102,IF(AND($O102&lt;&gt;"已就绪",$D102-TODAY()&lt;='列表'!$D$7),"立即设置消息","已计划"),IF(TODAY()&lt;=$E102,"外出中",IF($Q102="是","已结束",IF(TODAY()&gt;$G102,"跟进逾期","待跟进")))))</f>
        <v/>
      </c>
      <c r="S102" s="11">
        <f>IF($A102="","",COUNTIF('外出记录'!$B$5:$B$204,$A102))</f>
        <v/>
      </c>
      <c r="T102" s="11">
        <f>IF($A102="","",COUNTIFS('外出记录'!$B$5:$B$204,$A102,'外出记录'!$L$5:$L$204,"延迟回复")+COUNTIFS('外出记录'!$B$5:$B$204,$A102,'外出记录'!$L$5:$L$204,"逾期")+COUNTIFS('外出记录'!$B$5:$B$204,$A102,'外出记录'!$L$5:$L$204,"今天到期")+COUNTIFS('外出记录'!$B$5:$B$204,$A102,'外出记录'!$L$5:$L$204,"待回复"))</f>
        <v/>
      </c>
    </row>
    <row r="103">
      <c r="A103" s="4" t="n"/>
      <c r="B103" s="5" t="n"/>
      <c r="C103" s="5" t="n"/>
      <c r="D103" s="6" t="n"/>
      <c r="E103" s="6" t="n"/>
      <c r="F103" s="7">
        <f>IF($E103="","",WORKDAY($E103,1,'列表'!$D$11:$D$40))</f>
        <v/>
      </c>
      <c r="G103" s="7">
        <f>IF($F103="","",WORKDAY($F103,'列表'!$D$5,'列表'!$D$11:$D$40))</f>
        <v/>
      </c>
      <c r="H103" s="5" t="n"/>
      <c r="I103" s="5" t="n"/>
      <c r="J103" s="5" t="n"/>
      <c r="K103" s="8" t="n"/>
      <c r="L103" s="8" t="n"/>
      <c r="M103" s="8" t="n"/>
      <c r="N103" s="8" t="n"/>
      <c r="O103" s="9">
        <f>IF($A103="","",IF(COUNTIF($K103:$N103,"是")=4,"已就绪","未就绪"))</f>
        <v/>
      </c>
      <c r="P103" s="5" t="n"/>
      <c r="Q103" s="8" t="n"/>
      <c r="R103" s="10">
        <f>IF(OR($A103="",$D103="",$E103=""),"",IF(TODAY()&lt;$D103,IF(AND($O103&lt;&gt;"已就绪",$D103-TODAY()&lt;='列表'!$D$7),"立即设置消息","已计划"),IF(TODAY()&lt;=$E103,"外出中",IF($Q103="是","已结束",IF(TODAY()&gt;$G103,"跟进逾期","待跟进")))))</f>
        <v/>
      </c>
      <c r="S103" s="11">
        <f>IF($A103="","",COUNTIF('外出记录'!$B$5:$B$204,$A103))</f>
        <v/>
      </c>
      <c r="T103" s="11">
        <f>IF($A103="","",COUNTIFS('外出记录'!$B$5:$B$204,$A103,'外出记录'!$L$5:$L$204,"延迟回复")+COUNTIFS('外出记录'!$B$5:$B$204,$A103,'外出记录'!$L$5:$L$204,"逾期")+COUNTIFS('外出记录'!$B$5:$B$204,$A103,'外出记录'!$L$5:$L$204,"今天到期")+COUNTIFS('外出记录'!$B$5:$B$204,$A103,'外出记录'!$L$5:$L$204,"待回复"))</f>
        <v/>
      </c>
    </row>
    <row r="104">
      <c r="A104" s="4" t="n"/>
      <c r="B104" s="5" t="n"/>
      <c r="C104" s="5" t="n"/>
      <c r="D104" s="6" t="n"/>
      <c r="E104" s="6" t="n"/>
      <c r="F104" s="7">
        <f>IF($E104="","",WORKDAY($E104,1,'列表'!$D$11:$D$40))</f>
        <v/>
      </c>
      <c r="G104" s="7">
        <f>IF($F104="","",WORKDAY($F104,'列表'!$D$5,'列表'!$D$11:$D$40))</f>
        <v/>
      </c>
      <c r="H104" s="5" t="n"/>
      <c r="I104" s="5" t="n"/>
      <c r="J104" s="5" t="n"/>
      <c r="K104" s="8" t="n"/>
      <c r="L104" s="8" t="n"/>
      <c r="M104" s="8" t="n"/>
      <c r="N104" s="8" t="n"/>
      <c r="O104" s="9">
        <f>IF($A104="","",IF(COUNTIF($K104:$N104,"是")=4,"已就绪","未就绪"))</f>
        <v/>
      </c>
      <c r="P104" s="5" t="n"/>
      <c r="Q104" s="8" t="n"/>
      <c r="R104" s="10">
        <f>IF(OR($A104="",$D104="",$E104=""),"",IF(TODAY()&lt;$D104,IF(AND($O104&lt;&gt;"已就绪",$D104-TODAY()&lt;='列表'!$D$7),"立即设置消息","已计划"),IF(TODAY()&lt;=$E104,"外出中",IF($Q104="是","已结束",IF(TODAY()&gt;$G104,"跟进逾期","待跟进")))))</f>
        <v/>
      </c>
      <c r="S104" s="11">
        <f>IF($A104="","",COUNTIF('外出记录'!$B$5:$B$204,$A104))</f>
        <v/>
      </c>
      <c r="T104" s="11">
        <f>IF($A104="","",COUNTIFS('外出记录'!$B$5:$B$204,$A104,'外出记录'!$L$5:$L$204,"延迟回复")+COUNTIFS('外出记录'!$B$5:$B$204,$A104,'外出记录'!$L$5:$L$204,"逾期")+COUNTIFS('外出记录'!$B$5:$B$204,$A104,'外出记录'!$L$5:$L$204,"今天到期")+COUNTIFS('外出记录'!$B$5:$B$204,$A104,'外出记录'!$L$5:$L$204,"待回复"))</f>
        <v/>
      </c>
    </row>
    <row r="105">
      <c r="A105" s="4" t="n"/>
      <c r="B105" s="5" t="n"/>
      <c r="C105" s="5" t="n"/>
      <c r="D105" s="6" t="n"/>
      <c r="E105" s="6" t="n"/>
      <c r="F105" s="7">
        <f>IF($E105="","",WORKDAY($E105,1,'列表'!$D$11:$D$40))</f>
        <v/>
      </c>
      <c r="G105" s="7">
        <f>IF($F105="","",WORKDAY($F105,'列表'!$D$5,'列表'!$D$11:$D$40))</f>
        <v/>
      </c>
      <c r="H105" s="5" t="n"/>
      <c r="I105" s="5" t="n"/>
      <c r="J105" s="5" t="n"/>
      <c r="K105" s="8" t="n"/>
      <c r="L105" s="8" t="n"/>
      <c r="M105" s="8" t="n"/>
      <c r="N105" s="8" t="n"/>
      <c r="O105" s="9">
        <f>IF($A105="","",IF(COUNTIF($K105:$N105,"是")=4,"已就绪","未就绪"))</f>
        <v/>
      </c>
      <c r="P105" s="5" t="n"/>
      <c r="Q105" s="8" t="n"/>
      <c r="R105" s="10">
        <f>IF(OR($A105="",$D105="",$E105=""),"",IF(TODAY()&lt;$D105,IF(AND($O105&lt;&gt;"已就绪",$D105-TODAY()&lt;='列表'!$D$7),"立即设置消息","已计划"),IF(TODAY()&lt;=$E105,"外出中",IF($Q105="是","已结束",IF(TODAY()&gt;$G105,"跟进逾期","待跟进")))))</f>
        <v/>
      </c>
      <c r="S105" s="11">
        <f>IF($A105="","",COUNTIF('外出记录'!$B$5:$B$204,$A105))</f>
        <v/>
      </c>
      <c r="T105" s="11">
        <f>IF($A105="","",COUNTIFS('外出记录'!$B$5:$B$204,$A105,'外出记录'!$L$5:$L$204,"延迟回复")+COUNTIFS('外出记录'!$B$5:$B$204,$A105,'外出记录'!$L$5:$L$204,"逾期")+COUNTIFS('外出记录'!$B$5:$B$204,$A105,'外出记录'!$L$5:$L$204,"今天到期")+COUNTIFS('外出记录'!$B$5:$B$204,$A105,'外出记录'!$L$5:$L$204,"待回复"))</f>
        <v/>
      </c>
    </row>
    <row r="106">
      <c r="A106" s="4" t="n"/>
      <c r="B106" s="5" t="n"/>
      <c r="C106" s="5" t="n"/>
      <c r="D106" s="6" t="n"/>
      <c r="E106" s="6" t="n"/>
      <c r="F106" s="7">
        <f>IF($E106="","",WORKDAY($E106,1,'列表'!$D$11:$D$40))</f>
        <v/>
      </c>
      <c r="G106" s="7">
        <f>IF($F106="","",WORKDAY($F106,'列表'!$D$5,'列表'!$D$11:$D$40))</f>
        <v/>
      </c>
      <c r="H106" s="5" t="n"/>
      <c r="I106" s="5" t="n"/>
      <c r="J106" s="5" t="n"/>
      <c r="K106" s="8" t="n"/>
      <c r="L106" s="8" t="n"/>
      <c r="M106" s="8" t="n"/>
      <c r="N106" s="8" t="n"/>
      <c r="O106" s="9">
        <f>IF($A106="","",IF(COUNTIF($K106:$N106,"是")=4,"已就绪","未就绪"))</f>
        <v/>
      </c>
      <c r="P106" s="5" t="n"/>
      <c r="Q106" s="8" t="n"/>
      <c r="R106" s="10">
        <f>IF(OR($A106="",$D106="",$E106=""),"",IF(TODAY()&lt;$D106,IF(AND($O106&lt;&gt;"已就绪",$D106-TODAY()&lt;='列表'!$D$7),"立即设置消息","已计划"),IF(TODAY()&lt;=$E106,"外出中",IF($Q106="是","已结束",IF(TODAY()&gt;$G106,"跟进逾期","待跟进")))))</f>
        <v/>
      </c>
      <c r="S106" s="11">
        <f>IF($A106="","",COUNTIF('外出记录'!$B$5:$B$204,$A106))</f>
        <v/>
      </c>
      <c r="T106" s="11">
        <f>IF($A106="","",COUNTIFS('外出记录'!$B$5:$B$204,$A106,'外出记录'!$L$5:$L$204,"延迟回复")+COUNTIFS('外出记录'!$B$5:$B$204,$A106,'外出记录'!$L$5:$L$204,"逾期")+COUNTIFS('外出记录'!$B$5:$B$204,$A106,'外出记录'!$L$5:$L$204,"今天到期")+COUNTIFS('外出记录'!$B$5:$B$204,$A106,'外出记录'!$L$5:$L$204,"待回复"))</f>
        <v/>
      </c>
    </row>
    <row r="107">
      <c r="A107" s="4" t="n"/>
      <c r="B107" s="5" t="n"/>
      <c r="C107" s="5" t="n"/>
      <c r="D107" s="6" t="n"/>
      <c r="E107" s="6" t="n"/>
      <c r="F107" s="7">
        <f>IF($E107="","",WORKDAY($E107,1,'列表'!$D$11:$D$40))</f>
        <v/>
      </c>
      <c r="G107" s="7">
        <f>IF($F107="","",WORKDAY($F107,'列表'!$D$5,'列表'!$D$11:$D$40))</f>
        <v/>
      </c>
      <c r="H107" s="5" t="n"/>
      <c r="I107" s="5" t="n"/>
      <c r="J107" s="5" t="n"/>
      <c r="K107" s="8" t="n"/>
      <c r="L107" s="8" t="n"/>
      <c r="M107" s="8" t="n"/>
      <c r="N107" s="8" t="n"/>
      <c r="O107" s="9">
        <f>IF($A107="","",IF(COUNTIF($K107:$N107,"是")=4,"已就绪","未就绪"))</f>
        <v/>
      </c>
      <c r="P107" s="5" t="n"/>
      <c r="Q107" s="8" t="n"/>
      <c r="R107" s="10">
        <f>IF(OR($A107="",$D107="",$E107=""),"",IF(TODAY()&lt;$D107,IF(AND($O107&lt;&gt;"已就绪",$D107-TODAY()&lt;='列表'!$D$7),"立即设置消息","已计划"),IF(TODAY()&lt;=$E107,"外出中",IF($Q107="是","已结束",IF(TODAY()&gt;$G107,"跟进逾期","待跟进")))))</f>
        <v/>
      </c>
      <c r="S107" s="11">
        <f>IF($A107="","",COUNTIF('外出记录'!$B$5:$B$204,$A107))</f>
        <v/>
      </c>
      <c r="T107" s="11">
        <f>IF($A107="","",COUNTIFS('外出记录'!$B$5:$B$204,$A107,'外出记录'!$L$5:$L$204,"延迟回复")+COUNTIFS('外出记录'!$B$5:$B$204,$A107,'外出记录'!$L$5:$L$204,"逾期")+COUNTIFS('外出记录'!$B$5:$B$204,$A107,'外出记录'!$L$5:$L$204,"今天到期")+COUNTIFS('外出记录'!$B$5:$B$204,$A107,'外出记录'!$L$5:$L$204,"待回复"))</f>
        <v/>
      </c>
    </row>
    <row r="108">
      <c r="A108" s="4" t="n"/>
      <c r="B108" s="5" t="n"/>
      <c r="C108" s="5" t="n"/>
      <c r="D108" s="6" t="n"/>
      <c r="E108" s="6" t="n"/>
      <c r="F108" s="7">
        <f>IF($E108="","",WORKDAY($E108,1,'列表'!$D$11:$D$40))</f>
        <v/>
      </c>
      <c r="G108" s="7">
        <f>IF($F108="","",WORKDAY($F108,'列表'!$D$5,'列表'!$D$11:$D$40))</f>
        <v/>
      </c>
      <c r="H108" s="5" t="n"/>
      <c r="I108" s="5" t="n"/>
      <c r="J108" s="5" t="n"/>
      <c r="K108" s="8" t="n"/>
      <c r="L108" s="8" t="n"/>
      <c r="M108" s="8" t="n"/>
      <c r="N108" s="8" t="n"/>
      <c r="O108" s="9">
        <f>IF($A108="","",IF(COUNTIF($K108:$N108,"是")=4,"已就绪","未就绪"))</f>
        <v/>
      </c>
      <c r="P108" s="5" t="n"/>
      <c r="Q108" s="8" t="n"/>
      <c r="R108" s="10">
        <f>IF(OR($A108="",$D108="",$E108=""),"",IF(TODAY()&lt;$D108,IF(AND($O108&lt;&gt;"已就绪",$D108-TODAY()&lt;='列表'!$D$7),"立即设置消息","已计划"),IF(TODAY()&lt;=$E108,"外出中",IF($Q108="是","已结束",IF(TODAY()&gt;$G108,"跟进逾期","待跟进")))))</f>
        <v/>
      </c>
      <c r="S108" s="11">
        <f>IF($A108="","",COUNTIF('外出记录'!$B$5:$B$204,$A108))</f>
        <v/>
      </c>
      <c r="T108" s="11">
        <f>IF($A108="","",COUNTIFS('外出记录'!$B$5:$B$204,$A108,'外出记录'!$L$5:$L$204,"延迟回复")+COUNTIFS('外出记录'!$B$5:$B$204,$A108,'外出记录'!$L$5:$L$204,"逾期")+COUNTIFS('外出记录'!$B$5:$B$204,$A108,'外出记录'!$L$5:$L$204,"今天到期")+COUNTIFS('外出记录'!$B$5:$B$204,$A108,'外出记录'!$L$5:$L$204,"待回复"))</f>
        <v/>
      </c>
    </row>
    <row r="109">
      <c r="A109" s="4" t="n"/>
      <c r="B109" s="5" t="n"/>
      <c r="C109" s="5" t="n"/>
      <c r="D109" s="6" t="n"/>
      <c r="E109" s="6" t="n"/>
      <c r="F109" s="7">
        <f>IF($E109="","",WORKDAY($E109,1,'列表'!$D$11:$D$40))</f>
        <v/>
      </c>
      <c r="G109" s="7">
        <f>IF($F109="","",WORKDAY($F109,'列表'!$D$5,'列表'!$D$11:$D$40))</f>
        <v/>
      </c>
      <c r="H109" s="5" t="n"/>
      <c r="I109" s="5" t="n"/>
      <c r="J109" s="5" t="n"/>
      <c r="K109" s="8" t="n"/>
      <c r="L109" s="8" t="n"/>
      <c r="M109" s="8" t="n"/>
      <c r="N109" s="8" t="n"/>
      <c r="O109" s="9">
        <f>IF($A109="","",IF(COUNTIF($K109:$N109,"是")=4,"已就绪","未就绪"))</f>
        <v/>
      </c>
      <c r="P109" s="5" t="n"/>
      <c r="Q109" s="8" t="n"/>
      <c r="R109" s="10">
        <f>IF(OR($A109="",$D109="",$E109=""),"",IF(TODAY()&lt;$D109,IF(AND($O109&lt;&gt;"已就绪",$D109-TODAY()&lt;='列表'!$D$7),"立即设置消息","已计划"),IF(TODAY()&lt;=$E109,"外出中",IF($Q109="是","已结束",IF(TODAY()&gt;$G109,"跟进逾期","待跟进")))))</f>
        <v/>
      </c>
      <c r="S109" s="11">
        <f>IF($A109="","",COUNTIF('外出记录'!$B$5:$B$204,$A109))</f>
        <v/>
      </c>
      <c r="T109" s="11">
        <f>IF($A109="","",COUNTIFS('外出记录'!$B$5:$B$204,$A109,'外出记录'!$L$5:$L$204,"延迟回复")+COUNTIFS('外出记录'!$B$5:$B$204,$A109,'外出记录'!$L$5:$L$204,"逾期")+COUNTIFS('外出记录'!$B$5:$B$204,$A109,'外出记录'!$L$5:$L$204,"今天到期")+COUNTIFS('外出记录'!$B$5:$B$204,$A109,'外出记录'!$L$5:$L$204,"待回复"))</f>
        <v/>
      </c>
    </row>
    <row r="110">
      <c r="A110" s="4" t="n"/>
      <c r="B110" s="5" t="n"/>
      <c r="C110" s="5" t="n"/>
      <c r="D110" s="6" t="n"/>
      <c r="E110" s="6" t="n"/>
      <c r="F110" s="7">
        <f>IF($E110="","",WORKDAY($E110,1,'列表'!$D$11:$D$40))</f>
        <v/>
      </c>
      <c r="G110" s="7">
        <f>IF($F110="","",WORKDAY($F110,'列表'!$D$5,'列表'!$D$11:$D$40))</f>
        <v/>
      </c>
      <c r="H110" s="5" t="n"/>
      <c r="I110" s="5" t="n"/>
      <c r="J110" s="5" t="n"/>
      <c r="K110" s="8" t="n"/>
      <c r="L110" s="8" t="n"/>
      <c r="M110" s="8" t="n"/>
      <c r="N110" s="8" t="n"/>
      <c r="O110" s="9">
        <f>IF($A110="","",IF(COUNTIF($K110:$N110,"是")=4,"已就绪","未就绪"))</f>
        <v/>
      </c>
      <c r="P110" s="5" t="n"/>
      <c r="Q110" s="8" t="n"/>
      <c r="R110" s="10">
        <f>IF(OR($A110="",$D110="",$E110=""),"",IF(TODAY()&lt;$D110,IF(AND($O110&lt;&gt;"已就绪",$D110-TODAY()&lt;='列表'!$D$7),"立即设置消息","已计划"),IF(TODAY()&lt;=$E110,"外出中",IF($Q110="是","已结束",IF(TODAY()&gt;$G110,"跟进逾期","待跟进")))))</f>
        <v/>
      </c>
      <c r="S110" s="11">
        <f>IF($A110="","",COUNTIF('外出记录'!$B$5:$B$204,$A110))</f>
        <v/>
      </c>
      <c r="T110" s="11">
        <f>IF($A110="","",COUNTIFS('外出记录'!$B$5:$B$204,$A110,'外出记录'!$L$5:$L$204,"延迟回复")+COUNTIFS('外出记录'!$B$5:$B$204,$A110,'外出记录'!$L$5:$L$204,"逾期")+COUNTIFS('外出记录'!$B$5:$B$204,$A110,'外出记录'!$L$5:$L$204,"今天到期")+COUNTIFS('外出记录'!$B$5:$B$204,$A110,'外出记录'!$L$5:$L$204,"待回复"))</f>
        <v/>
      </c>
    </row>
    <row r="111">
      <c r="A111" s="4" t="n"/>
      <c r="B111" s="5" t="n"/>
      <c r="C111" s="5" t="n"/>
      <c r="D111" s="6" t="n"/>
      <c r="E111" s="6" t="n"/>
      <c r="F111" s="7">
        <f>IF($E111="","",WORKDAY($E111,1,'列表'!$D$11:$D$40))</f>
        <v/>
      </c>
      <c r="G111" s="7">
        <f>IF($F111="","",WORKDAY($F111,'列表'!$D$5,'列表'!$D$11:$D$40))</f>
        <v/>
      </c>
      <c r="H111" s="5" t="n"/>
      <c r="I111" s="5" t="n"/>
      <c r="J111" s="5" t="n"/>
      <c r="K111" s="8" t="n"/>
      <c r="L111" s="8" t="n"/>
      <c r="M111" s="8" t="n"/>
      <c r="N111" s="8" t="n"/>
      <c r="O111" s="9">
        <f>IF($A111="","",IF(COUNTIF($K111:$N111,"是")=4,"已就绪","未就绪"))</f>
        <v/>
      </c>
      <c r="P111" s="5" t="n"/>
      <c r="Q111" s="8" t="n"/>
      <c r="R111" s="10">
        <f>IF(OR($A111="",$D111="",$E111=""),"",IF(TODAY()&lt;$D111,IF(AND($O111&lt;&gt;"已就绪",$D111-TODAY()&lt;='列表'!$D$7),"立即设置消息","已计划"),IF(TODAY()&lt;=$E111,"外出中",IF($Q111="是","已结束",IF(TODAY()&gt;$G111,"跟进逾期","待跟进")))))</f>
        <v/>
      </c>
      <c r="S111" s="11">
        <f>IF($A111="","",COUNTIF('外出记录'!$B$5:$B$204,$A111))</f>
        <v/>
      </c>
      <c r="T111" s="11">
        <f>IF($A111="","",COUNTIFS('外出记录'!$B$5:$B$204,$A111,'外出记录'!$L$5:$L$204,"延迟回复")+COUNTIFS('外出记录'!$B$5:$B$204,$A111,'外出记录'!$L$5:$L$204,"逾期")+COUNTIFS('外出记录'!$B$5:$B$204,$A111,'外出记录'!$L$5:$L$204,"今天到期")+COUNTIFS('外出记录'!$B$5:$B$204,$A111,'外出记录'!$L$5:$L$204,"待回复"))</f>
        <v/>
      </c>
    </row>
    <row r="112">
      <c r="A112" s="4" t="n"/>
      <c r="B112" s="5" t="n"/>
      <c r="C112" s="5" t="n"/>
      <c r="D112" s="6" t="n"/>
      <c r="E112" s="6" t="n"/>
      <c r="F112" s="7">
        <f>IF($E112="","",WORKDAY($E112,1,'列表'!$D$11:$D$40))</f>
        <v/>
      </c>
      <c r="G112" s="7">
        <f>IF($F112="","",WORKDAY($F112,'列表'!$D$5,'列表'!$D$11:$D$40))</f>
        <v/>
      </c>
      <c r="H112" s="5" t="n"/>
      <c r="I112" s="5" t="n"/>
      <c r="J112" s="5" t="n"/>
      <c r="K112" s="8" t="n"/>
      <c r="L112" s="8" t="n"/>
      <c r="M112" s="8" t="n"/>
      <c r="N112" s="8" t="n"/>
      <c r="O112" s="9">
        <f>IF($A112="","",IF(COUNTIF($K112:$N112,"是")=4,"已就绪","未就绪"))</f>
        <v/>
      </c>
      <c r="P112" s="5" t="n"/>
      <c r="Q112" s="8" t="n"/>
      <c r="R112" s="10">
        <f>IF(OR($A112="",$D112="",$E112=""),"",IF(TODAY()&lt;$D112,IF(AND($O112&lt;&gt;"已就绪",$D112-TODAY()&lt;='列表'!$D$7),"立即设置消息","已计划"),IF(TODAY()&lt;=$E112,"外出中",IF($Q112="是","已结束",IF(TODAY()&gt;$G112,"跟进逾期","待跟进")))))</f>
        <v/>
      </c>
      <c r="S112" s="11">
        <f>IF($A112="","",COUNTIF('外出记录'!$B$5:$B$204,$A112))</f>
        <v/>
      </c>
      <c r="T112" s="11">
        <f>IF($A112="","",COUNTIFS('外出记录'!$B$5:$B$204,$A112,'外出记录'!$L$5:$L$204,"延迟回复")+COUNTIFS('外出记录'!$B$5:$B$204,$A112,'外出记录'!$L$5:$L$204,"逾期")+COUNTIFS('外出记录'!$B$5:$B$204,$A112,'外出记录'!$L$5:$L$204,"今天到期")+COUNTIFS('外出记录'!$B$5:$B$204,$A112,'外出记录'!$L$5:$L$204,"待回复"))</f>
        <v/>
      </c>
    </row>
    <row r="113">
      <c r="A113" s="4" t="n"/>
      <c r="B113" s="5" t="n"/>
      <c r="C113" s="5" t="n"/>
      <c r="D113" s="6" t="n"/>
      <c r="E113" s="6" t="n"/>
      <c r="F113" s="7">
        <f>IF($E113="","",WORKDAY($E113,1,'列表'!$D$11:$D$40))</f>
        <v/>
      </c>
      <c r="G113" s="7">
        <f>IF($F113="","",WORKDAY($F113,'列表'!$D$5,'列表'!$D$11:$D$40))</f>
        <v/>
      </c>
      <c r="H113" s="5" t="n"/>
      <c r="I113" s="5" t="n"/>
      <c r="J113" s="5" t="n"/>
      <c r="K113" s="8" t="n"/>
      <c r="L113" s="8" t="n"/>
      <c r="M113" s="8" t="n"/>
      <c r="N113" s="8" t="n"/>
      <c r="O113" s="9">
        <f>IF($A113="","",IF(COUNTIF($K113:$N113,"是")=4,"已就绪","未就绪"))</f>
        <v/>
      </c>
      <c r="P113" s="5" t="n"/>
      <c r="Q113" s="8" t="n"/>
      <c r="R113" s="10">
        <f>IF(OR($A113="",$D113="",$E113=""),"",IF(TODAY()&lt;$D113,IF(AND($O113&lt;&gt;"已就绪",$D113-TODAY()&lt;='列表'!$D$7),"立即设置消息","已计划"),IF(TODAY()&lt;=$E113,"外出中",IF($Q113="是","已结束",IF(TODAY()&gt;$G113,"跟进逾期","待跟进")))))</f>
        <v/>
      </c>
      <c r="S113" s="11">
        <f>IF($A113="","",COUNTIF('外出记录'!$B$5:$B$204,$A113))</f>
        <v/>
      </c>
      <c r="T113" s="11">
        <f>IF($A113="","",COUNTIFS('外出记录'!$B$5:$B$204,$A113,'外出记录'!$L$5:$L$204,"延迟回复")+COUNTIFS('外出记录'!$B$5:$B$204,$A113,'外出记录'!$L$5:$L$204,"逾期")+COUNTIFS('外出记录'!$B$5:$B$204,$A113,'外出记录'!$L$5:$L$204,"今天到期")+COUNTIFS('外出记录'!$B$5:$B$204,$A113,'外出记录'!$L$5:$L$204,"待回复"))</f>
        <v/>
      </c>
    </row>
    <row r="114">
      <c r="A114" s="4" t="n"/>
      <c r="B114" s="5" t="n"/>
      <c r="C114" s="5" t="n"/>
      <c r="D114" s="6" t="n"/>
      <c r="E114" s="6" t="n"/>
      <c r="F114" s="7">
        <f>IF($E114="","",WORKDAY($E114,1,'列表'!$D$11:$D$40))</f>
        <v/>
      </c>
      <c r="G114" s="7">
        <f>IF($F114="","",WORKDAY($F114,'列表'!$D$5,'列表'!$D$11:$D$40))</f>
        <v/>
      </c>
      <c r="H114" s="5" t="n"/>
      <c r="I114" s="5" t="n"/>
      <c r="J114" s="5" t="n"/>
      <c r="K114" s="8" t="n"/>
      <c r="L114" s="8" t="n"/>
      <c r="M114" s="8" t="n"/>
      <c r="N114" s="8" t="n"/>
      <c r="O114" s="9">
        <f>IF($A114="","",IF(COUNTIF($K114:$N114,"是")=4,"已就绪","未就绪"))</f>
        <v/>
      </c>
      <c r="P114" s="5" t="n"/>
      <c r="Q114" s="8" t="n"/>
      <c r="R114" s="10">
        <f>IF(OR($A114="",$D114="",$E114=""),"",IF(TODAY()&lt;$D114,IF(AND($O114&lt;&gt;"已就绪",$D114-TODAY()&lt;='列表'!$D$7),"立即设置消息","已计划"),IF(TODAY()&lt;=$E114,"外出中",IF($Q114="是","已结束",IF(TODAY()&gt;$G114,"跟进逾期","待跟进")))))</f>
        <v/>
      </c>
      <c r="S114" s="11">
        <f>IF($A114="","",COUNTIF('外出记录'!$B$5:$B$204,$A114))</f>
        <v/>
      </c>
      <c r="T114" s="11">
        <f>IF($A114="","",COUNTIFS('外出记录'!$B$5:$B$204,$A114,'外出记录'!$L$5:$L$204,"延迟回复")+COUNTIFS('外出记录'!$B$5:$B$204,$A114,'外出记录'!$L$5:$L$204,"逾期")+COUNTIFS('外出记录'!$B$5:$B$204,$A114,'外出记录'!$L$5:$L$204,"今天到期")+COUNTIFS('外出记录'!$B$5:$B$204,$A114,'外出记录'!$L$5:$L$204,"待回复"))</f>
        <v/>
      </c>
    </row>
    <row r="115">
      <c r="A115" s="4" t="n"/>
      <c r="B115" s="5" t="n"/>
      <c r="C115" s="5" t="n"/>
      <c r="D115" s="6" t="n"/>
      <c r="E115" s="6" t="n"/>
      <c r="F115" s="7">
        <f>IF($E115="","",WORKDAY($E115,1,'列表'!$D$11:$D$40))</f>
        <v/>
      </c>
      <c r="G115" s="7">
        <f>IF($F115="","",WORKDAY($F115,'列表'!$D$5,'列表'!$D$11:$D$40))</f>
        <v/>
      </c>
      <c r="H115" s="5" t="n"/>
      <c r="I115" s="5" t="n"/>
      <c r="J115" s="5" t="n"/>
      <c r="K115" s="8" t="n"/>
      <c r="L115" s="8" t="n"/>
      <c r="M115" s="8" t="n"/>
      <c r="N115" s="8" t="n"/>
      <c r="O115" s="9">
        <f>IF($A115="","",IF(COUNTIF($K115:$N115,"是")=4,"已就绪","未就绪"))</f>
        <v/>
      </c>
      <c r="P115" s="5" t="n"/>
      <c r="Q115" s="8" t="n"/>
      <c r="R115" s="10">
        <f>IF(OR($A115="",$D115="",$E115=""),"",IF(TODAY()&lt;$D115,IF(AND($O115&lt;&gt;"已就绪",$D115-TODAY()&lt;='列表'!$D$7),"立即设置消息","已计划"),IF(TODAY()&lt;=$E115,"外出中",IF($Q115="是","已结束",IF(TODAY()&gt;$G115,"跟进逾期","待跟进")))))</f>
        <v/>
      </c>
      <c r="S115" s="11">
        <f>IF($A115="","",COUNTIF('外出记录'!$B$5:$B$204,$A115))</f>
        <v/>
      </c>
      <c r="T115" s="11">
        <f>IF($A115="","",COUNTIFS('外出记录'!$B$5:$B$204,$A115,'外出记录'!$L$5:$L$204,"延迟回复")+COUNTIFS('外出记录'!$B$5:$B$204,$A115,'外出记录'!$L$5:$L$204,"逾期")+COUNTIFS('外出记录'!$B$5:$B$204,$A115,'外出记录'!$L$5:$L$204,"今天到期")+COUNTIFS('外出记录'!$B$5:$B$204,$A115,'外出记录'!$L$5:$L$204,"待回复"))</f>
        <v/>
      </c>
    </row>
    <row r="116">
      <c r="A116" s="4" t="n"/>
      <c r="B116" s="5" t="n"/>
      <c r="C116" s="5" t="n"/>
      <c r="D116" s="6" t="n"/>
      <c r="E116" s="6" t="n"/>
      <c r="F116" s="7">
        <f>IF($E116="","",WORKDAY($E116,1,'列表'!$D$11:$D$40))</f>
        <v/>
      </c>
      <c r="G116" s="7">
        <f>IF($F116="","",WORKDAY($F116,'列表'!$D$5,'列表'!$D$11:$D$40))</f>
        <v/>
      </c>
      <c r="H116" s="5" t="n"/>
      <c r="I116" s="5" t="n"/>
      <c r="J116" s="5" t="n"/>
      <c r="K116" s="8" t="n"/>
      <c r="L116" s="8" t="n"/>
      <c r="M116" s="8" t="n"/>
      <c r="N116" s="8" t="n"/>
      <c r="O116" s="9">
        <f>IF($A116="","",IF(COUNTIF($K116:$N116,"是")=4,"已就绪","未就绪"))</f>
        <v/>
      </c>
      <c r="P116" s="5" t="n"/>
      <c r="Q116" s="8" t="n"/>
      <c r="R116" s="10">
        <f>IF(OR($A116="",$D116="",$E116=""),"",IF(TODAY()&lt;$D116,IF(AND($O116&lt;&gt;"已就绪",$D116-TODAY()&lt;='列表'!$D$7),"立即设置消息","已计划"),IF(TODAY()&lt;=$E116,"外出中",IF($Q116="是","已结束",IF(TODAY()&gt;$G116,"跟进逾期","待跟进")))))</f>
        <v/>
      </c>
      <c r="S116" s="11">
        <f>IF($A116="","",COUNTIF('外出记录'!$B$5:$B$204,$A116))</f>
        <v/>
      </c>
      <c r="T116" s="11">
        <f>IF($A116="","",COUNTIFS('外出记录'!$B$5:$B$204,$A116,'外出记录'!$L$5:$L$204,"延迟回复")+COUNTIFS('外出记录'!$B$5:$B$204,$A116,'外出记录'!$L$5:$L$204,"逾期")+COUNTIFS('外出记录'!$B$5:$B$204,$A116,'外出记录'!$L$5:$L$204,"今天到期")+COUNTIFS('外出记录'!$B$5:$B$204,$A116,'外出记录'!$L$5:$L$204,"待回复"))</f>
        <v/>
      </c>
    </row>
    <row r="117">
      <c r="A117" s="4" t="n"/>
      <c r="B117" s="5" t="n"/>
      <c r="C117" s="5" t="n"/>
      <c r="D117" s="6" t="n"/>
      <c r="E117" s="6" t="n"/>
      <c r="F117" s="7">
        <f>IF($E117="","",WORKDAY($E117,1,'列表'!$D$11:$D$40))</f>
        <v/>
      </c>
      <c r="G117" s="7">
        <f>IF($F117="","",WORKDAY($F117,'列表'!$D$5,'列表'!$D$11:$D$40))</f>
        <v/>
      </c>
      <c r="H117" s="5" t="n"/>
      <c r="I117" s="5" t="n"/>
      <c r="J117" s="5" t="n"/>
      <c r="K117" s="8" t="n"/>
      <c r="L117" s="8" t="n"/>
      <c r="M117" s="8" t="n"/>
      <c r="N117" s="8" t="n"/>
      <c r="O117" s="9">
        <f>IF($A117="","",IF(COUNTIF($K117:$N117,"是")=4,"已就绪","未就绪"))</f>
        <v/>
      </c>
      <c r="P117" s="5" t="n"/>
      <c r="Q117" s="8" t="n"/>
      <c r="R117" s="10">
        <f>IF(OR($A117="",$D117="",$E117=""),"",IF(TODAY()&lt;$D117,IF(AND($O117&lt;&gt;"已就绪",$D117-TODAY()&lt;='列表'!$D$7),"立即设置消息","已计划"),IF(TODAY()&lt;=$E117,"外出中",IF($Q117="是","已结束",IF(TODAY()&gt;$G117,"跟进逾期","待跟进")))))</f>
        <v/>
      </c>
      <c r="S117" s="11">
        <f>IF($A117="","",COUNTIF('外出记录'!$B$5:$B$204,$A117))</f>
        <v/>
      </c>
      <c r="T117" s="11">
        <f>IF($A117="","",COUNTIFS('外出记录'!$B$5:$B$204,$A117,'外出记录'!$L$5:$L$204,"延迟回复")+COUNTIFS('外出记录'!$B$5:$B$204,$A117,'外出记录'!$L$5:$L$204,"逾期")+COUNTIFS('外出记录'!$B$5:$B$204,$A117,'外出记录'!$L$5:$L$204,"今天到期")+COUNTIFS('外出记录'!$B$5:$B$204,$A117,'外出记录'!$L$5:$L$204,"待回复"))</f>
        <v/>
      </c>
    </row>
    <row r="118">
      <c r="A118" s="4" t="n"/>
      <c r="B118" s="5" t="n"/>
      <c r="C118" s="5" t="n"/>
      <c r="D118" s="6" t="n"/>
      <c r="E118" s="6" t="n"/>
      <c r="F118" s="7">
        <f>IF($E118="","",WORKDAY($E118,1,'列表'!$D$11:$D$40))</f>
        <v/>
      </c>
      <c r="G118" s="7">
        <f>IF($F118="","",WORKDAY($F118,'列表'!$D$5,'列表'!$D$11:$D$40))</f>
        <v/>
      </c>
      <c r="H118" s="5" t="n"/>
      <c r="I118" s="5" t="n"/>
      <c r="J118" s="5" t="n"/>
      <c r="K118" s="8" t="n"/>
      <c r="L118" s="8" t="n"/>
      <c r="M118" s="8" t="n"/>
      <c r="N118" s="8" t="n"/>
      <c r="O118" s="9">
        <f>IF($A118="","",IF(COUNTIF($K118:$N118,"是")=4,"已就绪","未就绪"))</f>
        <v/>
      </c>
      <c r="P118" s="5" t="n"/>
      <c r="Q118" s="8" t="n"/>
      <c r="R118" s="10">
        <f>IF(OR($A118="",$D118="",$E118=""),"",IF(TODAY()&lt;$D118,IF(AND($O118&lt;&gt;"已就绪",$D118-TODAY()&lt;='列表'!$D$7),"立即设置消息","已计划"),IF(TODAY()&lt;=$E118,"外出中",IF($Q118="是","已结束",IF(TODAY()&gt;$G118,"跟进逾期","待跟进")))))</f>
        <v/>
      </c>
      <c r="S118" s="11">
        <f>IF($A118="","",COUNTIF('外出记录'!$B$5:$B$204,$A118))</f>
        <v/>
      </c>
      <c r="T118" s="11">
        <f>IF($A118="","",COUNTIFS('外出记录'!$B$5:$B$204,$A118,'外出记录'!$L$5:$L$204,"延迟回复")+COUNTIFS('外出记录'!$B$5:$B$204,$A118,'外出记录'!$L$5:$L$204,"逾期")+COUNTIFS('外出记录'!$B$5:$B$204,$A118,'外出记录'!$L$5:$L$204,"今天到期")+COUNTIFS('外出记录'!$B$5:$B$204,$A118,'外出记录'!$L$5:$L$204,"待回复"))</f>
        <v/>
      </c>
    </row>
    <row r="119">
      <c r="A119" s="4" t="n"/>
      <c r="B119" s="5" t="n"/>
      <c r="C119" s="5" t="n"/>
      <c r="D119" s="6" t="n"/>
      <c r="E119" s="6" t="n"/>
      <c r="F119" s="7">
        <f>IF($E119="","",WORKDAY($E119,1,'列表'!$D$11:$D$40))</f>
        <v/>
      </c>
      <c r="G119" s="7">
        <f>IF($F119="","",WORKDAY($F119,'列表'!$D$5,'列表'!$D$11:$D$40))</f>
        <v/>
      </c>
      <c r="H119" s="5" t="n"/>
      <c r="I119" s="5" t="n"/>
      <c r="J119" s="5" t="n"/>
      <c r="K119" s="8" t="n"/>
      <c r="L119" s="8" t="n"/>
      <c r="M119" s="8" t="n"/>
      <c r="N119" s="8" t="n"/>
      <c r="O119" s="9">
        <f>IF($A119="","",IF(COUNTIF($K119:$N119,"是")=4,"已就绪","未就绪"))</f>
        <v/>
      </c>
      <c r="P119" s="5" t="n"/>
      <c r="Q119" s="8" t="n"/>
      <c r="R119" s="10">
        <f>IF(OR($A119="",$D119="",$E119=""),"",IF(TODAY()&lt;$D119,IF(AND($O119&lt;&gt;"已就绪",$D119-TODAY()&lt;='列表'!$D$7),"立即设置消息","已计划"),IF(TODAY()&lt;=$E119,"外出中",IF($Q119="是","已结束",IF(TODAY()&gt;$G119,"跟进逾期","待跟进")))))</f>
        <v/>
      </c>
      <c r="S119" s="11">
        <f>IF($A119="","",COUNTIF('外出记录'!$B$5:$B$204,$A119))</f>
        <v/>
      </c>
      <c r="T119" s="11">
        <f>IF($A119="","",COUNTIFS('外出记录'!$B$5:$B$204,$A119,'外出记录'!$L$5:$L$204,"延迟回复")+COUNTIFS('外出记录'!$B$5:$B$204,$A119,'外出记录'!$L$5:$L$204,"逾期")+COUNTIFS('外出记录'!$B$5:$B$204,$A119,'外出记录'!$L$5:$L$204,"今天到期")+COUNTIFS('外出记录'!$B$5:$B$204,$A119,'外出记录'!$L$5:$L$204,"待回复"))</f>
        <v/>
      </c>
    </row>
    <row r="120">
      <c r="A120" s="4" t="n"/>
      <c r="B120" s="5" t="n"/>
      <c r="C120" s="5" t="n"/>
      <c r="D120" s="6" t="n"/>
      <c r="E120" s="6" t="n"/>
      <c r="F120" s="7">
        <f>IF($E120="","",WORKDAY($E120,1,'列表'!$D$11:$D$40))</f>
        <v/>
      </c>
      <c r="G120" s="7">
        <f>IF($F120="","",WORKDAY($F120,'列表'!$D$5,'列表'!$D$11:$D$40))</f>
        <v/>
      </c>
      <c r="H120" s="5" t="n"/>
      <c r="I120" s="5" t="n"/>
      <c r="J120" s="5" t="n"/>
      <c r="K120" s="8" t="n"/>
      <c r="L120" s="8" t="n"/>
      <c r="M120" s="8" t="n"/>
      <c r="N120" s="8" t="n"/>
      <c r="O120" s="9">
        <f>IF($A120="","",IF(COUNTIF($K120:$N120,"是")=4,"已就绪","未就绪"))</f>
        <v/>
      </c>
      <c r="P120" s="5" t="n"/>
      <c r="Q120" s="8" t="n"/>
      <c r="R120" s="10">
        <f>IF(OR($A120="",$D120="",$E120=""),"",IF(TODAY()&lt;$D120,IF(AND($O120&lt;&gt;"已就绪",$D120-TODAY()&lt;='列表'!$D$7),"立即设置消息","已计划"),IF(TODAY()&lt;=$E120,"外出中",IF($Q120="是","已结束",IF(TODAY()&gt;$G120,"跟进逾期","待跟进")))))</f>
        <v/>
      </c>
      <c r="S120" s="11">
        <f>IF($A120="","",COUNTIF('外出记录'!$B$5:$B$204,$A120))</f>
        <v/>
      </c>
      <c r="T120" s="11">
        <f>IF($A120="","",COUNTIFS('外出记录'!$B$5:$B$204,$A120,'外出记录'!$L$5:$L$204,"延迟回复")+COUNTIFS('外出记录'!$B$5:$B$204,$A120,'外出记录'!$L$5:$L$204,"逾期")+COUNTIFS('外出记录'!$B$5:$B$204,$A120,'外出记录'!$L$5:$L$204,"今天到期")+COUNTIFS('外出记录'!$B$5:$B$204,$A120,'外出记录'!$L$5:$L$204,"待回复"))</f>
        <v/>
      </c>
    </row>
    <row r="121">
      <c r="A121" s="4" t="n"/>
      <c r="B121" s="5" t="n"/>
      <c r="C121" s="5" t="n"/>
      <c r="D121" s="6" t="n"/>
      <c r="E121" s="6" t="n"/>
      <c r="F121" s="7">
        <f>IF($E121="","",WORKDAY($E121,1,'列表'!$D$11:$D$40))</f>
        <v/>
      </c>
      <c r="G121" s="7">
        <f>IF($F121="","",WORKDAY($F121,'列表'!$D$5,'列表'!$D$11:$D$40))</f>
        <v/>
      </c>
      <c r="H121" s="5" t="n"/>
      <c r="I121" s="5" t="n"/>
      <c r="J121" s="5" t="n"/>
      <c r="K121" s="8" t="n"/>
      <c r="L121" s="8" t="n"/>
      <c r="M121" s="8" t="n"/>
      <c r="N121" s="8" t="n"/>
      <c r="O121" s="9">
        <f>IF($A121="","",IF(COUNTIF($K121:$N121,"是")=4,"已就绪","未就绪"))</f>
        <v/>
      </c>
      <c r="P121" s="5" t="n"/>
      <c r="Q121" s="8" t="n"/>
      <c r="R121" s="10">
        <f>IF(OR($A121="",$D121="",$E121=""),"",IF(TODAY()&lt;$D121,IF(AND($O121&lt;&gt;"已就绪",$D121-TODAY()&lt;='列表'!$D$7),"立即设置消息","已计划"),IF(TODAY()&lt;=$E121,"外出中",IF($Q121="是","已结束",IF(TODAY()&gt;$G121,"跟进逾期","待跟进")))))</f>
        <v/>
      </c>
      <c r="S121" s="11">
        <f>IF($A121="","",COUNTIF('外出记录'!$B$5:$B$204,$A121))</f>
        <v/>
      </c>
      <c r="T121" s="11">
        <f>IF($A121="","",COUNTIFS('外出记录'!$B$5:$B$204,$A121,'外出记录'!$L$5:$L$204,"延迟回复")+COUNTIFS('外出记录'!$B$5:$B$204,$A121,'外出记录'!$L$5:$L$204,"逾期")+COUNTIFS('外出记录'!$B$5:$B$204,$A121,'外出记录'!$L$5:$L$204,"今天到期")+COUNTIFS('外出记录'!$B$5:$B$204,$A121,'外出记录'!$L$5:$L$204,"待回复"))</f>
        <v/>
      </c>
    </row>
    <row r="122">
      <c r="A122" s="4" t="n"/>
      <c r="B122" s="5" t="n"/>
      <c r="C122" s="5" t="n"/>
      <c r="D122" s="6" t="n"/>
      <c r="E122" s="6" t="n"/>
      <c r="F122" s="7">
        <f>IF($E122="","",WORKDAY($E122,1,'列表'!$D$11:$D$40))</f>
        <v/>
      </c>
      <c r="G122" s="7">
        <f>IF($F122="","",WORKDAY($F122,'列表'!$D$5,'列表'!$D$11:$D$40))</f>
        <v/>
      </c>
      <c r="H122" s="5" t="n"/>
      <c r="I122" s="5" t="n"/>
      <c r="J122" s="5" t="n"/>
      <c r="K122" s="8" t="n"/>
      <c r="L122" s="8" t="n"/>
      <c r="M122" s="8" t="n"/>
      <c r="N122" s="8" t="n"/>
      <c r="O122" s="9">
        <f>IF($A122="","",IF(COUNTIF($K122:$N122,"是")=4,"已就绪","未就绪"))</f>
        <v/>
      </c>
      <c r="P122" s="5" t="n"/>
      <c r="Q122" s="8" t="n"/>
      <c r="R122" s="10">
        <f>IF(OR($A122="",$D122="",$E122=""),"",IF(TODAY()&lt;$D122,IF(AND($O122&lt;&gt;"已就绪",$D122-TODAY()&lt;='列表'!$D$7),"立即设置消息","已计划"),IF(TODAY()&lt;=$E122,"外出中",IF($Q122="是","已结束",IF(TODAY()&gt;$G122,"跟进逾期","待跟进")))))</f>
        <v/>
      </c>
      <c r="S122" s="11">
        <f>IF($A122="","",COUNTIF('外出记录'!$B$5:$B$204,$A122))</f>
        <v/>
      </c>
      <c r="T122" s="11">
        <f>IF($A122="","",COUNTIFS('外出记录'!$B$5:$B$204,$A122,'外出记录'!$L$5:$L$204,"延迟回复")+COUNTIFS('外出记录'!$B$5:$B$204,$A122,'外出记录'!$L$5:$L$204,"逾期")+COUNTIFS('外出记录'!$B$5:$B$204,$A122,'外出记录'!$L$5:$L$204,"今天到期")+COUNTIFS('外出记录'!$B$5:$B$204,$A122,'外出记录'!$L$5:$L$204,"待回复"))</f>
        <v/>
      </c>
    </row>
    <row r="123">
      <c r="A123" s="4" t="n"/>
      <c r="B123" s="5" t="n"/>
      <c r="C123" s="5" t="n"/>
      <c r="D123" s="6" t="n"/>
      <c r="E123" s="6" t="n"/>
      <c r="F123" s="7">
        <f>IF($E123="","",WORKDAY($E123,1,'列表'!$D$11:$D$40))</f>
        <v/>
      </c>
      <c r="G123" s="7">
        <f>IF($F123="","",WORKDAY($F123,'列表'!$D$5,'列表'!$D$11:$D$40))</f>
        <v/>
      </c>
      <c r="H123" s="5" t="n"/>
      <c r="I123" s="5" t="n"/>
      <c r="J123" s="5" t="n"/>
      <c r="K123" s="8" t="n"/>
      <c r="L123" s="8" t="n"/>
      <c r="M123" s="8" t="n"/>
      <c r="N123" s="8" t="n"/>
      <c r="O123" s="9">
        <f>IF($A123="","",IF(COUNTIF($K123:$N123,"是")=4,"已就绪","未就绪"))</f>
        <v/>
      </c>
      <c r="P123" s="5" t="n"/>
      <c r="Q123" s="8" t="n"/>
      <c r="R123" s="10">
        <f>IF(OR($A123="",$D123="",$E123=""),"",IF(TODAY()&lt;$D123,IF(AND($O123&lt;&gt;"已就绪",$D123-TODAY()&lt;='列表'!$D$7),"立即设置消息","已计划"),IF(TODAY()&lt;=$E123,"外出中",IF($Q123="是","已结束",IF(TODAY()&gt;$G123,"跟进逾期","待跟进")))))</f>
        <v/>
      </c>
      <c r="S123" s="11">
        <f>IF($A123="","",COUNTIF('外出记录'!$B$5:$B$204,$A123))</f>
        <v/>
      </c>
      <c r="T123" s="11">
        <f>IF($A123="","",COUNTIFS('外出记录'!$B$5:$B$204,$A123,'外出记录'!$L$5:$L$204,"延迟回复")+COUNTIFS('外出记录'!$B$5:$B$204,$A123,'外出记录'!$L$5:$L$204,"逾期")+COUNTIFS('外出记录'!$B$5:$B$204,$A123,'外出记录'!$L$5:$L$204,"今天到期")+COUNTIFS('外出记录'!$B$5:$B$204,$A123,'外出记录'!$L$5:$L$204,"待回复"))</f>
        <v/>
      </c>
    </row>
    <row r="124">
      <c r="A124" s="4" t="n"/>
      <c r="B124" s="5" t="n"/>
      <c r="C124" s="5" t="n"/>
      <c r="D124" s="6" t="n"/>
      <c r="E124" s="6" t="n"/>
      <c r="F124" s="7">
        <f>IF($E124="","",WORKDAY($E124,1,'列表'!$D$11:$D$40))</f>
        <v/>
      </c>
      <c r="G124" s="7">
        <f>IF($F124="","",WORKDAY($F124,'列表'!$D$5,'列表'!$D$11:$D$40))</f>
        <v/>
      </c>
      <c r="H124" s="5" t="n"/>
      <c r="I124" s="5" t="n"/>
      <c r="J124" s="5" t="n"/>
      <c r="K124" s="8" t="n"/>
      <c r="L124" s="8" t="n"/>
      <c r="M124" s="8" t="n"/>
      <c r="N124" s="8" t="n"/>
      <c r="O124" s="9">
        <f>IF($A124="","",IF(COUNTIF($K124:$N124,"是")=4,"已就绪","未就绪"))</f>
        <v/>
      </c>
      <c r="P124" s="5" t="n"/>
      <c r="Q124" s="8" t="n"/>
      <c r="R124" s="10">
        <f>IF(OR($A124="",$D124="",$E124=""),"",IF(TODAY()&lt;$D124,IF(AND($O124&lt;&gt;"已就绪",$D124-TODAY()&lt;='列表'!$D$7),"立即设置消息","已计划"),IF(TODAY()&lt;=$E124,"外出中",IF($Q124="是","已结束",IF(TODAY()&gt;$G124,"跟进逾期","待跟进")))))</f>
        <v/>
      </c>
      <c r="S124" s="11">
        <f>IF($A124="","",COUNTIF('外出记录'!$B$5:$B$204,$A124))</f>
        <v/>
      </c>
      <c r="T124" s="11">
        <f>IF($A124="","",COUNTIFS('外出记录'!$B$5:$B$204,$A124,'外出记录'!$L$5:$L$204,"延迟回复")+COUNTIFS('外出记录'!$B$5:$B$204,$A124,'外出记录'!$L$5:$L$204,"逾期")+COUNTIFS('外出记录'!$B$5:$B$204,$A124,'外出记录'!$L$5:$L$204,"今天到期")+COUNTIFS('外出记录'!$B$5:$B$204,$A124,'外出记录'!$L$5:$L$204,"待回复"))</f>
        <v/>
      </c>
    </row>
    <row r="125">
      <c r="A125" s="4" t="n"/>
      <c r="B125" s="5" t="n"/>
      <c r="C125" s="5" t="n"/>
      <c r="D125" s="6" t="n"/>
      <c r="E125" s="6" t="n"/>
      <c r="F125" s="7">
        <f>IF($E125="","",WORKDAY($E125,1,'列表'!$D$11:$D$40))</f>
        <v/>
      </c>
      <c r="G125" s="7">
        <f>IF($F125="","",WORKDAY($F125,'列表'!$D$5,'列表'!$D$11:$D$40))</f>
        <v/>
      </c>
      <c r="H125" s="5" t="n"/>
      <c r="I125" s="5" t="n"/>
      <c r="J125" s="5" t="n"/>
      <c r="K125" s="8" t="n"/>
      <c r="L125" s="8" t="n"/>
      <c r="M125" s="8" t="n"/>
      <c r="N125" s="8" t="n"/>
      <c r="O125" s="9">
        <f>IF($A125="","",IF(COUNTIF($K125:$N125,"是")=4,"已就绪","未就绪"))</f>
        <v/>
      </c>
      <c r="P125" s="5" t="n"/>
      <c r="Q125" s="8" t="n"/>
      <c r="R125" s="10">
        <f>IF(OR($A125="",$D125="",$E125=""),"",IF(TODAY()&lt;$D125,IF(AND($O125&lt;&gt;"已就绪",$D125-TODAY()&lt;='列表'!$D$7),"立即设置消息","已计划"),IF(TODAY()&lt;=$E125,"外出中",IF($Q125="是","已结束",IF(TODAY()&gt;$G125,"跟进逾期","待跟进")))))</f>
        <v/>
      </c>
      <c r="S125" s="11">
        <f>IF($A125="","",COUNTIF('外出记录'!$B$5:$B$204,$A125))</f>
        <v/>
      </c>
      <c r="T125" s="11">
        <f>IF($A125="","",COUNTIFS('外出记录'!$B$5:$B$204,$A125,'外出记录'!$L$5:$L$204,"延迟回复")+COUNTIFS('外出记录'!$B$5:$B$204,$A125,'外出记录'!$L$5:$L$204,"逾期")+COUNTIFS('外出记录'!$B$5:$B$204,$A125,'外出记录'!$L$5:$L$204,"今天到期")+COUNTIFS('外出记录'!$B$5:$B$204,$A125,'外出记录'!$L$5:$L$204,"待回复"))</f>
        <v/>
      </c>
    </row>
    <row r="126">
      <c r="A126" s="4" t="n"/>
      <c r="B126" s="5" t="n"/>
      <c r="C126" s="5" t="n"/>
      <c r="D126" s="6" t="n"/>
      <c r="E126" s="6" t="n"/>
      <c r="F126" s="7">
        <f>IF($E126="","",WORKDAY($E126,1,'列表'!$D$11:$D$40))</f>
        <v/>
      </c>
      <c r="G126" s="7">
        <f>IF($F126="","",WORKDAY($F126,'列表'!$D$5,'列表'!$D$11:$D$40))</f>
        <v/>
      </c>
      <c r="H126" s="5" t="n"/>
      <c r="I126" s="5" t="n"/>
      <c r="J126" s="5" t="n"/>
      <c r="K126" s="8" t="n"/>
      <c r="L126" s="8" t="n"/>
      <c r="M126" s="8" t="n"/>
      <c r="N126" s="8" t="n"/>
      <c r="O126" s="9">
        <f>IF($A126="","",IF(COUNTIF($K126:$N126,"是")=4,"已就绪","未就绪"))</f>
        <v/>
      </c>
      <c r="P126" s="5" t="n"/>
      <c r="Q126" s="8" t="n"/>
      <c r="R126" s="10">
        <f>IF(OR($A126="",$D126="",$E126=""),"",IF(TODAY()&lt;$D126,IF(AND($O126&lt;&gt;"已就绪",$D126-TODAY()&lt;='列表'!$D$7),"立即设置消息","已计划"),IF(TODAY()&lt;=$E126,"外出中",IF($Q126="是","已结束",IF(TODAY()&gt;$G126,"跟进逾期","待跟进")))))</f>
        <v/>
      </c>
      <c r="S126" s="11">
        <f>IF($A126="","",COUNTIF('外出记录'!$B$5:$B$204,$A126))</f>
        <v/>
      </c>
      <c r="T126" s="11">
        <f>IF($A126="","",COUNTIFS('外出记录'!$B$5:$B$204,$A126,'外出记录'!$L$5:$L$204,"延迟回复")+COUNTIFS('外出记录'!$B$5:$B$204,$A126,'外出记录'!$L$5:$L$204,"逾期")+COUNTIFS('外出记录'!$B$5:$B$204,$A126,'外出记录'!$L$5:$L$204,"今天到期")+COUNTIFS('外出记录'!$B$5:$B$204,$A126,'外出记录'!$L$5:$L$204,"待回复"))</f>
        <v/>
      </c>
    </row>
    <row r="127">
      <c r="A127" s="4" t="n"/>
      <c r="B127" s="5" t="n"/>
      <c r="C127" s="5" t="n"/>
      <c r="D127" s="6" t="n"/>
      <c r="E127" s="6" t="n"/>
      <c r="F127" s="7">
        <f>IF($E127="","",WORKDAY($E127,1,'列表'!$D$11:$D$40))</f>
        <v/>
      </c>
      <c r="G127" s="7">
        <f>IF($F127="","",WORKDAY($F127,'列表'!$D$5,'列表'!$D$11:$D$40))</f>
        <v/>
      </c>
      <c r="H127" s="5" t="n"/>
      <c r="I127" s="5" t="n"/>
      <c r="J127" s="5" t="n"/>
      <c r="K127" s="8" t="n"/>
      <c r="L127" s="8" t="n"/>
      <c r="M127" s="8" t="n"/>
      <c r="N127" s="8" t="n"/>
      <c r="O127" s="9">
        <f>IF($A127="","",IF(COUNTIF($K127:$N127,"是")=4,"已就绪","未就绪"))</f>
        <v/>
      </c>
      <c r="P127" s="5" t="n"/>
      <c r="Q127" s="8" t="n"/>
      <c r="R127" s="10">
        <f>IF(OR($A127="",$D127="",$E127=""),"",IF(TODAY()&lt;$D127,IF(AND($O127&lt;&gt;"已就绪",$D127-TODAY()&lt;='列表'!$D$7),"立即设置消息","已计划"),IF(TODAY()&lt;=$E127,"外出中",IF($Q127="是","已结束",IF(TODAY()&gt;$G127,"跟进逾期","待跟进")))))</f>
        <v/>
      </c>
      <c r="S127" s="11">
        <f>IF($A127="","",COUNTIF('外出记录'!$B$5:$B$204,$A127))</f>
        <v/>
      </c>
      <c r="T127" s="11">
        <f>IF($A127="","",COUNTIFS('外出记录'!$B$5:$B$204,$A127,'外出记录'!$L$5:$L$204,"延迟回复")+COUNTIFS('外出记录'!$B$5:$B$204,$A127,'外出记录'!$L$5:$L$204,"逾期")+COUNTIFS('外出记录'!$B$5:$B$204,$A127,'外出记录'!$L$5:$L$204,"今天到期")+COUNTIFS('外出记录'!$B$5:$B$204,$A127,'外出记录'!$L$5:$L$204,"待回复"))</f>
        <v/>
      </c>
    </row>
    <row r="128">
      <c r="A128" s="4" t="n"/>
      <c r="B128" s="5" t="n"/>
      <c r="C128" s="5" t="n"/>
      <c r="D128" s="6" t="n"/>
      <c r="E128" s="6" t="n"/>
      <c r="F128" s="7">
        <f>IF($E128="","",WORKDAY($E128,1,'列表'!$D$11:$D$40))</f>
        <v/>
      </c>
      <c r="G128" s="7">
        <f>IF($F128="","",WORKDAY($F128,'列表'!$D$5,'列表'!$D$11:$D$40))</f>
        <v/>
      </c>
      <c r="H128" s="5" t="n"/>
      <c r="I128" s="5" t="n"/>
      <c r="J128" s="5" t="n"/>
      <c r="K128" s="8" t="n"/>
      <c r="L128" s="8" t="n"/>
      <c r="M128" s="8" t="n"/>
      <c r="N128" s="8" t="n"/>
      <c r="O128" s="9">
        <f>IF($A128="","",IF(COUNTIF($K128:$N128,"是")=4,"已就绪","未就绪"))</f>
        <v/>
      </c>
      <c r="P128" s="5" t="n"/>
      <c r="Q128" s="8" t="n"/>
      <c r="R128" s="10">
        <f>IF(OR($A128="",$D128="",$E128=""),"",IF(TODAY()&lt;$D128,IF(AND($O128&lt;&gt;"已就绪",$D128-TODAY()&lt;='列表'!$D$7),"立即设置消息","已计划"),IF(TODAY()&lt;=$E128,"外出中",IF($Q128="是","已结束",IF(TODAY()&gt;$G128,"跟进逾期","待跟进")))))</f>
        <v/>
      </c>
      <c r="S128" s="11">
        <f>IF($A128="","",COUNTIF('外出记录'!$B$5:$B$204,$A128))</f>
        <v/>
      </c>
      <c r="T128" s="11">
        <f>IF($A128="","",COUNTIFS('外出记录'!$B$5:$B$204,$A128,'外出记录'!$L$5:$L$204,"延迟回复")+COUNTIFS('外出记录'!$B$5:$B$204,$A128,'外出记录'!$L$5:$L$204,"逾期")+COUNTIFS('外出记录'!$B$5:$B$204,$A128,'外出记录'!$L$5:$L$204,"今天到期")+COUNTIFS('外出记录'!$B$5:$B$204,$A128,'外出记录'!$L$5:$L$204,"待回复"))</f>
        <v/>
      </c>
    </row>
    <row r="129">
      <c r="A129" s="4" t="n"/>
      <c r="B129" s="5" t="n"/>
      <c r="C129" s="5" t="n"/>
      <c r="D129" s="6" t="n"/>
      <c r="E129" s="6" t="n"/>
      <c r="F129" s="7">
        <f>IF($E129="","",WORKDAY($E129,1,'列表'!$D$11:$D$40))</f>
        <v/>
      </c>
      <c r="G129" s="7">
        <f>IF($F129="","",WORKDAY($F129,'列表'!$D$5,'列表'!$D$11:$D$40))</f>
        <v/>
      </c>
      <c r="H129" s="5" t="n"/>
      <c r="I129" s="5" t="n"/>
      <c r="J129" s="5" t="n"/>
      <c r="K129" s="8" t="n"/>
      <c r="L129" s="8" t="n"/>
      <c r="M129" s="8" t="n"/>
      <c r="N129" s="8" t="n"/>
      <c r="O129" s="9">
        <f>IF($A129="","",IF(COUNTIF($K129:$N129,"是")=4,"已就绪","未就绪"))</f>
        <v/>
      </c>
      <c r="P129" s="5" t="n"/>
      <c r="Q129" s="8" t="n"/>
      <c r="R129" s="10">
        <f>IF(OR($A129="",$D129="",$E129=""),"",IF(TODAY()&lt;$D129,IF(AND($O129&lt;&gt;"已就绪",$D129-TODAY()&lt;='列表'!$D$7),"立即设置消息","已计划"),IF(TODAY()&lt;=$E129,"外出中",IF($Q129="是","已结束",IF(TODAY()&gt;$G129,"跟进逾期","待跟进")))))</f>
        <v/>
      </c>
      <c r="S129" s="11">
        <f>IF($A129="","",COUNTIF('外出记录'!$B$5:$B$204,$A129))</f>
        <v/>
      </c>
      <c r="T129" s="11">
        <f>IF($A129="","",COUNTIFS('外出记录'!$B$5:$B$204,$A129,'外出记录'!$L$5:$L$204,"延迟回复")+COUNTIFS('外出记录'!$B$5:$B$204,$A129,'外出记录'!$L$5:$L$204,"逾期")+COUNTIFS('外出记录'!$B$5:$B$204,$A129,'外出记录'!$L$5:$L$204,"今天到期")+COUNTIFS('外出记录'!$B$5:$B$204,$A129,'外出记录'!$L$5:$L$204,"待回复"))</f>
        <v/>
      </c>
    </row>
    <row r="130">
      <c r="A130" s="4" t="n"/>
      <c r="B130" s="5" t="n"/>
      <c r="C130" s="5" t="n"/>
      <c r="D130" s="6" t="n"/>
      <c r="E130" s="6" t="n"/>
      <c r="F130" s="7">
        <f>IF($E130="","",WORKDAY($E130,1,'列表'!$D$11:$D$40))</f>
        <v/>
      </c>
      <c r="G130" s="7">
        <f>IF($F130="","",WORKDAY($F130,'列表'!$D$5,'列表'!$D$11:$D$40))</f>
        <v/>
      </c>
      <c r="H130" s="5" t="n"/>
      <c r="I130" s="5" t="n"/>
      <c r="J130" s="5" t="n"/>
      <c r="K130" s="8" t="n"/>
      <c r="L130" s="8" t="n"/>
      <c r="M130" s="8" t="n"/>
      <c r="N130" s="8" t="n"/>
      <c r="O130" s="9">
        <f>IF($A130="","",IF(COUNTIF($K130:$N130,"是")=4,"已就绪","未就绪"))</f>
        <v/>
      </c>
      <c r="P130" s="5" t="n"/>
      <c r="Q130" s="8" t="n"/>
      <c r="R130" s="10">
        <f>IF(OR($A130="",$D130="",$E130=""),"",IF(TODAY()&lt;$D130,IF(AND($O130&lt;&gt;"已就绪",$D130-TODAY()&lt;='列表'!$D$7),"立即设置消息","已计划"),IF(TODAY()&lt;=$E130,"外出中",IF($Q130="是","已结束",IF(TODAY()&gt;$G130,"跟进逾期","待跟进")))))</f>
        <v/>
      </c>
      <c r="S130" s="11">
        <f>IF($A130="","",COUNTIF('外出记录'!$B$5:$B$204,$A130))</f>
        <v/>
      </c>
      <c r="T130" s="11">
        <f>IF($A130="","",COUNTIFS('外出记录'!$B$5:$B$204,$A130,'外出记录'!$L$5:$L$204,"延迟回复")+COUNTIFS('外出记录'!$B$5:$B$204,$A130,'外出记录'!$L$5:$L$204,"逾期")+COUNTIFS('外出记录'!$B$5:$B$204,$A130,'外出记录'!$L$5:$L$204,"今天到期")+COUNTIFS('外出记录'!$B$5:$B$204,$A130,'外出记录'!$L$5:$L$204,"待回复"))</f>
        <v/>
      </c>
    </row>
    <row r="131">
      <c r="A131" s="4" t="n"/>
      <c r="B131" s="5" t="n"/>
      <c r="C131" s="5" t="n"/>
      <c r="D131" s="6" t="n"/>
      <c r="E131" s="6" t="n"/>
      <c r="F131" s="7">
        <f>IF($E131="","",WORKDAY($E131,1,'列表'!$D$11:$D$40))</f>
        <v/>
      </c>
      <c r="G131" s="7">
        <f>IF($F131="","",WORKDAY($F131,'列表'!$D$5,'列表'!$D$11:$D$40))</f>
        <v/>
      </c>
      <c r="H131" s="5" t="n"/>
      <c r="I131" s="5" t="n"/>
      <c r="J131" s="5" t="n"/>
      <c r="K131" s="8" t="n"/>
      <c r="L131" s="8" t="n"/>
      <c r="M131" s="8" t="n"/>
      <c r="N131" s="8" t="n"/>
      <c r="O131" s="9">
        <f>IF($A131="","",IF(COUNTIF($K131:$N131,"是")=4,"已就绪","未就绪"))</f>
        <v/>
      </c>
      <c r="P131" s="5" t="n"/>
      <c r="Q131" s="8" t="n"/>
      <c r="R131" s="10">
        <f>IF(OR($A131="",$D131="",$E131=""),"",IF(TODAY()&lt;$D131,IF(AND($O131&lt;&gt;"已就绪",$D131-TODAY()&lt;='列表'!$D$7),"立即设置消息","已计划"),IF(TODAY()&lt;=$E131,"外出中",IF($Q131="是","已结束",IF(TODAY()&gt;$G131,"跟进逾期","待跟进")))))</f>
        <v/>
      </c>
      <c r="S131" s="11">
        <f>IF($A131="","",COUNTIF('外出记录'!$B$5:$B$204,$A131))</f>
        <v/>
      </c>
      <c r="T131" s="11">
        <f>IF($A131="","",COUNTIFS('外出记录'!$B$5:$B$204,$A131,'外出记录'!$L$5:$L$204,"延迟回复")+COUNTIFS('外出记录'!$B$5:$B$204,$A131,'外出记录'!$L$5:$L$204,"逾期")+COUNTIFS('外出记录'!$B$5:$B$204,$A131,'外出记录'!$L$5:$L$204,"今天到期")+COUNTIFS('外出记录'!$B$5:$B$204,$A131,'外出记录'!$L$5:$L$204,"待回复"))</f>
        <v/>
      </c>
    </row>
    <row r="132">
      <c r="A132" s="4" t="n"/>
      <c r="B132" s="5" t="n"/>
      <c r="C132" s="5" t="n"/>
      <c r="D132" s="6" t="n"/>
      <c r="E132" s="6" t="n"/>
      <c r="F132" s="7">
        <f>IF($E132="","",WORKDAY($E132,1,'列表'!$D$11:$D$40))</f>
        <v/>
      </c>
      <c r="G132" s="7">
        <f>IF($F132="","",WORKDAY($F132,'列表'!$D$5,'列表'!$D$11:$D$40))</f>
        <v/>
      </c>
      <c r="H132" s="5" t="n"/>
      <c r="I132" s="5" t="n"/>
      <c r="J132" s="5" t="n"/>
      <c r="K132" s="8" t="n"/>
      <c r="L132" s="8" t="n"/>
      <c r="M132" s="8" t="n"/>
      <c r="N132" s="8" t="n"/>
      <c r="O132" s="9">
        <f>IF($A132="","",IF(COUNTIF($K132:$N132,"是")=4,"已就绪","未就绪"))</f>
        <v/>
      </c>
      <c r="P132" s="5" t="n"/>
      <c r="Q132" s="8" t="n"/>
      <c r="R132" s="10">
        <f>IF(OR($A132="",$D132="",$E132=""),"",IF(TODAY()&lt;$D132,IF(AND($O132&lt;&gt;"已就绪",$D132-TODAY()&lt;='列表'!$D$7),"立即设置消息","已计划"),IF(TODAY()&lt;=$E132,"外出中",IF($Q132="是","已结束",IF(TODAY()&gt;$G132,"跟进逾期","待跟进")))))</f>
        <v/>
      </c>
      <c r="S132" s="11">
        <f>IF($A132="","",COUNTIF('外出记录'!$B$5:$B$204,$A132))</f>
        <v/>
      </c>
      <c r="T132" s="11">
        <f>IF($A132="","",COUNTIFS('外出记录'!$B$5:$B$204,$A132,'外出记录'!$L$5:$L$204,"延迟回复")+COUNTIFS('外出记录'!$B$5:$B$204,$A132,'外出记录'!$L$5:$L$204,"逾期")+COUNTIFS('外出记录'!$B$5:$B$204,$A132,'外出记录'!$L$5:$L$204,"今天到期")+COUNTIFS('外出记录'!$B$5:$B$204,$A132,'外出记录'!$L$5:$L$204,"待回复"))</f>
        <v/>
      </c>
    </row>
    <row r="133">
      <c r="A133" s="4" t="n"/>
      <c r="B133" s="5" t="n"/>
      <c r="C133" s="5" t="n"/>
      <c r="D133" s="6" t="n"/>
      <c r="E133" s="6" t="n"/>
      <c r="F133" s="7">
        <f>IF($E133="","",WORKDAY($E133,1,'列表'!$D$11:$D$40))</f>
        <v/>
      </c>
      <c r="G133" s="7">
        <f>IF($F133="","",WORKDAY($F133,'列表'!$D$5,'列表'!$D$11:$D$40))</f>
        <v/>
      </c>
      <c r="H133" s="5" t="n"/>
      <c r="I133" s="5" t="n"/>
      <c r="J133" s="5" t="n"/>
      <c r="K133" s="8" t="n"/>
      <c r="L133" s="8" t="n"/>
      <c r="M133" s="8" t="n"/>
      <c r="N133" s="8" t="n"/>
      <c r="O133" s="9">
        <f>IF($A133="","",IF(COUNTIF($K133:$N133,"是")=4,"已就绪","未就绪"))</f>
        <v/>
      </c>
      <c r="P133" s="5" t="n"/>
      <c r="Q133" s="8" t="n"/>
      <c r="R133" s="10">
        <f>IF(OR($A133="",$D133="",$E133=""),"",IF(TODAY()&lt;$D133,IF(AND($O133&lt;&gt;"已就绪",$D133-TODAY()&lt;='列表'!$D$7),"立即设置消息","已计划"),IF(TODAY()&lt;=$E133,"外出中",IF($Q133="是","已结束",IF(TODAY()&gt;$G133,"跟进逾期","待跟进")))))</f>
        <v/>
      </c>
      <c r="S133" s="11">
        <f>IF($A133="","",COUNTIF('外出记录'!$B$5:$B$204,$A133))</f>
        <v/>
      </c>
      <c r="T133" s="11">
        <f>IF($A133="","",COUNTIFS('外出记录'!$B$5:$B$204,$A133,'外出记录'!$L$5:$L$204,"延迟回复")+COUNTIFS('外出记录'!$B$5:$B$204,$A133,'外出记录'!$L$5:$L$204,"逾期")+COUNTIFS('外出记录'!$B$5:$B$204,$A133,'外出记录'!$L$5:$L$204,"今天到期")+COUNTIFS('外出记录'!$B$5:$B$204,$A133,'外出记录'!$L$5:$L$204,"待回复"))</f>
        <v/>
      </c>
    </row>
    <row r="134">
      <c r="A134" s="4" t="n"/>
      <c r="B134" s="5" t="n"/>
      <c r="C134" s="5" t="n"/>
      <c r="D134" s="6" t="n"/>
      <c r="E134" s="6" t="n"/>
      <c r="F134" s="7">
        <f>IF($E134="","",WORKDAY($E134,1,'列表'!$D$11:$D$40))</f>
        <v/>
      </c>
      <c r="G134" s="7">
        <f>IF($F134="","",WORKDAY($F134,'列表'!$D$5,'列表'!$D$11:$D$40))</f>
        <v/>
      </c>
      <c r="H134" s="5" t="n"/>
      <c r="I134" s="5" t="n"/>
      <c r="J134" s="5" t="n"/>
      <c r="K134" s="8" t="n"/>
      <c r="L134" s="8" t="n"/>
      <c r="M134" s="8" t="n"/>
      <c r="N134" s="8" t="n"/>
      <c r="O134" s="9">
        <f>IF($A134="","",IF(COUNTIF($K134:$N134,"是")=4,"已就绪","未就绪"))</f>
        <v/>
      </c>
      <c r="P134" s="5" t="n"/>
      <c r="Q134" s="8" t="n"/>
      <c r="R134" s="10">
        <f>IF(OR($A134="",$D134="",$E134=""),"",IF(TODAY()&lt;$D134,IF(AND($O134&lt;&gt;"已就绪",$D134-TODAY()&lt;='列表'!$D$7),"立即设置消息","已计划"),IF(TODAY()&lt;=$E134,"外出中",IF($Q134="是","已结束",IF(TODAY()&gt;$G134,"跟进逾期","待跟进")))))</f>
        <v/>
      </c>
      <c r="S134" s="11">
        <f>IF($A134="","",COUNTIF('外出记录'!$B$5:$B$204,$A134))</f>
        <v/>
      </c>
      <c r="T134" s="11">
        <f>IF($A134="","",COUNTIFS('外出记录'!$B$5:$B$204,$A134,'外出记录'!$L$5:$L$204,"延迟回复")+COUNTIFS('外出记录'!$B$5:$B$204,$A134,'外出记录'!$L$5:$L$204,"逾期")+COUNTIFS('外出记录'!$B$5:$B$204,$A134,'外出记录'!$L$5:$L$204,"今天到期")+COUNTIFS('外出记录'!$B$5:$B$204,$A134,'外出记录'!$L$5:$L$204,"待回复"))</f>
        <v/>
      </c>
    </row>
    <row r="135">
      <c r="A135" s="4" t="n"/>
      <c r="B135" s="5" t="n"/>
      <c r="C135" s="5" t="n"/>
      <c r="D135" s="6" t="n"/>
      <c r="E135" s="6" t="n"/>
      <c r="F135" s="7">
        <f>IF($E135="","",WORKDAY($E135,1,'列表'!$D$11:$D$40))</f>
        <v/>
      </c>
      <c r="G135" s="7">
        <f>IF($F135="","",WORKDAY($F135,'列表'!$D$5,'列表'!$D$11:$D$40))</f>
        <v/>
      </c>
      <c r="H135" s="5" t="n"/>
      <c r="I135" s="5" t="n"/>
      <c r="J135" s="5" t="n"/>
      <c r="K135" s="8" t="n"/>
      <c r="L135" s="8" t="n"/>
      <c r="M135" s="8" t="n"/>
      <c r="N135" s="8" t="n"/>
      <c r="O135" s="9">
        <f>IF($A135="","",IF(COUNTIF($K135:$N135,"是")=4,"已就绪","未就绪"))</f>
        <v/>
      </c>
      <c r="P135" s="5" t="n"/>
      <c r="Q135" s="8" t="n"/>
      <c r="R135" s="10">
        <f>IF(OR($A135="",$D135="",$E135=""),"",IF(TODAY()&lt;$D135,IF(AND($O135&lt;&gt;"已就绪",$D135-TODAY()&lt;='列表'!$D$7),"立即设置消息","已计划"),IF(TODAY()&lt;=$E135,"外出中",IF($Q135="是","已结束",IF(TODAY()&gt;$G135,"跟进逾期","待跟进")))))</f>
        <v/>
      </c>
      <c r="S135" s="11">
        <f>IF($A135="","",COUNTIF('外出记录'!$B$5:$B$204,$A135))</f>
        <v/>
      </c>
      <c r="T135" s="11">
        <f>IF($A135="","",COUNTIFS('外出记录'!$B$5:$B$204,$A135,'外出记录'!$L$5:$L$204,"延迟回复")+COUNTIFS('外出记录'!$B$5:$B$204,$A135,'外出记录'!$L$5:$L$204,"逾期")+COUNTIFS('外出记录'!$B$5:$B$204,$A135,'外出记录'!$L$5:$L$204,"今天到期")+COUNTIFS('外出记录'!$B$5:$B$204,$A135,'外出记录'!$L$5:$L$204,"待回复"))</f>
        <v/>
      </c>
    </row>
    <row r="136">
      <c r="A136" s="4" t="n"/>
      <c r="B136" s="5" t="n"/>
      <c r="C136" s="5" t="n"/>
      <c r="D136" s="6" t="n"/>
      <c r="E136" s="6" t="n"/>
      <c r="F136" s="7">
        <f>IF($E136="","",WORKDAY($E136,1,'列表'!$D$11:$D$40))</f>
        <v/>
      </c>
      <c r="G136" s="7">
        <f>IF($F136="","",WORKDAY($F136,'列表'!$D$5,'列表'!$D$11:$D$40))</f>
        <v/>
      </c>
      <c r="H136" s="5" t="n"/>
      <c r="I136" s="5" t="n"/>
      <c r="J136" s="5" t="n"/>
      <c r="K136" s="8" t="n"/>
      <c r="L136" s="8" t="n"/>
      <c r="M136" s="8" t="n"/>
      <c r="N136" s="8" t="n"/>
      <c r="O136" s="9">
        <f>IF($A136="","",IF(COUNTIF($K136:$N136,"是")=4,"已就绪","未就绪"))</f>
        <v/>
      </c>
      <c r="P136" s="5" t="n"/>
      <c r="Q136" s="8" t="n"/>
      <c r="R136" s="10">
        <f>IF(OR($A136="",$D136="",$E136=""),"",IF(TODAY()&lt;$D136,IF(AND($O136&lt;&gt;"已就绪",$D136-TODAY()&lt;='列表'!$D$7),"立即设置消息","已计划"),IF(TODAY()&lt;=$E136,"外出中",IF($Q136="是","已结束",IF(TODAY()&gt;$G136,"跟进逾期","待跟进")))))</f>
        <v/>
      </c>
      <c r="S136" s="11">
        <f>IF($A136="","",COUNTIF('外出记录'!$B$5:$B$204,$A136))</f>
        <v/>
      </c>
      <c r="T136" s="11">
        <f>IF($A136="","",COUNTIFS('外出记录'!$B$5:$B$204,$A136,'外出记录'!$L$5:$L$204,"延迟回复")+COUNTIFS('外出记录'!$B$5:$B$204,$A136,'外出记录'!$L$5:$L$204,"逾期")+COUNTIFS('外出记录'!$B$5:$B$204,$A136,'外出记录'!$L$5:$L$204,"今天到期")+COUNTIFS('外出记录'!$B$5:$B$204,$A136,'外出记录'!$L$5:$L$204,"待回复"))</f>
        <v/>
      </c>
    </row>
    <row r="137">
      <c r="A137" s="4" t="n"/>
      <c r="B137" s="5" t="n"/>
      <c r="C137" s="5" t="n"/>
      <c r="D137" s="6" t="n"/>
      <c r="E137" s="6" t="n"/>
      <c r="F137" s="7">
        <f>IF($E137="","",WORKDAY($E137,1,'列表'!$D$11:$D$40))</f>
        <v/>
      </c>
      <c r="G137" s="7">
        <f>IF($F137="","",WORKDAY($F137,'列表'!$D$5,'列表'!$D$11:$D$40))</f>
        <v/>
      </c>
      <c r="H137" s="5" t="n"/>
      <c r="I137" s="5" t="n"/>
      <c r="J137" s="5" t="n"/>
      <c r="K137" s="8" t="n"/>
      <c r="L137" s="8" t="n"/>
      <c r="M137" s="8" t="n"/>
      <c r="N137" s="8" t="n"/>
      <c r="O137" s="9">
        <f>IF($A137="","",IF(COUNTIF($K137:$N137,"是")=4,"已就绪","未就绪"))</f>
        <v/>
      </c>
      <c r="P137" s="5" t="n"/>
      <c r="Q137" s="8" t="n"/>
      <c r="R137" s="10">
        <f>IF(OR($A137="",$D137="",$E137=""),"",IF(TODAY()&lt;$D137,IF(AND($O137&lt;&gt;"已就绪",$D137-TODAY()&lt;='列表'!$D$7),"立即设置消息","已计划"),IF(TODAY()&lt;=$E137,"外出中",IF($Q137="是","已结束",IF(TODAY()&gt;$G137,"跟进逾期","待跟进")))))</f>
        <v/>
      </c>
      <c r="S137" s="11">
        <f>IF($A137="","",COUNTIF('外出记录'!$B$5:$B$204,$A137))</f>
        <v/>
      </c>
      <c r="T137" s="11">
        <f>IF($A137="","",COUNTIFS('外出记录'!$B$5:$B$204,$A137,'外出记录'!$L$5:$L$204,"延迟回复")+COUNTIFS('外出记录'!$B$5:$B$204,$A137,'外出记录'!$L$5:$L$204,"逾期")+COUNTIFS('外出记录'!$B$5:$B$204,$A137,'外出记录'!$L$5:$L$204,"今天到期")+COUNTIFS('外出记录'!$B$5:$B$204,$A137,'外出记录'!$L$5:$L$204,"待回复"))</f>
        <v/>
      </c>
    </row>
    <row r="138">
      <c r="A138" s="4" t="n"/>
      <c r="B138" s="5" t="n"/>
      <c r="C138" s="5" t="n"/>
      <c r="D138" s="6" t="n"/>
      <c r="E138" s="6" t="n"/>
      <c r="F138" s="7">
        <f>IF($E138="","",WORKDAY($E138,1,'列表'!$D$11:$D$40))</f>
        <v/>
      </c>
      <c r="G138" s="7">
        <f>IF($F138="","",WORKDAY($F138,'列表'!$D$5,'列表'!$D$11:$D$40))</f>
        <v/>
      </c>
      <c r="H138" s="5" t="n"/>
      <c r="I138" s="5" t="n"/>
      <c r="J138" s="5" t="n"/>
      <c r="K138" s="8" t="n"/>
      <c r="L138" s="8" t="n"/>
      <c r="M138" s="8" t="n"/>
      <c r="N138" s="8" t="n"/>
      <c r="O138" s="9">
        <f>IF($A138="","",IF(COUNTIF($K138:$N138,"是")=4,"已就绪","未就绪"))</f>
        <v/>
      </c>
      <c r="P138" s="5" t="n"/>
      <c r="Q138" s="8" t="n"/>
      <c r="R138" s="10">
        <f>IF(OR($A138="",$D138="",$E138=""),"",IF(TODAY()&lt;$D138,IF(AND($O138&lt;&gt;"已就绪",$D138-TODAY()&lt;='列表'!$D$7),"立即设置消息","已计划"),IF(TODAY()&lt;=$E138,"外出中",IF($Q138="是","已结束",IF(TODAY()&gt;$G138,"跟进逾期","待跟进")))))</f>
        <v/>
      </c>
      <c r="S138" s="11">
        <f>IF($A138="","",COUNTIF('外出记录'!$B$5:$B$204,$A138))</f>
        <v/>
      </c>
      <c r="T138" s="11">
        <f>IF($A138="","",COUNTIFS('外出记录'!$B$5:$B$204,$A138,'外出记录'!$L$5:$L$204,"延迟回复")+COUNTIFS('外出记录'!$B$5:$B$204,$A138,'外出记录'!$L$5:$L$204,"逾期")+COUNTIFS('外出记录'!$B$5:$B$204,$A138,'外出记录'!$L$5:$L$204,"今天到期")+COUNTIFS('外出记录'!$B$5:$B$204,$A138,'外出记录'!$L$5:$L$204,"待回复"))</f>
        <v/>
      </c>
    </row>
    <row r="139">
      <c r="A139" s="4" t="n"/>
      <c r="B139" s="5" t="n"/>
      <c r="C139" s="5" t="n"/>
      <c r="D139" s="6" t="n"/>
      <c r="E139" s="6" t="n"/>
      <c r="F139" s="7">
        <f>IF($E139="","",WORKDAY($E139,1,'列表'!$D$11:$D$40))</f>
        <v/>
      </c>
      <c r="G139" s="7">
        <f>IF($F139="","",WORKDAY($F139,'列表'!$D$5,'列表'!$D$11:$D$40))</f>
        <v/>
      </c>
      <c r="H139" s="5" t="n"/>
      <c r="I139" s="5" t="n"/>
      <c r="J139" s="5" t="n"/>
      <c r="K139" s="8" t="n"/>
      <c r="L139" s="8" t="n"/>
      <c r="M139" s="8" t="n"/>
      <c r="N139" s="8" t="n"/>
      <c r="O139" s="9">
        <f>IF($A139="","",IF(COUNTIF($K139:$N139,"是")=4,"已就绪","未就绪"))</f>
        <v/>
      </c>
      <c r="P139" s="5" t="n"/>
      <c r="Q139" s="8" t="n"/>
      <c r="R139" s="10">
        <f>IF(OR($A139="",$D139="",$E139=""),"",IF(TODAY()&lt;$D139,IF(AND($O139&lt;&gt;"已就绪",$D139-TODAY()&lt;='列表'!$D$7),"立即设置消息","已计划"),IF(TODAY()&lt;=$E139,"外出中",IF($Q139="是","已结束",IF(TODAY()&gt;$G139,"跟进逾期","待跟进")))))</f>
        <v/>
      </c>
      <c r="S139" s="11">
        <f>IF($A139="","",COUNTIF('外出记录'!$B$5:$B$204,$A139))</f>
        <v/>
      </c>
      <c r="T139" s="11">
        <f>IF($A139="","",COUNTIFS('外出记录'!$B$5:$B$204,$A139,'外出记录'!$L$5:$L$204,"延迟回复")+COUNTIFS('外出记录'!$B$5:$B$204,$A139,'外出记录'!$L$5:$L$204,"逾期")+COUNTIFS('外出记录'!$B$5:$B$204,$A139,'外出记录'!$L$5:$L$204,"今天到期")+COUNTIFS('外出记录'!$B$5:$B$204,$A139,'外出记录'!$L$5:$L$204,"待回复"))</f>
        <v/>
      </c>
    </row>
    <row r="140">
      <c r="A140" s="4" t="n"/>
      <c r="B140" s="5" t="n"/>
      <c r="C140" s="5" t="n"/>
      <c r="D140" s="6" t="n"/>
      <c r="E140" s="6" t="n"/>
      <c r="F140" s="7">
        <f>IF($E140="","",WORKDAY($E140,1,'列表'!$D$11:$D$40))</f>
        <v/>
      </c>
      <c r="G140" s="7">
        <f>IF($F140="","",WORKDAY($F140,'列表'!$D$5,'列表'!$D$11:$D$40))</f>
        <v/>
      </c>
      <c r="H140" s="5" t="n"/>
      <c r="I140" s="5" t="n"/>
      <c r="J140" s="5" t="n"/>
      <c r="K140" s="8" t="n"/>
      <c r="L140" s="8" t="n"/>
      <c r="M140" s="8" t="n"/>
      <c r="N140" s="8" t="n"/>
      <c r="O140" s="9">
        <f>IF($A140="","",IF(COUNTIF($K140:$N140,"是")=4,"已就绪","未就绪"))</f>
        <v/>
      </c>
      <c r="P140" s="5" t="n"/>
      <c r="Q140" s="8" t="n"/>
      <c r="R140" s="10">
        <f>IF(OR($A140="",$D140="",$E140=""),"",IF(TODAY()&lt;$D140,IF(AND($O140&lt;&gt;"已就绪",$D140-TODAY()&lt;='列表'!$D$7),"立即设置消息","已计划"),IF(TODAY()&lt;=$E140,"外出中",IF($Q140="是","已结束",IF(TODAY()&gt;$G140,"跟进逾期","待跟进")))))</f>
        <v/>
      </c>
      <c r="S140" s="11">
        <f>IF($A140="","",COUNTIF('外出记录'!$B$5:$B$204,$A140))</f>
        <v/>
      </c>
      <c r="T140" s="11">
        <f>IF($A140="","",COUNTIFS('外出记录'!$B$5:$B$204,$A140,'外出记录'!$L$5:$L$204,"延迟回复")+COUNTIFS('外出记录'!$B$5:$B$204,$A140,'外出记录'!$L$5:$L$204,"逾期")+COUNTIFS('外出记录'!$B$5:$B$204,$A140,'外出记录'!$L$5:$L$204,"今天到期")+COUNTIFS('外出记录'!$B$5:$B$204,$A140,'外出记录'!$L$5:$L$204,"待回复"))</f>
        <v/>
      </c>
    </row>
    <row r="141">
      <c r="A141" s="4" t="n"/>
      <c r="B141" s="5" t="n"/>
      <c r="C141" s="5" t="n"/>
      <c r="D141" s="6" t="n"/>
      <c r="E141" s="6" t="n"/>
      <c r="F141" s="7">
        <f>IF($E141="","",WORKDAY($E141,1,'列表'!$D$11:$D$40))</f>
        <v/>
      </c>
      <c r="G141" s="7">
        <f>IF($F141="","",WORKDAY($F141,'列表'!$D$5,'列表'!$D$11:$D$40))</f>
        <v/>
      </c>
      <c r="H141" s="5" t="n"/>
      <c r="I141" s="5" t="n"/>
      <c r="J141" s="5" t="n"/>
      <c r="K141" s="8" t="n"/>
      <c r="L141" s="8" t="n"/>
      <c r="M141" s="8" t="n"/>
      <c r="N141" s="8" t="n"/>
      <c r="O141" s="9">
        <f>IF($A141="","",IF(COUNTIF($K141:$N141,"是")=4,"已就绪","未就绪"))</f>
        <v/>
      </c>
      <c r="P141" s="5" t="n"/>
      <c r="Q141" s="8" t="n"/>
      <c r="R141" s="10">
        <f>IF(OR($A141="",$D141="",$E141=""),"",IF(TODAY()&lt;$D141,IF(AND($O141&lt;&gt;"已就绪",$D141-TODAY()&lt;='列表'!$D$7),"立即设置消息","已计划"),IF(TODAY()&lt;=$E141,"外出中",IF($Q141="是","已结束",IF(TODAY()&gt;$G141,"跟进逾期","待跟进")))))</f>
        <v/>
      </c>
      <c r="S141" s="11">
        <f>IF($A141="","",COUNTIF('外出记录'!$B$5:$B$204,$A141))</f>
        <v/>
      </c>
      <c r="T141" s="11">
        <f>IF($A141="","",COUNTIFS('外出记录'!$B$5:$B$204,$A141,'外出记录'!$L$5:$L$204,"延迟回复")+COUNTIFS('外出记录'!$B$5:$B$204,$A141,'外出记录'!$L$5:$L$204,"逾期")+COUNTIFS('外出记录'!$B$5:$B$204,$A141,'外出记录'!$L$5:$L$204,"今天到期")+COUNTIFS('外出记录'!$B$5:$B$204,$A141,'外出记录'!$L$5:$L$204,"待回复"))</f>
        <v/>
      </c>
    </row>
    <row r="142">
      <c r="A142" s="4" t="n"/>
      <c r="B142" s="5" t="n"/>
      <c r="C142" s="5" t="n"/>
      <c r="D142" s="6" t="n"/>
      <c r="E142" s="6" t="n"/>
      <c r="F142" s="7">
        <f>IF($E142="","",WORKDAY($E142,1,'列表'!$D$11:$D$40))</f>
        <v/>
      </c>
      <c r="G142" s="7">
        <f>IF($F142="","",WORKDAY($F142,'列表'!$D$5,'列表'!$D$11:$D$40))</f>
        <v/>
      </c>
      <c r="H142" s="5" t="n"/>
      <c r="I142" s="5" t="n"/>
      <c r="J142" s="5" t="n"/>
      <c r="K142" s="8" t="n"/>
      <c r="L142" s="8" t="n"/>
      <c r="M142" s="8" t="n"/>
      <c r="N142" s="8" t="n"/>
      <c r="O142" s="9">
        <f>IF($A142="","",IF(COUNTIF($K142:$N142,"是")=4,"已就绪","未就绪"))</f>
        <v/>
      </c>
      <c r="P142" s="5" t="n"/>
      <c r="Q142" s="8" t="n"/>
      <c r="R142" s="10">
        <f>IF(OR($A142="",$D142="",$E142=""),"",IF(TODAY()&lt;$D142,IF(AND($O142&lt;&gt;"已就绪",$D142-TODAY()&lt;='列表'!$D$7),"立即设置消息","已计划"),IF(TODAY()&lt;=$E142,"外出中",IF($Q142="是","已结束",IF(TODAY()&gt;$G142,"跟进逾期","待跟进")))))</f>
        <v/>
      </c>
      <c r="S142" s="11">
        <f>IF($A142="","",COUNTIF('外出记录'!$B$5:$B$204,$A142))</f>
        <v/>
      </c>
      <c r="T142" s="11">
        <f>IF($A142="","",COUNTIFS('外出记录'!$B$5:$B$204,$A142,'外出记录'!$L$5:$L$204,"延迟回复")+COUNTIFS('外出记录'!$B$5:$B$204,$A142,'外出记录'!$L$5:$L$204,"逾期")+COUNTIFS('外出记录'!$B$5:$B$204,$A142,'外出记录'!$L$5:$L$204,"今天到期")+COUNTIFS('外出记录'!$B$5:$B$204,$A142,'外出记录'!$L$5:$L$204,"待回复"))</f>
        <v/>
      </c>
    </row>
    <row r="143">
      <c r="A143" s="4" t="n"/>
      <c r="B143" s="5" t="n"/>
      <c r="C143" s="5" t="n"/>
      <c r="D143" s="6" t="n"/>
      <c r="E143" s="6" t="n"/>
      <c r="F143" s="7">
        <f>IF($E143="","",WORKDAY($E143,1,'列表'!$D$11:$D$40))</f>
        <v/>
      </c>
      <c r="G143" s="7">
        <f>IF($F143="","",WORKDAY($F143,'列表'!$D$5,'列表'!$D$11:$D$40))</f>
        <v/>
      </c>
      <c r="H143" s="5" t="n"/>
      <c r="I143" s="5" t="n"/>
      <c r="J143" s="5" t="n"/>
      <c r="K143" s="8" t="n"/>
      <c r="L143" s="8" t="n"/>
      <c r="M143" s="8" t="n"/>
      <c r="N143" s="8" t="n"/>
      <c r="O143" s="9">
        <f>IF($A143="","",IF(COUNTIF($K143:$N143,"是")=4,"已就绪","未就绪"))</f>
        <v/>
      </c>
      <c r="P143" s="5" t="n"/>
      <c r="Q143" s="8" t="n"/>
      <c r="R143" s="10">
        <f>IF(OR($A143="",$D143="",$E143=""),"",IF(TODAY()&lt;$D143,IF(AND($O143&lt;&gt;"已就绪",$D143-TODAY()&lt;='列表'!$D$7),"立即设置消息","已计划"),IF(TODAY()&lt;=$E143,"外出中",IF($Q143="是","已结束",IF(TODAY()&gt;$G143,"跟进逾期","待跟进")))))</f>
        <v/>
      </c>
      <c r="S143" s="11">
        <f>IF($A143="","",COUNTIF('外出记录'!$B$5:$B$204,$A143))</f>
        <v/>
      </c>
      <c r="T143" s="11">
        <f>IF($A143="","",COUNTIFS('外出记录'!$B$5:$B$204,$A143,'外出记录'!$L$5:$L$204,"延迟回复")+COUNTIFS('外出记录'!$B$5:$B$204,$A143,'外出记录'!$L$5:$L$204,"逾期")+COUNTIFS('外出记录'!$B$5:$B$204,$A143,'外出记录'!$L$5:$L$204,"今天到期")+COUNTIFS('外出记录'!$B$5:$B$204,$A143,'外出记录'!$L$5:$L$204,"待回复"))</f>
        <v/>
      </c>
    </row>
    <row r="144">
      <c r="A144" s="4" t="n"/>
      <c r="B144" s="5" t="n"/>
      <c r="C144" s="5" t="n"/>
      <c r="D144" s="6" t="n"/>
      <c r="E144" s="6" t="n"/>
      <c r="F144" s="7">
        <f>IF($E144="","",WORKDAY($E144,1,'列表'!$D$11:$D$40))</f>
        <v/>
      </c>
      <c r="G144" s="7">
        <f>IF($F144="","",WORKDAY($F144,'列表'!$D$5,'列表'!$D$11:$D$40))</f>
        <v/>
      </c>
      <c r="H144" s="5" t="n"/>
      <c r="I144" s="5" t="n"/>
      <c r="J144" s="5" t="n"/>
      <c r="K144" s="8" t="n"/>
      <c r="L144" s="8" t="n"/>
      <c r="M144" s="8" t="n"/>
      <c r="N144" s="8" t="n"/>
      <c r="O144" s="9">
        <f>IF($A144="","",IF(COUNTIF($K144:$N144,"是")=4,"已就绪","未就绪"))</f>
        <v/>
      </c>
      <c r="P144" s="5" t="n"/>
      <c r="Q144" s="8" t="n"/>
      <c r="R144" s="10">
        <f>IF(OR($A144="",$D144="",$E144=""),"",IF(TODAY()&lt;$D144,IF(AND($O144&lt;&gt;"已就绪",$D144-TODAY()&lt;='列表'!$D$7),"立即设置消息","已计划"),IF(TODAY()&lt;=$E144,"外出中",IF($Q144="是","已结束",IF(TODAY()&gt;$G144,"跟进逾期","待跟进")))))</f>
        <v/>
      </c>
      <c r="S144" s="11">
        <f>IF($A144="","",COUNTIF('外出记录'!$B$5:$B$204,$A144))</f>
        <v/>
      </c>
      <c r="T144" s="11">
        <f>IF($A144="","",COUNTIFS('外出记录'!$B$5:$B$204,$A144,'外出记录'!$L$5:$L$204,"延迟回复")+COUNTIFS('外出记录'!$B$5:$B$204,$A144,'外出记录'!$L$5:$L$204,"逾期")+COUNTIFS('外出记录'!$B$5:$B$204,$A144,'外出记录'!$L$5:$L$204,"今天到期")+COUNTIFS('外出记录'!$B$5:$B$204,$A144,'外出记录'!$L$5:$L$204,"待回复"))</f>
        <v/>
      </c>
    </row>
    <row r="145">
      <c r="A145" s="4" t="n"/>
      <c r="B145" s="5" t="n"/>
      <c r="C145" s="5" t="n"/>
      <c r="D145" s="6" t="n"/>
      <c r="E145" s="6" t="n"/>
      <c r="F145" s="7">
        <f>IF($E145="","",WORKDAY($E145,1,'列表'!$D$11:$D$40))</f>
        <v/>
      </c>
      <c r="G145" s="7">
        <f>IF($F145="","",WORKDAY($F145,'列表'!$D$5,'列表'!$D$11:$D$40))</f>
        <v/>
      </c>
      <c r="H145" s="5" t="n"/>
      <c r="I145" s="5" t="n"/>
      <c r="J145" s="5" t="n"/>
      <c r="K145" s="8" t="n"/>
      <c r="L145" s="8" t="n"/>
      <c r="M145" s="8" t="n"/>
      <c r="N145" s="8" t="n"/>
      <c r="O145" s="9">
        <f>IF($A145="","",IF(COUNTIF($K145:$N145,"是")=4,"已就绪","未就绪"))</f>
        <v/>
      </c>
      <c r="P145" s="5" t="n"/>
      <c r="Q145" s="8" t="n"/>
      <c r="R145" s="10">
        <f>IF(OR($A145="",$D145="",$E145=""),"",IF(TODAY()&lt;$D145,IF(AND($O145&lt;&gt;"已就绪",$D145-TODAY()&lt;='列表'!$D$7),"立即设置消息","已计划"),IF(TODAY()&lt;=$E145,"外出中",IF($Q145="是","已结束",IF(TODAY()&gt;$G145,"跟进逾期","待跟进")))))</f>
        <v/>
      </c>
      <c r="S145" s="11">
        <f>IF($A145="","",COUNTIF('外出记录'!$B$5:$B$204,$A145))</f>
        <v/>
      </c>
      <c r="T145" s="11">
        <f>IF($A145="","",COUNTIFS('外出记录'!$B$5:$B$204,$A145,'外出记录'!$L$5:$L$204,"延迟回复")+COUNTIFS('外出记录'!$B$5:$B$204,$A145,'外出记录'!$L$5:$L$204,"逾期")+COUNTIFS('外出记录'!$B$5:$B$204,$A145,'外出记录'!$L$5:$L$204,"今天到期")+COUNTIFS('外出记录'!$B$5:$B$204,$A145,'外出记录'!$L$5:$L$204,"待回复"))</f>
        <v/>
      </c>
    </row>
    <row r="146">
      <c r="A146" s="4" t="n"/>
      <c r="B146" s="5" t="n"/>
      <c r="C146" s="5" t="n"/>
      <c r="D146" s="6" t="n"/>
      <c r="E146" s="6" t="n"/>
      <c r="F146" s="7">
        <f>IF($E146="","",WORKDAY($E146,1,'列表'!$D$11:$D$40))</f>
        <v/>
      </c>
      <c r="G146" s="7">
        <f>IF($F146="","",WORKDAY($F146,'列表'!$D$5,'列表'!$D$11:$D$40))</f>
        <v/>
      </c>
      <c r="H146" s="5" t="n"/>
      <c r="I146" s="5" t="n"/>
      <c r="J146" s="5" t="n"/>
      <c r="K146" s="8" t="n"/>
      <c r="L146" s="8" t="n"/>
      <c r="M146" s="8" t="n"/>
      <c r="N146" s="8" t="n"/>
      <c r="O146" s="9">
        <f>IF($A146="","",IF(COUNTIF($K146:$N146,"是")=4,"已就绪","未就绪"))</f>
        <v/>
      </c>
      <c r="P146" s="5" t="n"/>
      <c r="Q146" s="8" t="n"/>
      <c r="R146" s="10">
        <f>IF(OR($A146="",$D146="",$E146=""),"",IF(TODAY()&lt;$D146,IF(AND($O146&lt;&gt;"已就绪",$D146-TODAY()&lt;='列表'!$D$7),"立即设置消息","已计划"),IF(TODAY()&lt;=$E146,"外出中",IF($Q146="是","已结束",IF(TODAY()&gt;$G146,"跟进逾期","待跟进")))))</f>
        <v/>
      </c>
      <c r="S146" s="11">
        <f>IF($A146="","",COUNTIF('外出记录'!$B$5:$B$204,$A146))</f>
        <v/>
      </c>
      <c r="T146" s="11">
        <f>IF($A146="","",COUNTIFS('外出记录'!$B$5:$B$204,$A146,'外出记录'!$L$5:$L$204,"延迟回复")+COUNTIFS('外出记录'!$B$5:$B$204,$A146,'外出记录'!$L$5:$L$204,"逾期")+COUNTIFS('外出记录'!$B$5:$B$204,$A146,'外出记录'!$L$5:$L$204,"今天到期")+COUNTIFS('外出记录'!$B$5:$B$204,$A146,'外出记录'!$L$5:$L$204,"待回复"))</f>
        <v/>
      </c>
    </row>
    <row r="147">
      <c r="A147" s="4" t="n"/>
      <c r="B147" s="5" t="n"/>
      <c r="C147" s="5" t="n"/>
      <c r="D147" s="6" t="n"/>
      <c r="E147" s="6" t="n"/>
      <c r="F147" s="7">
        <f>IF($E147="","",WORKDAY($E147,1,'列表'!$D$11:$D$40))</f>
        <v/>
      </c>
      <c r="G147" s="7">
        <f>IF($F147="","",WORKDAY($F147,'列表'!$D$5,'列表'!$D$11:$D$40))</f>
        <v/>
      </c>
      <c r="H147" s="5" t="n"/>
      <c r="I147" s="5" t="n"/>
      <c r="J147" s="5" t="n"/>
      <c r="K147" s="8" t="n"/>
      <c r="L147" s="8" t="n"/>
      <c r="M147" s="8" t="n"/>
      <c r="N147" s="8" t="n"/>
      <c r="O147" s="9">
        <f>IF($A147="","",IF(COUNTIF($K147:$N147,"是")=4,"已就绪","未就绪"))</f>
        <v/>
      </c>
      <c r="P147" s="5" t="n"/>
      <c r="Q147" s="8" t="n"/>
      <c r="R147" s="10">
        <f>IF(OR($A147="",$D147="",$E147=""),"",IF(TODAY()&lt;$D147,IF(AND($O147&lt;&gt;"已就绪",$D147-TODAY()&lt;='列表'!$D$7),"立即设置消息","已计划"),IF(TODAY()&lt;=$E147,"外出中",IF($Q147="是","已结束",IF(TODAY()&gt;$G147,"跟进逾期","待跟进")))))</f>
        <v/>
      </c>
      <c r="S147" s="11">
        <f>IF($A147="","",COUNTIF('外出记录'!$B$5:$B$204,$A147))</f>
        <v/>
      </c>
      <c r="T147" s="11">
        <f>IF($A147="","",COUNTIFS('外出记录'!$B$5:$B$204,$A147,'外出记录'!$L$5:$L$204,"延迟回复")+COUNTIFS('外出记录'!$B$5:$B$204,$A147,'外出记录'!$L$5:$L$204,"逾期")+COUNTIFS('外出记录'!$B$5:$B$204,$A147,'外出记录'!$L$5:$L$204,"今天到期")+COUNTIFS('外出记录'!$B$5:$B$204,$A147,'外出记录'!$L$5:$L$204,"待回复"))</f>
        <v/>
      </c>
    </row>
    <row r="148">
      <c r="A148" s="4" t="n"/>
      <c r="B148" s="5" t="n"/>
      <c r="C148" s="5" t="n"/>
      <c r="D148" s="6" t="n"/>
      <c r="E148" s="6" t="n"/>
      <c r="F148" s="7">
        <f>IF($E148="","",WORKDAY($E148,1,'列表'!$D$11:$D$40))</f>
        <v/>
      </c>
      <c r="G148" s="7">
        <f>IF($F148="","",WORKDAY($F148,'列表'!$D$5,'列表'!$D$11:$D$40))</f>
        <v/>
      </c>
      <c r="H148" s="5" t="n"/>
      <c r="I148" s="5" t="n"/>
      <c r="J148" s="5" t="n"/>
      <c r="K148" s="8" t="n"/>
      <c r="L148" s="8" t="n"/>
      <c r="M148" s="8" t="n"/>
      <c r="N148" s="8" t="n"/>
      <c r="O148" s="9">
        <f>IF($A148="","",IF(COUNTIF($K148:$N148,"是")=4,"已就绪","未就绪"))</f>
        <v/>
      </c>
      <c r="P148" s="5" t="n"/>
      <c r="Q148" s="8" t="n"/>
      <c r="R148" s="10">
        <f>IF(OR($A148="",$D148="",$E148=""),"",IF(TODAY()&lt;$D148,IF(AND($O148&lt;&gt;"已就绪",$D148-TODAY()&lt;='列表'!$D$7),"立即设置消息","已计划"),IF(TODAY()&lt;=$E148,"外出中",IF($Q148="是","已结束",IF(TODAY()&gt;$G148,"跟进逾期","待跟进")))))</f>
        <v/>
      </c>
      <c r="S148" s="11">
        <f>IF($A148="","",COUNTIF('外出记录'!$B$5:$B$204,$A148))</f>
        <v/>
      </c>
      <c r="T148" s="11">
        <f>IF($A148="","",COUNTIFS('外出记录'!$B$5:$B$204,$A148,'外出记录'!$L$5:$L$204,"延迟回复")+COUNTIFS('外出记录'!$B$5:$B$204,$A148,'外出记录'!$L$5:$L$204,"逾期")+COUNTIFS('外出记录'!$B$5:$B$204,$A148,'外出记录'!$L$5:$L$204,"今天到期")+COUNTIFS('外出记录'!$B$5:$B$204,$A148,'外出记录'!$L$5:$L$204,"待回复"))</f>
        <v/>
      </c>
    </row>
    <row r="149">
      <c r="A149" s="4" t="n"/>
      <c r="B149" s="5" t="n"/>
      <c r="C149" s="5" t="n"/>
      <c r="D149" s="6" t="n"/>
      <c r="E149" s="6" t="n"/>
      <c r="F149" s="7">
        <f>IF($E149="","",WORKDAY($E149,1,'列表'!$D$11:$D$40))</f>
        <v/>
      </c>
      <c r="G149" s="7">
        <f>IF($F149="","",WORKDAY($F149,'列表'!$D$5,'列表'!$D$11:$D$40))</f>
        <v/>
      </c>
      <c r="H149" s="5" t="n"/>
      <c r="I149" s="5" t="n"/>
      <c r="J149" s="5" t="n"/>
      <c r="K149" s="8" t="n"/>
      <c r="L149" s="8" t="n"/>
      <c r="M149" s="8" t="n"/>
      <c r="N149" s="8" t="n"/>
      <c r="O149" s="9">
        <f>IF($A149="","",IF(COUNTIF($K149:$N149,"是")=4,"已就绪","未就绪"))</f>
        <v/>
      </c>
      <c r="P149" s="5" t="n"/>
      <c r="Q149" s="8" t="n"/>
      <c r="R149" s="10">
        <f>IF(OR($A149="",$D149="",$E149=""),"",IF(TODAY()&lt;$D149,IF(AND($O149&lt;&gt;"已就绪",$D149-TODAY()&lt;='列表'!$D$7),"立即设置消息","已计划"),IF(TODAY()&lt;=$E149,"外出中",IF($Q149="是","已结束",IF(TODAY()&gt;$G149,"跟进逾期","待跟进")))))</f>
        <v/>
      </c>
      <c r="S149" s="11">
        <f>IF($A149="","",COUNTIF('外出记录'!$B$5:$B$204,$A149))</f>
        <v/>
      </c>
      <c r="T149" s="11">
        <f>IF($A149="","",COUNTIFS('外出记录'!$B$5:$B$204,$A149,'外出记录'!$L$5:$L$204,"延迟回复")+COUNTIFS('外出记录'!$B$5:$B$204,$A149,'外出记录'!$L$5:$L$204,"逾期")+COUNTIFS('外出记录'!$B$5:$B$204,$A149,'外出记录'!$L$5:$L$204,"今天到期")+COUNTIFS('外出记录'!$B$5:$B$204,$A149,'外出记录'!$L$5:$L$204,"待回复"))</f>
        <v/>
      </c>
    </row>
    <row r="150">
      <c r="A150" s="4" t="n"/>
      <c r="B150" s="5" t="n"/>
      <c r="C150" s="5" t="n"/>
      <c r="D150" s="6" t="n"/>
      <c r="E150" s="6" t="n"/>
      <c r="F150" s="7">
        <f>IF($E150="","",WORKDAY($E150,1,'列表'!$D$11:$D$40))</f>
        <v/>
      </c>
      <c r="G150" s="7">
        <f>IF($F150="","",WORKDAY($F150,'列表'!$D$5,'列表'!$D$11:$D$40))</f>
        <v/>
      </c>
      <c r="H150" s="5" t="n"/>
      <c r="I150" s="5" t="n"/>
      <c r="J150" s="5" t="n"/>
      <c r="K150" s="8" t="n"/>
      <c r="L150" s="8" t="n"/>
      <c r="M150" s="8" t="n"/>
      <c r="N150" s="8" t="n"/>
      <c r="O150" s="9">
        <f>IF($A150="","",IF(COUNTIF($K150:$N150,"是")=4,"已就绪","未就绪"))</f>
        <v/>
      </c>
      <c r="P150" s="5" t="n"/>
      <c r="Q150" s="8" t="n"/>
      <c r="R150" s="10">
        <f>IF(OR($A150="",$D150="",$E150=""),"",IF(TODAY()&lt;$D150,IF(AND($O150&lt;&gt;"已就绪",$D150-TODAY()&lt;='列表'!$D$7),"立即设置消息","已计划"),IF(TODAY()&lt;=$E150,"外出中",IF($Q150="是","已结束",IF(TODAY()&gt;$G150,"跟进逾期","待跟进")))))</f>
        <v/>
      </c>
      <c r="S150" s="11">
        <f>IF($A150="","",COUNTIF('外出记录'!$B$5:$B$204,$A150))</f>
        <v/>
      </c>
      <c r="T150" s="11">
        <f>IF($A150="","",COUNTIFS('外出记录'!$B$5:$B$204,$A150,'外出记录'!$L$5:$L$204,"延迟回复")+COUNTIFS('外出记录'!$B$5:$B$204,$A150,'外出记录'!$L$5:$L$204,"逾期")+COUNTIFS('外出记录'!$B$5:$B$204,$A150,'外出记录'!$L$5:$L$204,"今天到期")+COUNTIFS('外出记录'!$B$5:$B$204,$A150,'外出记录'!$L$5:$L$204,"待回复"))</f>
        <v/>
      </c>
    </row>
    <row r="151">
      <c r="A151" s="4" t="n"/>
      <c r="B151" s="5" t="n"/>
      <c r="C151" s="5" t="n"/>
      <c r="D151" s="6" t="n"/>
      <c r="E151" s="6" t="n"/>
      <c r="F151" s="7">
        <f>IF($E151="","",WORKDAY($E151,1,'列表'!$D$11:$D$40))</f>
        <v/>
      </c>
      <c r="G151" s="7">
        <f>IF($F151="","",WORKDAY($F151,'列表'!$D$5,'列表'!$D$11:$D$40))</f>
        <v/>
      </c>
      <c r="H151" s="5" t="n"/>
      <c r="I151" s="5" t="n"/>
      <c r="J151" s="5" t="n"/>
      <c r="K151" s="8" t="n"/>
      <c r="L151" s="8" t="n"/>
      <c r="M151" s="8" t="n"/>
      <c r="N151" s="8" t="n"/>
      <c r="O151" s="9">
        <f>IF($A151="","",IF(COUNTIF($K151:$N151,"是")=4,"已就绪","未就绪"))</f>
        <v/>
      </c>
      <c r="P151" s="5" t="n"/>
      <c r="Q151" s="8" t="n"/>
      <c r="R151" s="10">
        <f>IF(OR($A151="",$D151="",$E151=""),"",IF(TODAY()&lt;$D151,IF(AND($O151&lt;&gt;"已就绪",$D151-TODAY()&lt;='列表'!$D$7),"立即设置消息","已计划"),IF(TODAY()&lt;=$E151,"外出中",IF($Q151="是","已结束",IF(TODAY()&gt;$G151,"跟进逾期","待跟进")))))</f>
        <v/>
      </c>
      <c r="S151" s="11">
        <f>IF($A151="","",COUNTIF('外出记录'!$B$5:$B$204,$A151))</f>
        <v/>
      </c>
      <c r="T151" s="11">
        <f>IF($A151="","",COUNTIFS('外出记录'!$B$5:$B$204,$A151,'外出记录'!$L$5:$L$204,"延迟回复")+COUNTIFS('外出记录'!$B$5:$B$204,$A151,'外出记录'!$L$5:$L$204,"逾期")+COUNTIFS('外出记录'!$B$5:$B$204,$A151,'外出记录'!$L$5:$L$204,"今天到期")+COUNTIFS('外出记录'!$B$5:$B$204,$A151,'外出记录'!$L$5:$L$204,"待回复"))</f>
        <v/>
      </c>
    </row>
    <row r="152">
      <c r="A152" s="4" t="n"/>
      <c r="B152" s="5" t="n"/>
      <c r="C152" s="5" t="n"/>
      <c r="D152" s="6" t="n"/>
      <c r="E152" s="6" t="n"/>
      <c r="F152" s="7">
        <f>IF($E152="","",WORKDAY($E152,1,'列表'!$D$11:$D$40))</f>
        <v/>
      </c>
      <c r="G152" s="7">
        <f>IF($F152="","",WORKDAY($F152,'列表'!$D$5,'列表'!$D$11:$D$40))</f>
        <v/>
      </c>
      <c r="H152" s="5" t="n"/>
      <c r="I152" s="5" t="n"/>
      <c r="J152" s="5" t="n"/>
      <c r="K152" s="8" t="n"/>
      <c r="L152" s="8" t="n"/>
      <c r="M152" s="8" t="n"/>
      <c r="N152" s="8" t="n"/>
      <c r="O152" s="9">
        <f>IF($A152="","",IF(COUNTIF($K152:$N152,"是")=4,"已就绪","未就绪"))</f>
        <v/>
      </c>
      <c r="P152" s="5" t="n"/>
      <c r="Q152" s="8" t="n"/>
      <c r="R152" s="10">
        <f>IF(OR($A152="",$D152="",$E152=""),"",IF(TODAY()&lt;$D152,IF(AND($O152&lt;&gt;"已就绪",$D152-TODAY()&lt;='列表'!$D$7),"立即设置消息","已计划"),IF(TODAY()&lt;=$E152,"外出中",IF($Q152="是","已结束",IF(TODAY()&gt;$G152,"跟进逾期","待跟进")))))</f>
        <v/>
      </c>
      <c r="S152" s="11">
        <f>IF($A152="","",COUNTIF('外出记录'!$B$5:$B$204,$A152))</f>
        <v/>
      </c>
      <c r="T152" s="11">
        <f>IF($A152="","",COUNTIFS('外出记录'!$B$5:$B$204,$A152,'外出记录'!$L$5:$L$204,"延迟回复")+COUNTIFS('外出记录'!$B$5:$B$204,$A152,'外出记录'!$L$5:$L$204,"逾期")+COUNTIFS('外出记录'!$B$5:$B$204,$A152,'外出记录'!$L$5:$L$204,"今天到期")+COUNTIFS('外出记录'!$B$5:$B$204,$A152,'外出记录'!$L$5:$L$204,"待回复"))</f>
        <v/>
      </c>
    </row>
    <row r="153">
      <c r="A153" s="4" t="n"/>
      <c r="B153" s="5" t="n"/>
      <c r="C153" s="5" t="n"/>
      <c r="D153" s="6" t="n"/>
      <c r="E153" s="6" t="n"/>
      <c r="F153" s="7">
        <f>IF($E153="","",WORKDAY($E153,1,'列表'!$D$11:$D$40))</f>
        <v/>
      </c>
      <c r="G153" s="7">
        <f>IF($F153="","",WORKDAY($F153,'列表'!$D$5,'列表'!$D$11:$D$40))</f>
        <v/>
      </c>
      <c r="H153" s="5" t="n"/>
      <c r="I153" s="5" t="n"/>
      <c r="J153" s="5" t="n"/>
      <c r="K153" s="8" t="n"/>
      <c r="L153" s="8" t="n"/>
      <c r="M153" s="8" t="n"/>
      <c r="N153" s="8" t="n"/>
      <c r="O153" s="9">
        <f>IF($A153="","",IF(COUNTIF($K153:$N153,"是")=4,"已就绪","未就绪"))</f>
        <v/>
      </c>
      <c r="P153" s="5" t="n"/>
      <c r="Q153" s="8" t="n"/>
      <c r="R153" s="10">
        <f>IF(OR($A153="",$D153="",$E153=""),"",IF(TODAY()&lt;$D153,IF(AND($O153&lt;&gt;"已就绪",$D153-TODAY()&lt;='列表'!$D$7),"立即设置消息","已计划"),IF(TODAY()&lt;=$E153,"外出中",IF($Q153="是","已结束",IF(TODAY()&gt;$G153,"跟进逾期","待跟进")))))</f>
        <v/>
      </c>
      <c r="S153" s="11">
        <f>IF($A153="","",COUNTIF('外出记录'!$B$5:$B$204,$A153))</f>
        <v/>
      </c>
      <c r="T153" s="11">
        <f>IF($A153="","",COUNTIFS('外出记录'!$B$5:$B$204,$A153,'外出记录'!$L$5:$L$204,"延迟回复")+COUNTIFS('外出记录'!$B$5:$B$204,$A153,'外出记录'!$L$5:$L$204,"逾期")+COUNTIFS('外出记录'!$B$5:$B$204,$A153,'外出记录'!$L$5:$L$204,"今天到期")+COUNTIFS('外出记录'!$B$5:$B$204,$A153,'外出记录'!$L$5:$L$204,"待回复"))</f>
        <v/>
      </c>
    </row>
    <row r="154">
      <c r="A154" s="4" t="n"/>
      <c r="B154" s="5" t="n"/>
      <c r="C154" s="5" t="n"/>
      <c r="D154" s="6" t="n"/>
      <c r="E154" s="6" t="n"/>
      <c r="F154" s="7">
        <f>IF($E154="","",WORKDAY($E154,1,'列表'!$D$11:$D$40))</f>
        <v/>
      </c>
      <c r="G154" s="7">
        <f>IF($F154="","",WORKDAY($F154,'列表'!$D$5,'列表'!$D$11:$D$40))</f>
        <v/>
      </c>
      <c r="H154" s="5" t="n"/>
      <c r="I154" s="5" t="n"/>
      <c r="J154" s="5" t="n"/>
      <c r="K154" s="8" t="n"/>
      <c r="L154" s="8" t="n"/>
      <c r="M154" s="8" t="n"/>
      <c r="N154" s="8" t="n"/>
      <c r="O154" s="9">
        <f>IF($A154="","",IF(COUNTIF($K154:$N154,"是")=4,"已就绪","未就绪"))</f>
        <v/>
      </c>
      <c r="P154" s="5" t="n"/>
      <c r="Q154" s="8" t="n"/>
      <c r="R154" s="10">
        <f>IF(OR($A154="",$D154="",$E154=""),"",IF(TODAY()&lt;$D154,IF(AND($O154&lt;&gt;"已就绪",$D154-TODAY()&lt;='列表'!$D$7),"立即设置消息","已计划"),IF(TODAY()&lt;=$E154,"外出中",IF($Q154="是","已结束",IF(TODAY()&gt;$G154,"跟进逾期","待跟进")))))</f>
        <v/>
      </c>
      <c r="S154" s="11">
        <f>IF($A154="","",COUNTIF('外出记录'!$B$5:$B$204,$A154))</f>
        <v/>
      </c>
      <c r="T154" s="11">
        <f>IF($A154="","",COUNTIFS('外出记录'!$B$5:$B$204,$A154,'外出记录'!$L$5:$L$204,"延迟回复")+COUNTIFS('外出记录'!$B$5:$B$204,$A154,'外出记录'!$L$5:$L$204,"逾期")+COUNTIFS('外出记录'!$B$5:$B$204,$A154,'外出记录'!$L$5:$L$204,"今天到期")+COUNTIFS('外出记录'!$B$5:$B$204,$A154,'外出记录'!$L$5:$L$204,"待回复"))</f>
        <v/>
      </c>
    </row>
    <row r="155">
      <c r="A155" s="4" t="n"/>
      <c r="B155" s="5" t="n"/>
      <c r="C155" s="5" t="n"/>
      <c r="D155" s="6" t="n"/>
      <c r="E155" s="6" t="n"/>
      <c r="F155" s="7">
        <f>IF($E155="","",WORKDAY($E155,1,'列表'!$D$11:$D$40))</f>
        <v/>
      </c>
      <c r="G155" s="7">
        <f>IF($F155="","",WORKDAY($F155,'列表'!$D$5,'列表'!$D$11:$D$40))</f>
        <v/>
      </c>
      <c r="H155" s="5" t="n"/>
      <c r="I155" s="5" t="n"/>
      <c r="J155" s="5" t="n"/>
      <c r="K155" s="8" t="n"/>
      <c r="L155" s="8" t="n"/>
      <c r="M155" s="8" t="n"/>
      <c r="N155" s="8" t="n"/>
      <c r="O155" s="9">
        <f>IF($A155="","",IF(COUNTIF($K155:$N155,"是")=4,"已就绪","未就绪"))</f>
        <v/>
      </c>
      <c r="P155" s="5" t="n"/>
      <c r="Q155" s="8" t="n"/>
      <c r="R155" s="10">
        <f>IF(OR($A155="",$D155="",$E155=""),"",IF(TODAY()&lt;$D155,IF(AND($O155&lt;&gt;"已就绪",$D155-TODAY()&lt;='列表'!$D$7),"立即设置消息","已计划"),IF(TODAY()&lt;=$E155,"外出中",IF($Q155="是","已结束",IF(TODAY()&gt;$G155,"跟进逾期","待跟进")))))</f>
        <v/>
      </c>
      <c r="S155" s="11">
        <f>IF($A155="","",COUNTIF('外出记录'!$B$5:$B$204,$A155))</f>
        <v/>
      </c>
      <c r="T155" s="11">
        <f>IF($A155="","",COUNTIFS('外出记录'!$B$5:$B$204,$A155,'外出记录'!$L$5:$L$204,"延迟回复")+COUNTIFS('外出记录'!$B$5:$B$204,$A155,'外出记录'!$L$5:$L$204,"逾期")+COUNTIFS('外出记录'!$B$5:$B$204,$A155,'外出记录'!$L$5:$L$204,"今天到期")+COUNTIFS('外出记录'!$B$5:$B$204,$A155,'外出记录'!$L$5:$L$204,"待回复"))</f>
        <v/>
      </c>
    </row>
    <row r="156">
      <c r="A156" s="4" t="n"/>
      <c r="B156" s="5" t="n"/>
      <c r="C156" s="5" t="n"/>
      <c r="D156" s="6" t="n"/>
      <c r="E156" s="6" t="n"/>
      <c r="F156" s="7">
        <f>IF($E156="","",WORKDAY($E156,1,'列表'!$D$11:$D$40))</f>
        <v/>
      </c>
      <c r="G156" s="7">
        <f>IF($F156="","",WORKDAY($F156,'列表'!$D$5,'列表'!$D$11:$D$40))</f>
        <v/>
      </c>
      <c r="H156" s="5" t="n"/>
      <c r="I156" s="5" t="n"/>
      <c r="J156" s="5" t="n"/>
      <c r="K156" s="8" t="n"/>
      <c r="L156" s="8" t="n"/>
      <c r="M156" s="8" t="n"/>
      <c r="N156" s="8" t="n"/>
      <c r="O156" s="9">
        <f>IF($A156="","",IF(COUNTIF($K156:$N156,"是")=4,"已就绪","未就绪"))</f>
        <v/>
      </c>
      <c r="P156" s="5" t="n"/>
      <c r="Q156" s="8" t="n"/>
      <c r="R156" s="10">
        <f>IF(OR($A156="",$D156="",$E156=""),"",IF(TODAY()&lt;$D156,IF(AND($O156&lt;&gt;"已就绪",$D156-TODAY()&lt;='列表'!$D$7),"立即设置消息","已计划"),IF(TODAY()&lt;=$E156,"外出中",IF($Q156="是","已结束",IF(TODAY()&gt;$G156,"跟进逾期","待跟进")))))</f>
        <v/>
      </c>
      <c r="S156" s="11">
        <f>IF($A156="","",COUNTIF('外出记录'!$B$5:$B$204,$A156))</f>
        <v/>
      </c>
      <c r="T156" s="11">
        <f>IF($A156="","",COUNTIFS('外出记录'!$B$5:$B$204,$A156,'外出记录'!$L$5:$L$204,"延迟回复")+COUNTIFS('外出记录'!$B$5:$B$204,$A156,'外出记录'!$L$5:$L$204,"逾期")+COUNTIFS('外出记录'!$B$5:$B$204,$A156,'外出记录'!$L$5:$L$204,"今天到期")+COUNTIFS('外出记录'!$B$5:$B$204,$A156,'外出记录'!$L$5:$L$204,"待回复"))</f>
        <v/>
      </c>
    </row>
    <row r="157">
      <c r="A157" s="4" t="n"/>
      <c r="B157" s="5" t="n"/>
      <c r="C157" s="5" t="n"/>
      <c r="D157" s="6" t="n"/>
      <c r="E157" s="6" t="n"/>
      <c r="F157" s="7">
        <f>IF($E157="","",WORKDAY($E157,1,'列表'!$D$11:$D$40))</f>
        <v/>
      </c>
      <c r="G157" s="7">
        <f>IF($F157="","",WORKDAY($F157,'列表'!$D$5,'列表'!$D$11:$D$40))</f>
        <v/>
      </c>
      <c r="H157" s="5" t="n"/>
      <c r="I157" s="5" t="n"/>
      <c r="J157" s="5" t="n"/>
      <c r="K157" s="8" t="n"/>
      <c r="L157" s="8" t="n"/>
      <c r="M157" s="8" t="n"/>
      <c r="N157" s="8" t="n"/>
      <c r="O157" s="9">
        <f>IF($A157="","",IF(COUNTIF($K157:$N157,"是")=4,"已就绪","未就绪"))</f>
        <v/>
      </c>
      <c r="P157" s="5" t="n"/>
      <c r="Q157" s="8" t="n"/>
      <c r="R157" s="10">
        <f>IF(OR($A157="",$D157="",$E157=""),"",IF(TODAY()&lt;$D157,IF(AND($O157&lt;&gt;"已就绪",$D157-TODAY()&lt;='列表'!$D$7),"立即设置消息","已计划"),IF(TODAY()&lt;=$E157,"外出中",IF($Q157="是","已结束",IF(TODAY()&gt;$G157,"跟进逾期","待跟进")))))</f>
        <v/>
      </c>
      <c r="S157" s="11">
        <f>IF($A157="","",COUNTIF('外出记录'!$B$5:$B$204,$A157))</f>
        <v/>
      </c>
      <c r="T157" s="11">
        <f>IF($A157="","",COUNTIFS('外出记录'!$B$5:$B$204,$A157,'外出记录'!$L$5:$L$204,"延迟回复")+COUNTIFS('外出记录'!$B$5:$B$204,$A157,'外出记录'!$L$5:$L$204,"逾期")+COUNTIFS('外出记录'!$B$5:$B$204,$A157,'外出记录'!$L$5:$L$204,"今天到期")+COUNTIFS('外出记录'!$B$5:$B$204,$A157,'外出记录'!$L$5:$L$204,"待回复"))</f>
        <v/>
      </c>
    </row>
    <row r="158">
      <c r="A158" s="4" t="n"/>
      <c r="B158" s="5" t="n"/>
      <c r="C158" s="5" t="n"/>
      <c r="D158" s="6" t="n"/>
      <c r="E158" s="6" t="n"/>
      <c r="F158" s="7">
        <f>IF($E158="","",WORKDAY($E158,1,'列表'!$D$11:$D$40))</f>
        <v/>
      </c>
      <c r="G158" s="7">
        <f>IF($F158="","",WORKDAY($F158,'列表'!$D$5,'列表'!$D$11:$D$40))</f>
        <v/>
      </c>
      <c r="H158" s="5" t="n"/>
      <c r="I158" s="5" t="n"/>
      <c r="J158" s="5" t="n"/>
      <c r="K158" s="8" t="n"/>
      <c r="L158" s="8" t="n"/>
      <c r="M158" s="8" t="n"/>
      <c r="N158" s="8" t="n"/>
      <c r="O158" s="9">
        <f>IF($A158="","",IF(COUNTIF($K158:$N158,"是")=4,"已就绪","未就绪"))</f>
        <v/>
      </c>
      <c r="P158" s="5" t="n"/>
      <c r="Q158" s="8" t="n"/>
      <c r="R158" s="10">
        <f>IF(OR($A158="",$D158="",$E158=""),"",IF(TODAY()&lt;$D158,IF(AND($O158&lt;&gt;"已就绪",$D158-TODAY()&lt;='列表'!$D$7),"立即设置消息","已计划"),IF(TODAY()&lt;=$E158,"外出中",IF($Q158="是","已结束",IF(TODAY()&gt;$G158,"跟进逾期","待跟进")))))</f>
        <v/>
      </c>
      <c r="S158" s="11">
        <f>IF($A158="","",COUNTIF('外出记录'!$B$5:$B$204,$A158))</f>
        <v/>
      </c>
      <c r="T158" s="11">
        <f>IF($A158="","",COUNTIFS('外出记录'!$B$5:$B$204,$A158,'外出记录'!$L$5:$L$204,"延迟回复")+COUNTIFS('外出记录'!$B$5:$B$204,$A158,'外出记录'!$L$5:$L$204,"逾期")+COUNTIFS('外出记录'!$B$5:$B$204,$A158,'外出记录'!$L$5:$L$204,"今天到期")+COUNTIFS('外出记录'!$B$5:$B$204,$A158,'外出记录'!$L$5:$L$204,"待回复"))</f>
        <v/>
      </c>
    </row>
    <row r="159">
      <c r="A159" s="4" t="n"/>
      <c r="B159" s="5" t="n"/>
      <c r="C159" s="5" t="n"/>
      <c r="D159" s="6" t="n"/>
      <c r="E159" s="6" t="n"/>
      <c r="F159" s="7">
        <f>IF($E159="","",WORKDAY($E159,1,'列表'!$D$11:$D$40))</f>
        <v/>
      </c>
      <c r="G159" s="7">
        <f>IF($F159="","",WORKDAY($F159,'列表'!$D$5,'列表'!$D$11:$D$40))</f>
        <v/>
      </c>
      <c r="H159" s="5" t="n"/>
      <c r="I159" s="5" t="n"/>
      <c r="J159" s="5" t="n"/>
      <c r="K159" s="8" t="n"/>
      <c r="L159" s="8" t="n"/>
      <c r="M159" s="8" t="n"/>
      <c r="N159" s="8" t="n"/>
      <c r="O159" s="9">
        <f>IF($A159="","",IF(COUNTIF($K159:$N159,"是")=4,"已就绪","未就绪"))</f>
        <v/>
      </c>
      <c r="P159" s="5" t="n"/>
      <c r="Q159" s="8" t="n"/>
      <c r="R159" s="10">
        <f>IF(OR($A159="",$D159="",$E159=""),"",IF(TODAY()&lt;$D159,IF(AND($O159&lt;&gt;"已就绪",$D159-TODAY()&lt;='列表'!$D$7),"立即设置消息","已计划"),IF(TODAY()&lt;=$E159,"外出中",IF($Q159="是","已结束",IF(TODAY()&gt;$G159,"跟进逾期","待跟进")))))</f>
        <v/>
      </c>
      <c r="S159" s="11">
        <f>IF($A159="","",COUNTIF('外出记录'!$B$5:$B$204,$A159))</f>
        <v/>
      </c>
      <c r="T159" s="11">
        <f>IF($A159="","",COUNTIFS('外出记录'!$B$5:$B$204,$A159,'外出记录'!$L$5:$L$204,"延迟回复")+COUNTIFS('外出记录'!$B$5:$B$204,$A159,'外出记录'!$L$5:$L$204,"逾期")+COUNTIFS('外出记录'!$B$5:$B$204,$A159,'外出记录'!$L$5:$L$204,"今天到期")+COUNTIFS('外出记录'!$B$5:$B$204,$A159,'外出记录'!$L$5:$L$204,"待回复"))</f>
        <v/>
      </c>
    </row>
    <row r="160">
      <c r="A160" s="4" t="n"/>
      <c r="B160" s="5" t="n"/>
      <c r="C160" s="5" t="n"/>
      <c r="D160" s="6" t="n"/>
      <c r="E160" s="6" t="n"/>
      <c r="F160" s="7">
        <f>IF($E160="","",WORKDAY($E160,1,'列表'!$D$11:$D$40))</f>
        <v/>
      </c>
      <c r="G160" s="7">
        <f>IF($F160="","",WORKDAY($F160,'列表'!$D$5,'列表'!$D$11:$D$40))</f>
        <v/>
      </c>
      <c r="H160" s="5" t="n"/>
      <c r="I160" s="5" t="n"/>
      <c r="J160" s="5" t="n"/>
      <c r="K160" s="8" t="n"/>
      <c r="L160" s="8" t="n"/>
      <c r="M160" s="8" t="n"/>
      <c r="N160" s="8" t="n"/>
      <c r="O160" s="9">
        <f>IF($A160="","",IF(COUNTIF($K160:$N160,"是")=4,"已就绪","未就绪"))</f>
        <v/>
      </c>
      <c r="P160" s="5" t="n"/>
      <c r="Q160" s="8" t="n"/>
      <c r="R160" s="10">
        <f>IF(OR($A160="",$D160="",$E160=""),"",IF(TODAY()&lt;$D160,IF(AND($O160&lt;&gt;"已就绪",$D160-TODAY()&lt;='列表'!$D$7),"立即设置消息","已计划"),IF(TODAY()&lt;=$E160,"外出中",IF($Q160="是","已结束",IF(TODAY()&gt;$G160,"跟进逾期","待跟进")))))</f>
        <v/>
      </c>
      <c r="S160" s="11">
        <f>IF($A160="","",COUNTIF('外出记录'!$B$5:$B$204,$A160))</f>
        <v/>
      </c>
      <c r="T160" s="11">
        <f>IF($A160="","",COUNTIFS('外出记录'!$B$5:$B$204,$A160,'外出记录'!$L$5:$L$204,"延迟回复")+COUNTIFS('外出记录'!$B$5:$B$204,$A160,'外出记录'!$L$5:$L$204,"逾期")+COUNTIFS('外出记录'!$B$5:$B$204,$A160,'外出记录'!$L$5:$L$204,"今天到期")+COUNTIFS('外出记录'!$B$5:$B$204,$A160,'外出记录'!$L$5:$L$204,"待回复"))</f>
        <v/>
      </c>
    </row>
    <row r="161">
      <c r="A161" s="4" t="n"/>
      <c r="B161" s="5" t="n"/>
      <c r="C161" s="5" t="n"/>
      <c r="D161" s="6" t="n"/>
      <c r="E161" s="6" t="n"/>
      <c r="F161" s="7">
        <f>IF($E161="","",WORKDAY($E161,1,'列表'!$D$11:$D$40))</f>
        <v/>
      </c>
      <c r="G161" s="7">
        <f>IF($F161="","",WORKDAY($F161,'列表'!$D$5,'列表'!$D$11:$D$40))</f>
        <v/>
      </c>
      <c r="H161" s="5" t="n"/>
      <c r="I161" s="5" t="n"/>
      <c r="J161" s="5" t="n"/>
      <c r="K161" s="8" t="n"/>
      <c r="L161" s="8" t="n"/>
      <c r="M161" s="8" t="n"/>
      <c r="N161" s="8" t="n"/>
      <c r="O161" s="9">
        <f>IF($A161="","",IF(COUNTIF($K161:$N161,"是")=4,"已就绪","未就绪"))</f>
        <v/>
      </c>
      <c r="P161" s="5" t="n"/>
      <c r="Q161" s="8" t="n"/>
      <c r="R161" s="10">
        <f>IF(OR($A161="",$D161="",$E161=""),"",IF(TODAY()&lt;$D161,IF(AND($O161&lt;&gt;"已就绪",$D161-TODAY()&lt;='列表'!$D$7),"立即设置消息","已计划"),IF(TODAY()&lt;=$E161,"外出中",IF($Q161="是","已结束",IF(TODAY()&gt;$G161,"跟进逾期","待跟进")))))</f>
        <v/>
      </c>
      <c r="S161" s="11">
        <f>IF($A161="","",COUNTIF('外出记录'!$B$5:$B$204,$A161))</f>
        <v/>
      </c>
      <c r="T161" s="11">
        <f>IF($A161="","",COUNTIFS('外出记录'!$B$5:$B$204,$A161,'外出记录'!$L$5:$L$204,"延迟回复")+COUNTIFS('外出记录'!$B$5:$B$204,$A161,'外出记录'!$L$5:$L$204,"逾期")+COUNTIFS('外出记录'!$B$5:$B$204,$A161,'外出记录'!$L$5:$L$204,"今天到期")+COUNTIFS('外出记录'!$B$5:$B$204,$A161,'外出记录'!$L$5:$L$204,"待回复"))</f>
        <v/>
      </c>
    </row>
    <row r="162">
      <c r="A162" s="4" t="n"/>
      <c r="B162" s="5" t="n"/>
      <c r="C162" s="5" t="n"/>
      <c r="D162" s="6" t="n"/>
      <c r="E162" s="6" t="n"/>
      <c r="F162" s="7">
        <f>IF($E162="","",WORKDAY($E162,1,'列表'!$D$11:$D$40))</f>
        <v/>
      </c>
      <c r="G162" s="7">
        <f>IF($F162="","",WORKDAY($F162,'列表'!$D$5,'列表'!$D$11:$D$40))</f>
        <v/>
      </c>
      <c r="H162" s="5" t="n"/>
      <c r="I162" s="5" t="n"/>
      <c r="J162" s="5" t="n"/>
      <c r="K162" s="8" t="n"/>
      <c r="L162" s="8" t="n"/>
      <c r="M162" s="8" t="n"/>
      <c r="N162" s="8" t="n"/>
      <c r="O162" s="9">
        <f>IF($A162="","",IF(COUNTIF($K162:$N162,"是")=4,"已就绪","未就绪"))</f>
        <v/>
      </c>
      <c r="P162" s="5" t="n"/>
      <c r="Q162" s="8" t="n"/>
      <c r="R162" s="10">
        <f>IF(OR($A162="",$D162="",$E162=""),"",IF(TODAY()&lt;$D162,IF(AND($O162&lt;&gt;"已就绪",$D162-TODAY()&lt;='列表'!$D$7),"立即设置消息","已计划"),IF(TODAY()&lt;=$E162,"外出中",IF($Q162="是","已结束",IF(TODAY()&gt;$G162,"跟进逾期","待跟进")))))</f>
        <v/>
      </c>
      <c r="S162" s="11">
        <f>IF($A162="","",COUNTIF('外出记录'!$B$5:$B$204,$A162))</f>
        <v/>
      </c>
      <c r="T162" s="11">
        <f>IF($A162="","",COUNTIFS('外出记录'!$B$5:$B$204,$A162,'外出记录'!$L$5:$L$204,"延迟回复")+COUNTIFS('外出记录'!$B$5:$B$204,$A162,'外出记录'!$L$5:$L$204,"逾期")+COUNTIFS('外出记录'!$B$5:$B$204,$A162,'外出记录'!$L$5:$L$204,"今天到期")+COUNTIFS('外出记录'!$B$5:$B$204,$A162,'外出记录'!$L$5:$L$204,"待回复"))</f>
        <v/>
      </c>
    </row>
    <row r="163">
      <c r="A163" s="4" t="n"/>
      <c r="B163" s="5" t="n"/>
      <c r="C163" s="5" t="n"/>
      <c r="D163" s="6" t="n"/>
      <c r="E163" s="6" t="n"/>
      <c r="F163" s="7">
        <f>IF($E163="","",WORKDAY($E163,1,'列表'!$D$11:$D$40))</f>
        <v/>
      </c>
      <c r="G163" s="7">
        <f>IF($F163="","",WORKDAY($F163,'列表'!$D$5,'列表'!$D$11:$D$40))</f>
        <v/>
      </c>
      <c r="H163" s="5" t="n"/>
      <c r="I163" s="5" t="n"/>
      <c r="J163" s="5" t="n"/>
      <c r="K163" s="8" t="n"/>
      <c r="L163" s="8" t="n"/>
      <c r="M163" s="8" t="n"/>
      <c r="N163" s="8" t="n"/>
      <c r="O163" s="9">
        <f>IF($A163="","",IF(COUNTIF($K163:$N163,"是")=4,"已就绪","未就绪"))</f>
        <v/>
      </c>
      <c r="P163" s="5" t="n"/>
      <c r="Q163" s="8" t="n"/>
      <c r="R163" s="10">
        <f>IF(OR($A163="",$D163="",$E163=""),"",IF(TODAY()&lt;$D163,IF(AND($O163&lt;&gt;"已就绪",$D163-TODAY()&lt;='列表'!$D$7),"立即设置消息","已计划"),IF(TODAY()&lt;=$E163,"外出中",IF($Q163="是","已结束",IF(TODAY()&gt;$G163,"跟进逾期","待跟进")))))</f>
        <v/>
      </c>
      <c r="S163" s="11">
        <f>IF($A163="","",COUNTIF('外出记录'!$B$5:$B$204,$A163))</f>
        <v/>
      </c>
      <c r="T163" s="11">
        <f>IF($A163="","",COUNTIFS('外出记录'!$B$5:$B$204,$A163,'外出记录'!$L$5:$L$204,"延迟回复")+COUNTIFS('外出记录'!$B$5:$B$204,$A163,'外出记录'!$L$5:$L$204,"逾期")+COUNTIFS('外出记录'!$B$5:$B$204,$A163,'外出记录'!$L$5:$L$204,"今天到期")+COUNTIFS('外出记录'!$B$5:$B$204,$A163,'外出记录'!$L$5:$L$204,"待回复"))</f>
        <v/>
      </c>
    </row>
    <row r="164">
      <c r="A164" s="4" t="n"/>
      <c r="B164" s="5" t="n"/>
      <c r="C164" s="5" t="n"/>
      <c r="D164" s="6" t="n"/>
      <c r="E164" s="6" t="n"/>
      <c r="F164" s="7">
        <f>IF($E164="","",WORKDAY($E164,1,'列表'!$D$11:$D$40))</f>
        <v/>
      </c>
      <c r="G164" s="7">
        <f>IF($F164="","",WORKDAY($F164,'列表'!$D$5,'列表'!$D$11:$D$40))</f>
        <v/>
      </c>
      <c r="H164" s="5" t="n"/>
      <c r="I164" s="5" t="n"/>
      <c r="J164" s="5" t="n"/>
      <c r="K164" s="8" t="n"/>
      <c r="L164" s="8" t="n"/>
      <c r="M164" s="8" t="n"/>
      <c r="N164" s="8" t="n"/>
      <c r="O164" s="9">
        <f>IF($A164="","",IF(COUNTIF($K164:$N164,"是")=4,"已就绪","未就绪"))</f>
        <v/>
      </c>
      <c r="P164" s="5" t="n"/>
      <c r="Q164" s="8" t="n"/>
      <c r="R164" s="10">
        <f>IF(OR($A164="",$D164="",$E164=""),"",IF(TODAY()&lt;$D164,IF(AND($O164&lt;&gt;"已就绪",$D164-TODAY()&lt;='列表'!$D$7),"立即设置消息","已计划"),IF(TODAY()&lt;=$E164,"外出中",IF($Q164="是","已结束",IF(TODAY()&gt;$G164,"跟进逾期","待跟进")))))</f>
        <v/>
      </c>
      <c r="S164" s="11">
        <f>IF($A164="","",COUNTIF('外出记录'!$B$5:$B$204,$A164))</f>
        <v/>
      </c>
      <c r="T164" s="11">
        <f>IF($A164="","",COUNTIFS('外出记录'!$B$5:$B$204,$A164,'外出记录'!$L$5:$L$204,"延迟回复")+COUNTIFS('外出记录'!$B$5:$B$204,$A164,'外出记录'!$L$5:$L$204,"逾期")+COUNTIFS('外出记录'!$B$5:$B$204,$A164,'外出记录'!$L$5:$L$204,"今天到期")+COUNTIFS('外出记录'!$B$5:$B$204,$A164,'外出记录'!$L$5:$L$204,"待回复"))</f>
        <v/>
      </c>
    </row>
    <row r="165">
      <c r="A165" s="4" t="n"/>
      <c r="B165" s="5" t="n"/>
      <c r="C165" s="5" t="n"/>
      <c r="D165" s="6" t="n"/>
      <c r="E165" s="6" t="n"/>
      <c r="F165" s="7">
        <f>IF($E165="","",WORKDAY($E165,1,'列表'!$D$11:$D$40))</f>
        <v/>
      </c>
      <c r="G165" s="7">
        <f>IF($F165="","",WORKDAY($F165,'列表'!$D$5,'列表'!$D$11:$D$40))</f>
        <v/>
      </c>
      <c r="H165" s="5" t="n"/>
      <c r="I165" s="5" t="n"/>
      <c r="J165" s="5" t="n"/>
      <c r="K165" s="8" t="n"/>
      <c r="L165" s="8" t="n"/>
      <c r="M165" s="8" t="n"/>
      <c r="N165" s="8" t="n"/>
      <c r="O165" s="9">
        <f>IF($A165="","",IF(COUNTIF($K165:$N165,"是")=4,"已就绪","未就绪"))</f>
        <v/>
      </c>
      <c r="P165" s="5" t="n"/>
      <c r="Q165" s="8" t="n"/>
      <c r="R165" s="10">
        <f>IF(OR($A165="",$D165="",$E165=""),"",IF(TODAY()&lt;$D165,IF(AND($O165&lt;&gt;"已就绪",$D165-TODAY()&lt;='列表'!$D$7),"立即设置消息","已计划"),IF(TODAY()&lt;=$E165,"外出中",IF($Q165="是","已结束",IF(TODAY()&gt;$G165,"跟进逾期","待跟进")))))</f>
        <v/>
      </c>
      <c r="S165" s="11">
        <f>IF($A165="","",COUNTIF('外出记录'!$B$5:$B$204,$A165))</f>
        <v/>
      </c>
      <c r="T165" s="11">
        <f>IF($A165="","",COUNTIFS('外出记录'!$B$5:$B$204,$A165,'外出记录'!$L$5:$L$204,"延迟回复")+COUNTIFS('外出记录'!$B$5:$B$204,$A165,'外出记录'!$L$5:$L$204,"逾期")+COUNTIFS('外出记录'!$B$5:$B$204,$A165,'外出记录'!$L$5:$L$204,"今天到期")+COUNTIFS('外出记录'!$B$5:$B$204,$A165,'外出记录'!$L$5:$L$204,"待回复"))</f>
        <v/>
      </c>
    </row>
    <row r="166">
      <c r="A166" s="4" t="n"/>
      <c r="B166" s="5" t="n"/>
      <c r="C166" s="5" t="n"/>
      <c r="D166" s="6" t="n"/>
      <c r="E166" s="6" t="n"/>
      <c r="F166" s="7">
        <f>IF($E166="","",WORKDAY($E166,1,'列表'!$D$11:$D$40))</f>
        <v/>
      </c>
      <c r="G166" s="7">
        <f>IF($F166="","",WORKDAY($F166,'列表'!$D$5,'列表'!$D$11:$D$40))</f>
        <v/>
      </c>
      <c r="H166" s="5" t="n"/>
      <c r="I166" s="5" t="n"/>
      <c r="J166" s="5" t="n"/>
      <c r="K166" s="8" t="n"/>
      <c r="L166" s="8" t="n"/>
      <c r="M166" s="8" t="n"/>
      <c r="N166" s="8" t="n"/>
      <c r="O166" s="9">
        <f>IF($A166="","",IF(COUNTIF($K166:$N166,"是")=4,"已就绪","未就绪"))</f>
        <v/>
      </c>
      <c r="P166" s="5" t="n"/>
      <c r="Q166" s="8" t="n"/>
      <c r="R166" s="10">
        <f>IF(OR($A166="",$D166="",$E166=""),"",IF(TODAY()&lt;$D166,IF(AND($O166&lt;&gt;"已就绪",$D166-TODAY()&lt;='列表'!$D$7),"立即设置消息","已计划"),IF(TODAY()&lt;=$E166,"外出中",IF($Q166="是","已结束",IF(TODAY()&gt;$G166,"跟进逾期","待跟进")))))</f>
        <v/>
      </c>
      <c r="S166" s="11">
        <f>IF($A166="","",COUNTIF('外出记录'!$B$5:$B$204,$A166))</f>
        <v/>
      </c>
      <c r="T166" s="11">
        <f>IF($A166="","",COUNTIFS('外出记录'!$B$5:$B$204,$A166,'外出记录'!$L$5:$L$204,"延迟回复")+COUNTIFS('外出记录'!$B$5:$B$204,$A166,'外出记录'!$L$5:$L$204,"逾期")+COUNTIFS('外出记录'!$B$5:$B$204,$A166,'外出记录'!$L$5:$L$204,"今天到期")+COUNTIFS('外出记录'!$B$5:$B$204,$A166,'外出记录'!$L$5:$L$204,"待回复"))</f>
        <v/>
      </c>
    </row>
    <row r="167">
      <c r="A167" s="4" t="n"/>
      <c r="B167" s="5" t="n"/>
      <c r="C167" s="5" t="n"/>
      <c r="D167" s="6" t="n"/>
      <c r="E167" s="6" t="n"/>
      <c r="F167" s="7">
        <f>IF($E167="","",WORKDAY($E167,1,'列表'!$D$11:$D$40))</f>
        <v/>
      </c>
      <c r="G167" s="7">
        <f>IF($F167="","",WORKDAY($F167,'列表'!$D$5,'列表'!$D$11:$D$40))</f>
        <v/>
      </c>
      <c r="H167" s="5" t="n"/>
      <c r="I167" s="5" t="n"/>
      <c r="J167" s="5" t="n"/>
      <c r="K167" s="8" t="n"/>
      <c r="L167" s="8" t="n"/>
      <c r="M167" s="8" t="n"/>
      <c r="N167" s="8" t="n"/>
      <c r="O167" s="9">
        <f>IF($A167="","",IF(COUNTIF($K167:$N167,"是")=4,"已就绪","未就绪"))</f>
        <v/>
      </c>
      <c r="P167" s="5" t="n"/>
      <c r="Q167" s="8" t="n"/>
      <c r="R167" s="10">
        <f>IF(OR($A167="",$D167="",$E167=""),"",IF(TODAY()&lt;$D167,IF(AND($O167&lt;&gt;"已就绪",$D167-TODAY()&lt;='列表'!$D$7),"立即设置消息","已计划"),IF(TODAY()&lt;=$E167,"外出中",IF($Q167="是","已结束",IF(TODAY()&gt;$G167,"跟进逾期","待跟进")))))</f>
        <v/>
      </c>
      <c r="S167" s="11">
        <f>IF($A167="","",COUNTIF('外出记录'!$B$5:$B$204,$A167))</f>
        <v/>
      </c>
      <c r="T167" s="11">
        <f>IF($A167="","",COUNTIFS('外出记录'!$B$5:$B$204,$A167,'外出记录'!$L$5:$L$204,"延迟回复")+COUNTIFS('外出记录'!$B$5:$B$204,$A167,'外出记录'!$L$5:$L$204,"逾期")+COUNTIFS('外出记录'!$B$5:$B$204,$A167,'外出记录'!$L$5:$L$204,"今天到期")+COUNTIFS('外出记录'!$B$5:$B$204,$A167,'外出记录'!$L$5:$L$204,"待回复"))</f>
        <v/>
      </c>
    </row>
    <row r="168">
      <c r="A168" s="4" t="n"/>
      <c r="B168" s="5" t="n"/>
      <c r="C168" s="5" t="n"/>
      <c r="D168" s="6" t="n"/>
      <c r="E168" s="6" t="n"/>
      <c r="F168" s="7">
        <f>IF($E168="","",WORKDAY($E168,1,'列表'!$D$11:$D$40))</f>
        <v/>
      </c>
      <c r="G168" s="7">
        <f>IF($F168="","",WORKDAY($F168,'列表'!$D$5,'列表'!$D$11:$D$40))</f>
        <v/>
      </c>
      <c r="H168" s="5" t="n"/>
      <c r="I168" s="5" t="n"/>
      <c r="J168" s="5" t="n"/>
      <c r="K168" s="8" t="n"/>
      <c r="L168" s="8" t="n"/>
      <c r="M168" s="8" t="n"/>
      <c r="N168" s="8" t="n"/>
      <c r="O168" s="9">
        <f>IF($A168="","",IF(COUNTIF($K168:$N168,"是")=4,"已就绪","未就绪"))</f>
        <v/>
      </c>
      <c r="P168" s="5" t="n"/>
      <c r="Q168" s="8" t="n"/>
      <c r="R168" s="10">
        <f>IF(OR($A168="",$D168="",$E168=""),"",IF(TODAY()&lt;$D168,IF(AND($O168&lt;&gt;"已就绪",$D168-TODAY()&lt;='列表'!$D$7),"立即设置消息","已计划"),IF(TODAY()&lt;=$E168,"外出中",IF($Q168="是","已结束",IF(TODAY()&gt;$G168,"跟进逾期","待跟进")))))</f>
        <v/>
      </c>
      <c r="S168" s="11">
        <f>IF($A168="","",COUNTIF('外出记录'!$B$5:$B$204,$A168))</f>
        <v/>
      </c>
      <c r="T168" s="11">
        <f>IF($A168="","",COUNTIFS('外出记录'!$B$5:$B$204,$A168,'外出记录'!$L$5:$L$204,"延迟回复")+COUNTIFS('外出记录'!$B$5:$B$204,$A168,'外出记录'!$L$5:$L$204,"逾期")+COUNTIFS('外出记录'!$B$5:$B$204,$A168,'外出记录'!$L$5:$L$204,"今天到期")+COUNTIFS('外出记录'!$B$5:$B$204,$A168,'外出记录'!$L$5:$L$204,"待回复"))</f>
        <v/>
      </c>
    </row>
    <row r="169">
      <c r="A169" s="4" t="n"/>
      <c r="B169" s="5" t="n"/>
      <c r="C169" s="5" t="n"/>
      <c r="D169" s="6" t="n"/>
      <c r="E169" s="6" t="n"/>
      <c r="F169" s="7">
        <f>IF($E169="","",WORKDAY($E169,1,'列表'!$D$11:$D$40))</f>
        <v/>
      </c>
      <c r="G169" s="7">
        <f>IF($F169="","",WORKDAY($F169,'列表'!$D$5,'列表'!$D$11:$D$40))</f>
        <v/>
      </c>
      <c r="H169" s="5" t="n"/>
      <c r="I169" s="5" t="n"/>
      <c r="J169" s="5" t="n"/>
      <c r="K169" s="8" t="n"/>
      <c r="L169" s="8" t="n"/>
      <c r="M169" s="8" t="n"/>
      <c r="N169" s="8" t="n"/>
      <c r="O169" s="9">
        <f>IF($A169="","",IF(COUNTIF($K169:$N169,"是")=4,"已就绪","未就绪"))</f>
        <v/>
      </c>
      <c r="P169" s="5" t="n"/>
      <c r="Q169" s="8" t="n"/>
      <c r="R169" s="10">
        <f>IF(OR($A169="",$D169="",$E169=""),"",IF(TODAY()&lt;$D169,IF(AND($O169&lt;&gt;"已就绪",$D169-TODAY()&lt;='列表'!$D$7),"立即设置消息","已计划"),IF(TODAY()&lt;=$E169,"外出中",IF($Q169="是","已结束",IF(TODAY()&gt;$G169,"跟进逾期","待跟进")))))</f>
        <v/>
      </c>
      <c r="S169" s="11">
        <f>IF($A169="","",COUNTIF('外出记录'!$B$5:$B$204,$A169))</f>
        <v/>
      </c>
      <c r="T169" s="11">
        <f>IF($A169="","",COUNTIFS('外出记录'!$B$5:$B$204,$A169,'外出记录'!$L$5:$L$204,"延迟回复")+COUNTIFS('外出记录'!$B$5:$B$204,$A169,'外出记录'!$L$5:$L$204,"逾期")+COUNTIFS('外出记录'!$B$5:$B$204,$A169,'外出记录'!$L$5:$L$204,"今天到期")+COUNTIFS('外出记录'!$B$5:$B$204,$A169,'外出记录'!$L$5:$L$204,"待回复"))</f>
        <v/>
      </c>
    </row>
    <row r="170">
      <c r="A170" s="4" t="n"/>
      <c r="B170" s="5" t="n"/>
      <c r="C170" s="5" t="n"/>
      <c r="D170" s="6" t="n"/>
      <c r="E170" s="6" t="n"/>
      <c r="F170" s="7">
        <f>IF($E170="","",WORKDAY($E170,1,'列表'!$D$11:$D$40))</f>
        <v/>
      </c>
      <c r="G170" s="7">
        <f>IF($F170="","",WORKDAY($F170,'列表'!$D$5,'列表'!$D$11:$D$40))</f>
        <v/>
      </c>
      <c r="H170" s="5" t="n"/>
      <c r="I170" s="5" t="n"/>
      <c r="J170" s="5" t="n"/>
      <c r="K170" s="8" t="n"/>
      <c r="L170" s="8" t="n"/>
      <c r="M170" s="8" t="n"/>
      <c r="N170" s="8" t="n"/>
      <c r="O170" s="9">
        <f>IF($A170="","",IF(COUNTIF($K170:$N170,"是")=4,"已就绪","未就绪"))</f>
        <v/>
      </c>
      <c r="P170" s="5" t="n"/>
      <c r="Q170" s="8" t="n"/>
      <c r="R170" s="10">
        <f>IF(OR($A170="",$D170="",$E170=""),"",IF(TODAY()&lt;$D170,IF(AND($O170&lt;&gt;"已就绪",$D170-TODAY()&lt;='列表'!$D$7),"立即设置消息","已计划"),IF(TODAY()&lt;=$E170,"外出中",IF($Q170="是","已结束",IF(TODAY()&gt;$G170,"跟进逾期","待跟进")))))</f>
        <v/>
      </c>
      <c r="S170" s="11">
        <f>IF($A170="","",COUNTIF('外出记录'!$B$5:$B$204,$A170))</f>
        <v/>
      </c>
      <c r="T170" s="11">
        <f>IF($A170="","",COUNTIFS('外出记录'!$B$5:$B$204,$A170,'外出记录'!$L$5:$L$204,"延迟回复")+COUNTIFS('外出记录'!$B$5:$B$204,$A170,'外出记录'!$L$5:$L$204,"逾期")+COUNTIFS('外出记录'!$B$5:$B$204,$A170,'外出记录'!$L$5:$L$204,"今天到期")+COUNTIFS('外出记录'!$B$5:$B$204,$A170,'外出记录'!$L$5:$L$204,"待回复"))</f>
        <v/>
      </c>
    </row>
    <row r="171">
      <c r="A171" s="4" t="n"/>
      <c r="B171" s="5" t="n"/>
      <c r="C171" s="5" t="n"/>
      <c r="D171" s="6" t="n"/>
      <c r="E171" s="6" t="n"/>
      <c r="F171" s="7">
        <f>IF($E171="","",WORKDAY($E171,1,'列表'!$D$11:$D$40))</f>
        <v/>
      </c>
      <c r="G171" s="7">
        <f>IF($F171="","",WORKDAY($F171,'列表'!$D$5,'列表'!$D$11:$D$40))</f>
        <v/>
      </c>
      <c r="H171" s="5" t="n"/>
      <c r="I171" s="5" t="n"/>
      <c r="J171" s="5" t="n"/>
      <c r="K171" s="8" t="n"/>
      <c r="L171" s="8" t="n"/>
      <c r="M171" s="8" t="n"/>
      <c r="N171" s="8" t="n"/>
      <c r="O171" s="9">
        <f>IF($A171="","",IF(COUNTIF($K171:$N171,"是")=4,"已就绪","未就绪"))</f>
        <v/>
      </c>
      <c r="P171" s="5" t="n"/>
      <c r="Q171" s="8" t="n"/>
      <c r="R171" s="10">
        <f>IF(OR($A171="",$D171="",$E171=""),"",IF(TODAY()&lt;$D171,IF(AND($O171&lt;&gt;"已就绪",$D171-TODAY()&lt;='列表'!$D$7),"立即设置消息","已计划"),IF(TODAY()&lt;=$E171,"外出中",IF($Q171="是","已结束",IF(TODAY()&gt;$G171,"跟进逾期","待跟进")))))</f>
        <v/>
      </c>
      <c r="S171" s="11">
        <f>IF($A171="","",COUNTIF('外出记录'!$B$5:$B$204,$A171))</f>
        <v/>
      </c>
      <c r="T171" s="11">
        <f>IF($A171="","",COUNTIFS('外出记录'!$B$5:$B$204,$A171,'外出记录'!$L$5:$L$204,"延迟回复")+COUNTIFS('外出记录'!$B$5:$B$204,$A171,'外出记录'!$L$5:$L$204,"逾期")+COUNTIFS('外出记录'!$B$5:$B$204,$A171,'外出记录'!$L$5:$L$204,"今天到期")+COUNTIFS('外出记录'!$B$5:$B$204,$A171,'外出记录'!$L$5:$L$204,"待回复"))</f>
        <v/>
      </c>
    </row>
    <row r="172">
      <c r="A172" s="4" t="n"/>
      <c r="B172" s="5" t="n"/>
      <c r="C172" s="5" t="n"/>
      <c r="D172" s="6" t="n"/>
      <c r="E172" s="6" t="n"/>
      <c r="F172" s="7">
        <f>IF($E172="","",WORKDAY($E172,1,'列表'!$D$11:$D$40))</f>
        <v/>
      </c>
      <c r="G172" s="7">
        <f>IF($F172="","",WORKDAY($F172,'列表'!$D$5,'列表'!$D$11:$D$40))</f>
        <v/>
      </c>
      <c r="H172" s="5" t="n"/>
      <c r="I172" s="5" t="n"/>
      <c r="J172" s="5" t="n"/>
      <c r="K172" s="8" t="n"/>
      <c r="L172" s="8" t="n"/>
      <c r="M172" s="8" t="n"/>
      <c r="N172" s="8" t="n"/>
      <c r="O172" s="9">
        <f>IF($A172="","",IF(COUNTIF($K172:$N172,"是")=4,"已就绪","未就绪"))</f>
        <v/>
      </c>
      <c r="P172" s="5" t="n"/>
      <c r="Q172" s="8" t="n"/>
      <c r="R172" s="10">
        <f>IF(OR($A172="",$D172="",$E172=""),"",IF(TODAY()&lt;$D172,IF(AND($O172&lt;&gt;"已就绪",$D172-TODAY()&lt;='列表'!$D$7),"立即设置消息","已计划"),IF(TODAY()&lt;=$E172,"外出中",IF($Q172="是","已结束",IF(TODAY()&gt;$G172,"跟进逾期","待跟进")))))</f>
        <v/>
      </c>
      <c r="S172" s="11">
        <f>IF($A172="","",COUNTIF('外出记录'!$B$5:$B$204,$A172))</f>
        <v/>
      </c>
      <c r="T172" s="11">
        <f>IF($A172="","",COUNTIFS('外出记录'!$B$5:$B$204,$A172,'外出记录'!$L$5:$L$204,"延迟回复")+COUNTIFS('外出记录'!$B$5:$B$204,$A172,'外出记录'!$L$5:$L$204,"逾期")+COUNTIFS('外出记录'!$B$5:$B$204,$A172,'外出记录'!$L$5:$L$204,"今天到期")+COUNTIFS('外出记录'!$B$5:$B$204,$A172,'外出记录'!$L$5:$L$204,"待回复"))</f>
        <v/>
      </c>
    </row>
    <row r="173">
      <c r="A173" s="4" t="n"/>
      <c r="B173" s="5" t="n"/>
      <c r="C173" s="5" t="n"/>
      <c r="D173" s="6" t="n"/>
      <c r="E173" s="6" t="n"/>
      <c r="F173" s="7">
        <f>IF($E173="","",WORKDAY($E173,1,'列表'!$D$11:$D$40))</f>
        <v/>
      </c>
      <c r="G173" s="7">
        <f>IF($F173="","",WORKDAY($F173,'列表'!$D$5,'列表'!$D$11:$D$40))</f>
        <v/>
      </c>
      <c r="H173" s="5" t="n"/>
      <c r="I173" s="5" t="n"/>
      <c r="J173" s="5" t="n"/>
      <c r="K173" s="8" t="n"/>
      <c r="L173" s="8" t="n"/>
      <c r="M173" s="8" t="n"/>
      <c r="N173" s="8" t="n"/>
      <c r="O173" s="9">
        <f>IF($A173="","",IF(COUNTIF($K173:$N173,"是")=4,"已就绪","未就绪"))</f>
        <v/>
      </c>
      <c r="P173" s="5" t="n"/>
      <c r="Q173" s="8" t="n"/>
      <c r="R173" s="10">
        <f>IF(OR($A173="",$D173="",$E173=""),"",IF(TODAY()&lt;$D173,IF(AND($O173&lt;&gt;"已就绪",$D173-TODAY()&lt;='列表'!$D$7),"立即设置消息","已计划"),IF(TODAY()&lt;=$E173,"外出中",IF($Q173="是","已结束",IF(TODAY()&gt;$G173,"跟进逾期","待跟进")))))</f>
        <v/>
      </c>
      <c r="S173" s="11">
        <f>IF($A173="","",COUNTIF('外出记录'!$B$5:$B$204,$A173))</f>
        <v/>
      </c>
      <c r="T173" s="11">
        <f>IF($A173="","",COUNTIFS('外出记录'!$B$5:$B$204,$A173,'外出记录'!$L$5:$L$204,"延迟回复")+COUNTIFS('外出记录'!$B$5:$B$204,$A173,'外出记录'!$L$5:$L$204,"逾期")+COUNTIFS('外出记录'!$B$5:$B$204,$A173,'外出记录'!$L$5:$L$204,"今天到期")+COUNTIFS('外出记录'!$B$5:$B$204,$A173,'外出记录'!$L$5:$L$204,"待回复"))</f>
        <v/>
      </c>
    </row>
    <row r="174">
      <c r="A174" s="4" t="n"/>
      <c r="B174" s="5" t="n"/>
      <c r="C174" s="5" t="n"/>
      <c r="D174" s="6" t="n"/>
      <c r="E174" s="6" t="n"/>
      <c r="F174" s="7">
        <f>IF($E174="","",WORKDAY($E174,1,'列表'!$D$11:$D$40))</f>
        <v/>
      </c>
      <c r="G174" s="7">
        <f>IF($F174="","",WORKDAY($F174,'列表'!$D$5,'列表'!$D$11:$D$40))</f>
        <v/>
      </c>
      <c r="H174" s="5" t="n"/>
      <c r="I174" s="5" t="n"/>
      <c r="J174" s="5" t="n"/>
      <c r="K174" s="8" t="n"/>
      <c r="L174" s="8" t="n"/>
      <c r="M174" s="8" t="n"/>
      <c r="N174" s="8" t="n"/>
      <c r="O174" s="9">
        <f>IF($A174="","",IF(COUNTIF($K174:$N174,"是")=4,"已就绪","未就绪"))</f>
        <v/>
      </c>
      <c r="P174" s="5" t="n"/>
      <c r="Q174" s="8" t="n"/>
      <c r="R174" s="10">
        <f>IF(OR($A174="",$D174="",$E174=""),"",IF(TODAY()&lt;$D174,IF(AND($O174&lt;&gt;"已就绪",$D174-TODAY()&lt;='列表'!$D$7),"立即设置消息","已计划"),IF(TODAY()&lt;=$E174,"外出中",IF($Q174="是","已结束",IF(TODAY()&gt;$G174,"跟进逾期","待跟进")))))</f>
        <v/>
      </c>
      <c r="S174" s="11">
        <f>IF($A174="","",COUNTIF('外出记录'!$B$5:$B$204,$A174))</f>
        <v/>
      </c>
      <c r="T174" s="11">
        <f>IF($A174="","",COUNTIFS('外出记录'!$B$5:$B$204,$A174,'外出记录'!$L$5:$L$204,"延迟回复")+COUNTIFS('外出记录'!$B$5:$B$204,$A174,'外出记录'!$L$5:$L$204,"逾期")+COUNTIFS('外出记录'!$B$5:$B$204,$A174,'外出记录'!$L$5:$L$204,"今天到期")+COUNTIFS('外出记录'!$B$5:$B$204,$A174,'外出记录'!$L$5:$L$204,"待回复"))</f>
        <v/>
      </c>
    </row>
    <row r="175">
      <c r="A175" s="4" t="n"/>
      <c r="B175" s="5" t="n"/>
      <c r="C175" s="5" t="n"/>
      <c r="D175" s="6" t="n"/>
      <c r="E175" s="6" t="n"/>
      <c r="F175" s="7">
        <f>IF($E175="","",WORKDAY($E175,1,'列表'!$D$11:$D$40))</f>
        <v/>
      </c>
      <c r="G175" s="7">
        <f>IF($F175="","",WORKDAY($F175,'列表'!$D$5,'列表'!$D$11:$D$40))</f>
        <v/>
      </c>
      <c r="H175" s="5" t="n"/>
      <c r="I175" s="5" t="n"/>
      <c r="J175" s="5" t="n"/>
      <c r="K175" s="8" t="n"/>
      <c r="L175" s="8" t="n"/>
      <c r="M175" s="8" t="n"/>
      <c r="N175" s="8" t="n"/>
      <c r="O175" s="9">
        <f>IF($A175="","",IF(COUNTIF($K175:$N175,"是")=4,"已就绪","未就绪"))</f>
        <v/>
      </c>
      <c r="P175" s="5" t="n"/>
      <c r="Q175" s="8" t="n"/>
      <c r="R175" s="10">
        <f>IF(OR($A175="",$D175="",$E175=""),"",IF(TODAY()&lt;$D175,IF(AND($O175&lt;&gt;"已就绪",$D175-TODAY()&lt;='列表'!$D$7),"立即设置消息","已计划"),IF(TODAY()&lt;=$E175,"外出中",IF($Q175="是","已结束",IF(TODAY()&gt;$G175,"跟进逾期","待跟进")))))</f>
        <v/>
      </c>
      <c r="S175" s="11">
        <f>IF($A175="","",COUNTIF('外出记录'!$B$5:$B$204,$A175))</f>
        <v/>
      </c>
      <c r="T175" s="11">
        <f>IF($A175="","",COUNTIFS('外出记录'!$B$5:$B$204,$A175,'外出记录'!$L$5:$L$204,"延迟回复")+COUNTIFS('外出记录'!$B$5:$B$204,$A175,'外出记录'!$L$5:$L$204,"逾期")+COUNTIFS('外出记录'!$B$5:$B$204,$A175,'外出记录'!$L$5:$L$204,"今天到期")+COUNTIFS('外出记录'!$B$5:$B$204,$A175,'外出记录'!$L$5:$L$204,"待回复"))</f>
        <v/>
      </c>
    </row>
    <row r="176">
      <c r="A176" s="4" t="n"/>
      <c r="B176" s="5" t="n"/>
      <c r="C176" s="5" t="n"/>
      <c r="D176" s="6" t="n"/>
      <c r="E176" s="6" t="n"/>
      <c r="F176" s="7">
        <f>IF($E176="","",WORKDAY($E176,1,'列表'!$D$11:$D$40))</f>
        <v/>
      </c>
      <c r="G176" s="7">
        <f>IF($F176="","",WORKDAY($F176,'列表'!$D$5,'列表'!$D$11:$D$40))</f>
        <v/>
      </c>
      <c r="H176" s="5" t="n"/>
      <c r="I176" s="5" t="n"/>
      <c r="J176" s="5" t="n"/>
      <c r="K176" s="8" t="n"/>
      <c r="L176" s="8" t="n"/>
      <c r="M176" s="8" t="n"/>
      <c r="N176" s="8" t="n"/>
      <c r="O176" s="9">
        <f>IF($A176="","",IF(COUNTIF($K176:$N176,"是")=4,"已就绪","未就绪"))</f>
        <v/>
      </c>
      <c r="P176" s="5" t="n"/>
      <c r="Q176" s="8" t="n"/>
      <c r="R176" s="10">
        <f>IF(OR($A176="",$D176="",$E176=""),"",IF(TODAY()&lt;$D176,IF(AND($O176&lt;&gt;"已就绪",$D176-TODAY()&lt;='列表'!$D$7),"立即设置消息","已计划"),IF(TODAY()&lt;=$E176,"外出中",IF($Q176="是","已结束",IF(TODAY()&gt;$G176,"跟进逾期","待跟进")))))</f>
        <v/>
      </c>
      <c r="S176" s="11">
        <f>IF($A176="","",COUNTIF('外出记录'!$B$5:$B$204,$A176))</f>
        <v/>
      </c>
      <c r="T176" s="11">
        <f>IF($A176="","",COUNTIFS('外出记录'!$B$5:$B$204,$A176,'外出记录'!$L$5:$L$204,"延迟回复")+COUNTIFS('外出记录'!$B$5:$B$204,$A176,'外出记录'!$L$5:$L$204,"逾期")+COUNTIFS('外出记录'!$B$5:$B$204,$A176,'外出记录'!$L$5:$L$204,"今天到期")+COUNTIFS('外出记录'!$B$5:$B$204,$A176,'外出记录'!$L$5:$L$204,"待回复"))</f>
        <v/>
      </c>
    </row>
    <row r="177">
      <c r="A177" s="4" t="n"/>
      <c r="B177" s="5" t="n"/>
      <c r="C177" s="5" t="n"/>
      <c r="D177" s="6" t="n"/>
      <c r="E177" s="6" t="n"/>
      <c r="F177" s="7">
        <f>IF($E177="","",WORKDAY($E177,1,'列表'!$D$11:$D$40))</f>
        <v/>
      </c>
      <c r="G177" s="7">
        <f>IF($F177="","",WORKDAY($F177,'列表'!$D$5,'列表'!$D$11:$D$40))</f>
        <v/>
      </c>
      <c r="H177" s="5" t="n"/>
      <c r="I177" s="5" t="n"/>
      <c r="J177" s="5" t="n"/>
      <c r="K177" s="8" t="n"/>
      <c r="L177" s="8" t="n"/>
      <c r="M177" s="8" t="n"/>
      <c r="N177" s="8" t="n"/>
      <c r="O177" s="9">
        <f>IF($A177="","",IF(COUNTIF($K177:$N177,"是")=4,"已就绪","未就绪"))</f>
        <v/>
      </c>
      <c r="P177" s="5" t="n"/>
      <c r="Q177" s="8" t="n"/>
      <c r="R177" s="10">
        <f>IF(OR($A177="",$D177="",$E177=""),"",IF(TODAY()&lt;$D177,IF(AND($O177&lt;&gt;"已就绪",$D177-TODAY()&lt;='列表'!$D$7),"立即设置消息","已计划"),IF(TODAY()&lt;=$E177,"外出中",IF($Q177="是","已结束",IF(TODAY()&gt;$G177,"跟进逾期","待跟进")))))</f>
        <v/>
      </c>
      <c r="S177" s="11">
        <f>IF($A177="","",COUNTIF('外出记录'!$B$5:$B$204,$A177))</f>
        <v/>
      </c>
      <c r="T177" s="11">
        <f>IF($A177="","",COUNTIFS('外出记录'!$B$5:$B$204,$A177,'外出记录'!$L$5:$L$204,"延迟回复")+COUNTIFS('外出记录'!$B$5:$B$204,$A177,'外出记录'!$L$5:$L$204,"逾期")+COUNTIFS('外出记录'!$B$5:$B$204,$A177,'外出记录'!$L$5:$L$204,"今天到期")+COUNTIFS('外出记录'!$B$5:$B$204,$A177,'外出记录'!$L$5:$L$204,"待回复"))</f>
        <v/>
      </c>
    </row>
    <row r="178">
      <c r="A178" s="4" t="n"/>
      <c r="B178" s="5" t="n"/>
      <c r="C178" s="5" t="n"/>
      <c r="D178" s="6" t="n"/>
      <c r="E178" s="6" t="n"/>
      <c r="F178" s="7">
        <f>IF($E178="","",WORKDAY($E178,1,'列表'!$D$11:$D$40))</f>
        <v/>
      </c>
      <c r="G178" s="7">
        <f>IF($F178="","",WORKDAY($F178,'列表'!$D$5,'列表'!$D$11:$D$40))</f>
        <v/>
      </c>
      <c r="H178" s="5" t="n"/>
      <c r="I178" s="5" t="n"/>
      <c r="J178" s="5" t="n"/>
      <c r="K178" s="8" t="n"/>
      <c r="L178" s="8" t="n"/>
      <c r="M178" s="8" t="n"/>
      <c r="N178" s="8" t="n"/>
      <c r="O178" s="9">
        <f>IF($A178="","",IF(COUNTIF($K178:$N178,"是")=4,"已就绪","未就绪"))</f>
        <v/>
      </c>
      <c r="P178" s="5" t="n"/>
      <c r="Q178" s="8" t="n"/>
      <c r="R178" s="10">
        <f>IF(OR($A178="",$D178="",$E178=""),"",IF(TODAY()&lt;$D178,IF(AND($O178&lt;&gt;"已就绪",$D178-TODAY()&lt;='列表'!$D$7),"立即设置消息","已计划"),IF(TODAY()&lt;=$E178,"外出中",IF($Q178="是","已结束",IF(TODAY()&gt;$G178,"跟进逾期","待跟进")))))</f>
        <v/>
      </c>
      <c r="S178" s="11">
        <f>IF($A178="","",COUNTIF('外出记录'!$B$5:$B$204,$A178))</f>
        <v/>
      </c>
      <c r="T178" s="11">
        <f>IF($A178="","",COUNTIFS('外出记录'!$B$5:$B$204,$A178,'外出记录'!$L$5:$L$204,"延迟回复")+COUNTIFS('外出记录'!$B$5:$B$204,$A178,'外出记录'!$L$5:$L$204,"逾期")+COUNTIFS('外出记录'!$B$5:$B$204,$A178,'外出记录'!$L$5:$L$204,"今天到期")+COUNTIFS('外出记录'!$B$5:$B$204,$A178,'外出记录'!$L$5:$L$204,"待回复"))</f>
        <v/>
      </c>
    </row>
    <row r="179">
      <c r="A179" s="4" t="n"/>
      <c r="B179" s="5" t="n"/>
      <c r="C179" s="5" t="n"/>
      <c r="D179" s="6" t="n"/>
      <c r="E179" s="6" t="n"/>
      <c r="F179" s="7">
        <f>IF($E179="","",WORKDAY($E179,1,'列表'!$D$11:$D$40))</f>
        <v/>
      </c>
      <c r="G179" s="7">
        <f>IF($F179="","",WORKDAY($F179,'列表'!$D$5,'列表'!$D$11:$D$40))</f>
        <v/>
      </c>
      <c r="H179" s="5" t="n"/>
      <c r="I179" s="5" t="n"/>
      <c r="J179" s="5" t="n"/>
      <c r="K179" s="8" t="n"/>
      <c r="L179" s="8" t="n"/>
      <c r="M179" s="8" t="n"/>
      <c r="N179" s="8" t="n"/>
      <c r="O179" s="9">
        <f>IF($A179="","",IF(COUNTIF($K179:$N179,"是")=4,"已就绪","未就绪"))</f>
        <v/>
      </c>
      <c r="P179" s="5" t="n"/>
      <c r="Q179" s="8" t="n"/>
      <c r="R179" s="10">
        <f>IF(OR($A179="",$D179="",$E179=""),"",IF(TODAY()&lt;$D179,IF(AND($O179&lt;&gt;"已就绪",$D179-TODAY()&lt;='列表'!$D$7),"立即设置消息","已计划"),IF(TODAY()&lt;=$E179,"外出中",IF($Q179="是","已结束",IF(TODAY()&gt;$G179,"跟进逾期","待跟进")))))</f>
        <v/>
      </c>
      <c r="S179" s="11">
        <f>IF($A179="","",COUNTIF('外出记录'!$B$5:$B$204,$A179))</f>
        <v/>
      </c>
      <c r="T179" s="11">
        <f>IF($A179="","",COUNTIFS('外出记录'!$B$5:$B$204,$A179,'外出记录'!$L$5:$L$204,"延迟回复")+COUNTIFS('外出记录'!$B$5:$B$204,$A179,'外出记录'!$L$5:$L$204,"逾期")+COUNTIFS('外出记录'!$B$5:$B$204,$A179,'外出记录'!$L$5:$L$204,"今天到期")+COUNTIFS('外出记录'!$B$5:$B$204,$A179,'外出记录'!$L$5:$L$204,"待回复"))</f>
        <v/>
      </c>
    </row>
    <row r="180">
      <c r="A180" s="4" t="n"/>
      <c r="B180" s="5" t="n"/>
      <c r="C180" s="5" t="n"/>
      <c r="D180" s="6" t="n"/>
      <c r="E180" s="6" t="n"/>
      <c r="F180" s="7">
        <f>IF($E180="","",WORKDAY($E180,1,'列表'!$D$11:$D$40))</f>
        <v/>
      </c>
      <c r="G180" s="7">
        <f>IF($F180="","",WORKDAY($F180,'列表'!$D$5,'列表'!$D$11:$D$40))</f>
        <v/>
      </c>
      <c r="H180" s="5" t="n"/>
      <c r="I180" s="5" t="n"/>
      <c r="J180" s="5" t="n"/>
      <c r="K180" s="8" t="n"/>
      <c r="L180" s="8" t="n"/>
      <c r="M180" s="8" t="n"/>
      <c r="N180" s="8" t="n"/>
      <c r="O180" s="9">
        <f>IF($A180="","",IF(COUNTIF($K180:$N180,"是")=4,"已就绪","未就绪"))</f>
        <v/>
      </c>
      <c r="P180" s="5" t="n"/>
      <c r="Q180" s="8" t="n"/>
      <c r="R180" s="10">
        <f>IF(OR($A180="",$D180="",$E180=""),"",IF(TODAY()&lt;$D180,IF(AND($O180&lt;&gt;"已就绪",$D180-TODAY()&lt;='列表'!$D$7),"立即设置消息","已计划"),IF(TODAY()&lt;=$E180,"外出中",IF($Q180="是","已结束",IF(TODAY()&gt;$G180,"跟进逾期","待跟进")))))</f>
        <v/>
      </c>
      <c r="S180" s="11">
        <f>IF($A180="","",COUNTIF('外出记录'!$B$5:$B$204,$A180))</f>
        <v/>
      </c>
      <c r="T180" s="11">
        <f>IF($A180="","",COUNTIFS('外出记录'!$B$5:$B$204,$A180,'外出记录'!$L$5:$L$204,"延迟回复")+COUNTIFS('外出记录'!$B$5:$B$204,$A180,'外出记录'!$L$5:$L$204,"逾期")+COUNTIFS('外出记录'!$B$5:$B$204,$A180,'外出记录'!$L$5:$L$204,"今天到期")+COUNTIFS('外出记录'!$B$5:$B$204,$A180,'外出记录'!$L$5:$L$204,"待回复"))</f>
        <v/>
      </c>
    </row>
    <row r="181">
      <c r="A181" s="4" t="n"/>
      <c r="B181" s="5" t="n"/>
      <c r="C181" s="5" t="n"/>
      <c r="D181" s="6" t="n"/>
      <c r="E181" s="6" t="n"/>
      <c r="F181" s="7">
        <f>IF($E181="","",WORKDAY($E181,1,'列表'!$D$11:$D$40))</f>
        <v/>
      </c>
      <c r="G181" s="7">
        <f>IF($F181="","",WORKDAY($F181,'列表'!$D$5,'列表'!$D$11:$D$40))</f>
        <v/>
      </c>
      <c r="H181" s="5" t="n"/>
      <c r="I181" s="5" t="n"/>
      <c r="J181" s="5" t="n"/>
      <c r="K181" s="8" t="n"/>
      <c r="L181" s="8" t="n"/>
      <c r="M181" s="8" t="n"/>
      <c r="N181" s="8" t="n"/>
      <c r="O181" s="9">
        <f>IF($A181="","",IF(COUNTIF($K181:$N181,"是")=4,"已就绪","未就绪"))</f>
        <v/>
      </c>
      <c r="P181" s="5" t="n"/>
      <c r="Q181" s="8" t="n"/>
      <c r="R181" s="10">
        <f>IF(OR($A181="",$D181="",$E181=""),"",IF(TODAY()&lt;$D181,IF(AND($O181&lt;&gt;"已就绪",$D181-TODAY()&lt;='列表'!$D$7),"立即设置消息","已计划"),IF(TODAY()&lt;=$E181,"外出中",IF($Q181="是","已结束",IF(TODAY()&gt;$G181,"跟进逾期","待跟进")))))</f>
        <v/>
      </c>
      <c r="S181" s="11">
        <f>IF($A181="","",COUNTIF('外出记录'!$B$5:$B$204,$A181))</f>
        <v/>
      </c>
      <c r="T181" s="11">
        <f>IF($A181="","",COUNTIFS('外出记录'!$B$5:$B$204,$A181,'外出记录'!$L$5:$L$204,"延迟回复")+COUNTIFS('外出记录'!$B$5:$B$204,$A181,'外出记录'!$L$5:$L$204,"逾期")+COUNTIFS('外出记录'!$B$5:$B$204,$A181,'外出记录'!$L$5:$L$204,"今天到期")+COUNTIFS('外出记录'!$B$5:$B$204,$A181,'外出记录'!$L$5:$L$204,"待回复"))</f>
        <v/>
      </c>
    </row>
    <row r="182">
      <c r="A182" s="4" t="n"/>
      <c r="B182" s="5" t="n"/>
      <c r="C182" s="5" t="n"/>
      <c r="D182" s="6" t="n"/>
      <c r="E182" s="6" t="n"/>
      <c r="F182" s="7">
        <f>IF($E182="","",WORKDAY($E182,1,'列表'!$D$11:$D$40))</f>
        <v/>
      </c>
      <c r="G182" s="7">
        <f>IF($F182="","",WORKDAY($F182,'列表'!$D$5,'列表'!$D$11:$D$40))</f>
        <v/>
      </c>
      <c r="H182" s="5" t="n"/>
      <c r="I182" s="5" t="n"/>
      <c r="J182" s="5" t="n"/>
      <c r="K182" s="8" t="n"/>
      <c r="L182" s="8" t="n"/>
      <c r="M182" s="8" t="n"/>
      <c r="N182" s="8" t="n"/>
      <c r="O182" s="9">
        <f>IF($A182="","",IF(COUNTIF($K182:$N182,"是")=4,"已就绪","未就绪"))</f>
        <v/>
      </c>
      <c r="P182" s="5" t="n"/>
      <c r="Q182" s="8" t="n"/>
      <c r="R182" s="10">
        <f>IF(OR($A182="",$D182="",$E182=""),"",IF(TODAY()&lt;$D182,IF(AND($O182&lt;&gt;"已就绪",$D182-TODAY()&lt;='列表'!$D$7),"立即设置消息","已计划"),IF(TODAY()&lt;=$E182,"外出中",IF($Q182="是","已结束",IF(TODAY()&gt;$G182,"跟进逾期","待跟进")))))</f>
        <v/>
      </c>
      <c r="S182" s="11">
        <f>IF($A182="","",COUNTIF('外出记录'!$B$5:$B$204,$A182))</f>
        <v/>
      </c>
      <c r="T182" s="11">
        <f>IF($A182="","",COUNTIFS('外出记录'!$B$5:$B$204,$A182,'外出记录'!$L$5:$L$204,"延迟回复")+COUNTIFS('外出记录'!$B$5:$B$204,$A182,'外出记录'!$L$5:$L$204,"逾期")+COUNTIFS('外出记录'!$B$5:$B$204,$A182,'外出记录'!$L$5:$L$204,"今天到期")+COUNTIFS('外出记录'!$B$5:$B$204,$A182,'外出记录'!$L$5:$L$204,"待回复"))</f>
        <v/>
      </c>
    </row>
    <row r="183">
      <c r="A183" s="4" t="n"/>
      <c r="B183" s="5" t="n"/>
      <c r="C183" s="5" t="n"/>
      <c r="D183" s="6" t="n"/>
      <c r="E183" s="6" t="n"/>
      <c r="F183" s="7">
        <f>IF($E183="","",WORKDAY($E183,1,'列表'!$D$11:$D$40))</f>
        <v/>
      </c>
      <c r="G183" s="7">
        <f>IF($F183="","",WORKDAY($F183,'列表'!$D$5,'列表'!$D$11:$D$40))</f>
        <v/>
      </c>
      <c r="H183" s="5" t="n"/>
      <c r="I183" s="5" t="n"/>
      <c r="J183" s="5" t="n"/>
      <c r="K183" s="8" t="n"/>
      <c r="L183" s="8" t="n"/>
      <c r="M183" s="8" t="n"/>
      <c r="N183" s="8" t="n"/>
      <c r="O183" s="9">
        <f>IF($A183="","",IF(COUNTIF($K183:$N183,"是")=4,"已就绪","未就绪"))</f>
        <v/>
      </c>
      <c r="P183" s="5" t="n"/>
      <c r="Q183" s="8" t="n"/>
      <c r="R183" s="10">
        <f>IF(OR($A183="",$D183="",$E183=""),"",IF(TODAY()&lt;$D183,IF(AND($O183&lt;&gt;"已就绪",$D183-TODAY()&lt;='列表'!$D$7),"立即设置消息","已计划"),IF(TODAY()&lt;=$E183,"外出中",IF($Q183="是","已结束",IF(TODAY()&gt;$G183,"跟进逾期","待跟进")))))</f>
        <v/>
      </c>
      <c r="S183" s="11">
        <f>IF($A183="","",COUNTIF('外出记录'!$B$5:$B$204,$A183))</f>
        <v/>
      </c>
      <c r="T183" s="11">
        <f>IF($A183="","",COUNTIFS('外出记录'!$B$5:$B$204,$A183,'外出记录'!$L$5:$L$204,"延迟回复")+COUNTIFS('外出记录'!$B$5:$B$204,$A183,'外出记录'!$L$5:$L$204,"逾期")+COUNTIFS('外出记录'!$B$5:$B$204,$A183,'外出记录'!$L$5:$L$204,"今天到期")+COUNTIFS('外出记录'!$B$5:$B$204,$A183,'外出记录'!$L$5:$L$204,"待回复"))</f>
        <v/>
      </c>
    </row>
    <row r="184">
      <c r="A184" s="4" t="n"/>
      <c r="B184" s="5" t="n"/>
      <c r="C184" s="5" t="n"/>
      <c r="D184" s="6" t="n"/>
      <c r="E184" s="6" t="n"/>
      <c r="F184" s="7">
        <f>IF($E184="","",WORKDAY($E184,1,'列表'!$D$11:$D$40))</f>
        <v/>
      </c>
      <c r="G184" s="7">
        <f>IF($F184="","",WORKDAY($F184,'列表'!$D$5,'列表'!$D$11:$D$40))</f>
        <v/>
      </c>
      <c r="H184" s="5" t="n"/>
      <c r="I184" s="5" t="n"/>
      <c r="J184" s="5" t="n"/>
      <c r="K184" s="8" t="n"/>
      <c r="L184" s="8" t="n"/>
      <c r="M184" s="8" t="n"/>
      <c r="N184" s="8" t="n"/>
      <c r="O184" s="9">
        <f>IF($A184="","",IF(COUNTIF($K184:$N184,"是")=4,"已就绪","未就绪"))</f>
        <v/>
      </c>
      <c r="P184" s="5" t="n"/>
      <c r="Q184" s="8" t="n"/>
      <c r="R184" s="10">
        <f>IF(OR($A184="",$D184="",$E184=""),"",IF(TODAY()&lt;$D184,IF(AND($O184&lt;&gt;"已就绪",$D184-TODAY()&lt;='列表'!$D$7),"立即设置消息","已计划"),IF(TODAY()&lt;=$E184,"外出中",IF($Q184="是","已结束",IF(TODAY()&gt;$G184,"跟进逾期","待跟进")))))</f>
        <v/>
      </c>
      <c r="S184" s="11">
        <f>IF($A184="","",COUNTIF('外出记录'!$B$5:$B$204,$A184))</f>
        <v/>
      </c>
      <c r="T184" s="11">
        <f>IF($A184="","",COUNTIFS('外出记录'!$B$5:$B$204,$A184,'外出记录'!$L$5:$L$204,"延迟回复")+COUNTIFS('外出记录'!$B$5:$B$204,$A184,'外出记录'!$L$5:$L$204,"逾期")+COUNTIFS('外出记录'!$B$5:$B$204,$A184,'外出记录'!$L$5:$L$204,"今天到期")+COUNTIFS('外出记录'!$B$5:$B$204,$A184,'外出记录'!$L$5:$L$204,"待回复"))</f>
        <v/>
      </c>
    </row>
    <row r="185">
      <c r="A185" s="4" t="n"/>
      <c r="B185" s="5" t="n"/>
      <c r="C185" s="5" t="n"/>
      <c r="D185" s="6" t="n"/>
      <c r="E185" s="6" t="n"/>
      <c r="F185" s="7">
        <f>IF($E185="","",WORKDAY($E185,1,'列表'!$D$11:$D$40))</f>
        <v/>
      </c>
      <c r="G185" s="7">
        <f>IF($F185="","",WORKDAY($F185,'列表'!$D$5,'列表'!$D$11:$D$40))</f>
        <v/>
      </c>
      <c r="H185" s="5" t="n"/>
      <c r="I185" s="5" t="n"/>
      <c r="J185" s="5" t="n"/>
      <c r="K185" s="8" t="n"/>
      <c r="L185" s="8" t="n"/>
      <c r="M185" s="8" t="n"/>
      <c r="N185" s="8" t="n"/>
      <c r="O185" s="9">
        <f>IF($A185="","",IF(COUNTIF($K185:$N185,"是")=4,"已就绪","未就绪"))</f>
        <v/>
      </c>
      <c r="P185" s="5" t="n"/>
      <c r="Q185" s="8" t="n"/>
      <c r="R185" s="10">
        <f>IF(OR($A185="",$D185="",$E185=""),"",IF(TODAY()&lt;$D185,IF(AND($O185&lt;&gt;"已就绪",$D185-TODAY()&lt;='列表'!$D$7),"立即设置消息","已计划"),IF(TODAY()&lt;=$E185,"外出中",IF($Q185="是","已结束",IF(TODAY()&gt;$G185,"跟进逾期","待跟进")))))</f>
        <v/>
      </c>
      <c r="S185" s="11">
        <f>IF($A185="","",COUNTIF('外出记录'!$B$5:$B$204,$A185))</f>
        <v/>
      </c>
      <c r="T185" s="11">
        <f>IF($A185="","",COUNTIFS('外出记录'!$B$5:$B$204,$A185,'外出记录'!$L$5:$L$204,"延迟回复")+COUNTIFS('外出记录'!$B$5:$B$204,$A185,'外出记录'!$L$5:$L$204,"逾期")+COUNTIFS('外出记录'!$B$5:$B$204,$A185,'外出记录'!$L$5:$L$204,"今天到期")+COUNTIFS('外出记录'!$B$5:$B$204,$A185,'外出记录'!$L$5:$L$204,"待回复"))</f>
        <v/>
      </c>
    </row>
    <row r="186">
      <c r="A186" s="4" t="n"/>
      <c r="B186" s="5" t="n"/>
      <c r="C186" s="5" t="n"/>
      <c r="D186" s="6" t="n"/>
      <c r="E186" s="6" t="n"/>
      <c r="F186" s="7">
        <f>IF($E186="","",WORKDAY($E186,1,'列表'!$D$11:$D$40))</f>
        <v/>
      </c>
      <c r="G186" s="7">
        <f>IF($F186="","",WORKDAY($F186,'列表'!$D$5,'列表'!$D$11:$D$40))</f>
        <v/>
      </c>
      <c r="H186" s="5" t="n"/>
      <c r="I186" s="5" t="n"/>
      <c r="J186" s="5" t="n"/>
      <c r="K186" s="8" t="n"/>
      <c r="L186" s="8" t="n"/>
      <c r="M186" s="8" t="n"/>
      <c r="N186" s="8" t="n"/>
      <c r="O186" s="9">
        <f>IF($A186="","",IF(COUNTIF($K186:$N186,"是")=4,"已就绪","未就绪"))</f>
        <v/>
      </c>
      <c r="P186" s="5" t="n"/>
      <c r="Q186" s="8" t="n"/>
      <c r="R186" s="10">
        <f>IF(OR($A186="",$D186="",$E186=""),"",IF(TODAY()&lt;$D186,IF(AND($O186&lt;&gt;"已就绪",$D186-TODAY()&lt;='列表'!$D$7),"立即设置消息","已计划"),IF(TODAY()&lt;=$E186,"外出中",IF($Q186="是","已结束",IF(TODAY()&gt;$G186,"跟进逾期","待跟进")))))</f>
        <v/>
      </c>
      <c r="S186" s="11">
        <f>IF($A186="","",COUNTIF('外出记录'!$B$5:$B$204,$A186))</f>
        <v/>
      </c>
      <c r="T186" s="11">
        <f>IF($A186="","",COUNTIFS('外出记录'!$B$5:$B$204,$A186,'外出记录'!$L$5:$L$204,"延迟回复")+COUNTIFS('外出记录'!$B$5:$B$204,$A186,'外出记录'!$L$5:$L$204,"逾期")+COUNTIFS('外出记录'!$B$5:$B$204,$A186,'外出记录'!$L$5:$L$204,"今天到期")+COUNTIFS('外出记录'!$B$5:$B$204,$A186,'外出记录'!$L$5:$L$204,"待回复"))</f>
        <v/>
      </c>
    </row>
    <row r="187">
      <c r="A187" s="4" t="n"/>
      <c r="B187" s="5" t="n"/>
      <c r="C187" s="5" t="n"/>
      <c r="D187" s="6" t="n"/>
      <c r="E187" s="6" t="n"/>
      <c r="F187" s="7">
        <f>IF($E187="","",WORKDAY($E187,1,'列表'!$D$11:$D$40))</f>
        <v/>
      </c>
      <c r="G187" s="7">
        <f>IF($F187="","",WORKDAY($F187,'列表'!$D$5,'列表'!$D$11:$D$40))</f>
        <v/>
      </c>
      <c r="H187" s="5" t="n"/>
      <c r="I187" s="5" t="n"/>
      <c r="J187" s="5" t="n"/>
      <c r="K187" s="8" t="n"/>
      <c r="L187" s="8" t="n"/>
      <c r="M187" s="8" t="n"/>
      <c r="N187" s="8" t="n"/>
      <c r="O187" s="9">
        <f>IF($A187="","",IF(COUNTIF($K187:$N187,"是")=4,"已就绪","未就绪"))</f>
        <v/>
      </c>
      <c r="P187" s="5" t="n"/>
      <c r="Q187" s="8" t="n"/>
      <c r="R187" s="10">
        <f>IF(OR($A187="",$D187="",$E187=""),"",IF(TODAY()&lt;$D187,IF(AND($O187&lt;&gt;"已就绪",$D187-TODAY()&lt;='列表'!$D$7),"立即设置消息","已计划"),IF(TODAY()&lt;=$E187,"外出中",IF($Q187="是","已结束",IF(TODAY()&gt;$G187,"跟进逾期","待跟进")))))</f>
        <v/>
      </c>
      <c r="S187" s="11">
        <f>IF($A187="","",COUNTIF('外出记录'!$B$5:$B$204,$A187))</f>
        <v/>
      </c>
      <c r="T187" s="11">
        <f>IF($A187="","",COUNTIFS('外出记录'!$B$5:$B$204,$A187,'外出记录'!$L$5:$L$204,"延迟回复")+COUNTIFS('外出记录'!$B$5:$B$204,$A187,'外出记录'!$L$5:$L$204,"逾期")+COUNTIFS('外出记录'!$B$5:$B$204,$A187,'外出记录'!$L$5:$L$204,"今天到期")+COUNTIFS('外出记录'!$B$5:$B$204,$A187,'外出记录'!$L$5:$L$204,"待回复"))</f>
        <v/>
      </c>
    </row>
    <row r="188">
      <c r="A188" s="4" t="n"/>
      <c r="B188" s="5" t="n"/>
      <c r="C188" s="5" t="n"/>
      <c r="D188" s="6" t="n"/>
      <c r="E188" s="6" t="n"/>
      <c r="F188" s="7">
        <f>IF($E188="","",WORKDAY($E188,1,'列表'!$D$11:$D$40))</f>
        <v/>
      </c>
      <c r="G188" s="7">
        <f>IF($F188="","",WORKDAY($F188,'列表'!$D$5,'列表'!$D$11:$D$40))</f>
        <v/>
      </c>
      <c r="H188" s="5" t="n"/>
      <c r="I188" s="5" t="n"/>
      <c r="J188" s="5" t="n"/>
      <c r="K188" s="8" t="n"/>
      <c r="L188" s="8" t="n"/>
      <c r="M188" s="8" t="n"/>
      <c r="N188" s="8" t="n"/>
      <c r="O188" s="9">
        <f>IF($A188="","",IF(COUNTIF($K188:$N188,"是")=4,"已就绪","未就绪"))</f>
        <v/>
      </c>
      <c r="P188" s="5" t="n"/>
      <c r="Q188" s="8" t="n"/>
      <c r="R188" s="10">
        <f>IF(OR($A188="",$D188="",$E188=""),"",IF(TODAY()&lt;$D188,IF(AND($O188&lt;&gt;"已就绪",$D188-TODAY()&lt;='列表'!$D$7),"立即设置消息","已计划"),IF(TODAY()&lt;=$E188,"外出中",IF($Q188="是","已结束",IF(TODAY()&gt;$G188,"跟进逾期","待跟进")))))</f>
        <v/>
      </c>
      <c r="S188" s="11">
        <f>IF($A188="","",COUNTIF('外出记录'!$B$5:$B$204,$A188))</f>
        <v/>
      </c>
      <c r="T188" s="11">
        <f>IF($A188="","",COUNTIFS('外出记录'!$B$5:$B$204,$A188,'外出记录'!$L$5:$L$204,"延迟回复")+COUNTIFS('外出记录'!$B$5:$B$204,$A188,'外出记录'!$L$5:$L$204,"逾期")+COUNTIFS('外出记录'!$B$5:$B$204,$A188,'外出记录'!$L$5:$L$204,"今天到期")+COUNTIFS('外出记录'!$B$5:$B$204,$A188,'外出记录'!$L$5:$L$204,"待回复"))</f>
        <v/>
      </c>
    </row>
    <row r="189">
      <c r="A189" s="4" t="n"/>
      <c r="B189" s="5" t="n"/>
      <c r="C189" s="5" t="n"/>
      <c r="D189" s="6" t="n"/>
      <c r="E189" s="6" t="n"/>
      <c r="F189" s="7">
        <f>IF($E189="","",WORKDAY($E189,1,'列表'!$D$11:$D$40))</f>
        <v/>
      </c>
      <c r="G189" s="7">
        <f>IF($F189="","",WORKDAY($F189,'列表'!$D$5,'列表'!$D$11:$D$40))</f>
        <v/>
      </c>
      <c r="H189" s="5" t="n"/>
      <c r="I189" s="5" t="n"/>
      <c r="J189" s="5" t="n"/>
      <c r="K189" s="8" t="n"/>
      <c r="L189" s="8" t="n"/>
      <c r="M189" s="8" t="n"/>
      <c r="N189" s="8" t="n"/>
      <c r="O189" s="9">
        <f>IF($A189="","",IF(COUNTIF($K189:$N189,"是")=4,"已就绪","未就绪"))</f>
        <v/>
      </c>
      <c r="P189" s="5" t="n"/>
      <c r="Q189" s="8" t="n"/>
      <c r="R189" s="10">
        <f>IF(OR($A189="",$D189="",$E189=""),"",IF(TODAY()&lt;$D189,IF(AND($O189&lt;&gt;"已就绪",$D189-TODAY()&lt;='列表'!$D$7),"立即设置消息","已计划"),IF(TODAY()&lt;=$E189,"外出中",IF($Q189="是","已结束",IF(TODAY()&gt;$G189,"跟进逾期","待跟进")))))</f>
        <v/>
      </c>
      <c r="S189" s="11">
        <f>IF($A189="","",COUNTIF('外出记录'!$B$5:$B$204,$A189))</f>
        <v/>
      </c>
      <c r="T189" s="11">
        <f>IF($A189="","",COUNTIFS('外出记录'!$B$5:$B$204,$A189,'外出记录'!$L$5:$L$204,"延迟回复")+COUNTIFS('外出记录'!$B$5:$B$204,$A189,'外出记录'!$L$5:$L$204,"逾期")+COUNTIFS('外出记录'!$B$5:$B$204,$A189,'外出记录'!$L$5:$L$204,"今天到期")+COUNTIFS('外出记录'!$B$5:$B$204,$A189,'外出记录'!$L$5:$L$204,"待回复"))</f>
        <v/>
      </c>
    </row>
    <row r="190">
      <c r="A190" s="4" t="n"/>
      <c r="B190" s="5" t="n"/>
      <c r="C190" s="5" t="n"/>
      <c r="D190" s="6" t="n"/>
      <c r="E190" s="6" t="n"/>
      <c r="F190" s="7">
        <f>IF($E190="","",WORKDAY($E190,1,'列表'!$D$11:$D$40))</f>
        <v/>
      </c>
      <c r="G190" s="7">
        <f>IF($F190="","",WORKDAY($F190,'列表'!$D$5,'列表'!$D$11:$D$40))</f>
        <v/>
      </c>
      <c r="H190" s="5" t="n"/>
      <c r="I190" s="5" t="n"/>
      <c r="J190" s="5" t="n"/>
      <c r="K190" s="8" t="n"/>
      <c r="L190" s="8" t="n"/>
      <c r="M190" s="8" t="n"/>
      <c r="N190" s="8" t="n"/>
      <c r="O190" s="9">
        <f>IF($A190="","",IF(COUNTIF($K190:$N190,"是")=4,"已就绪","未就绪"))</f>
        <v/>
      </c>
      <c r="P190" s="5" t="n"/>
      <c r="Q190" s="8" t="n"/>
      <c r="R190" s="10">
        <f>IF(OR($A190="",$D190="",$E190=""),"",IF(TODAY()&lt;$D190,IF(AND($O190&lt;&gt;"已就绪",$D190-TODAY()&lt;='列表'!$D$7),"立即设置消息","已计划"),IF(TODAY()&lt;=$E190,"外出中",IF($Q190="是","已结束",IF(TODAY()&gt;$G190,"跟进逾期","待跟进")))))</f>
        <v/>
      </c>
      <c r="S190" s="11">
        <f>IF($A190="","",COUNTIF('外出记录'!$B$5:$B$204,$A190))</f>
        <v/>
      </c>
      <c r="T190" s="11">
        <f>IF($A190="","",COUNTIFS('外出记录'!$B$5:$B$204,$A190,'外出记录'!$L$5:$L$204,"延迟回复")+COUNTIFS('外出记录'!$B$5:$B$204,$A190,'外出记录'!$L$5:$L$204,"逾期")+COUNTIFS('外出记录'!$B$5:$B$204,$A190,'外出记录'!$L$5:$L$204,"今天到期")+COUNTIFS('外出记录'!$B$5:$B$204,$A190,'外出记录'!$L$5:$L$204,"待回复"))</f>
        <v/>
      </c>
    </row>
    <row r="191">
      <c r="A191" s="4" t="n"/>
      <c r="B191" s="5" t="n"/>
      <c r="C191" s="5" t="n"/>
      <c r="D191" s="6" t="n"/>
      <c r="E191" s="6" t="n"/>
      <c r="F191" s="7">
        <f>IF($E191="","",WORKDAY($E191,1,'列表'!$D$11:$D$40))</f>
        <v/>
      </c>
      <c r="G191" s="7">
        <f>IF($F191="","",WORKDAY($F191,'列表'!$D$5,'列表'!$D$11:$D$40))</f>
        <v/>
      </c>
      <c r="H191" s="5" t="n"/>
      <c r="I191" s="5" t="n"/>
      <c r="J191" s="5" t="n"/>
      <c r="K191" s="8" t="n"/>
      <c r="L191" s="8" t="n"/>
      <c r="M191" s="8" t="n"/>
      <c r="N191" s="8" t="n"/>
      <c r="O191" s="9">
        <f>IF($A191="","",IF(COUNTIF($K191:$N191,"是")=4,"已就绪","未就绪"))</f>
        <v/>
      </c>
      <c r="P191" s="5" t="n"/>
      <c r="Q191" s="8" t="n"/>
      <c r="R191" s="10">
        <f>IF(OR($A191="",$D191="",$E191=""),"",IF(TODAY()&lt;$D191,IF(AND($O191&lt;&gt;"已就绪",$D191-TODAY()&lt;='列表'!$D$7),"立即设置消息","已计划"),IF(TODAY()&lt;=$E191,"外出中",IF($Q191="是","已结束",IF(TODAY()&gt;$G191,"跟进逾期","待跟进")))))</f>
        <v/>
      </c>
      <c r="S191" s="11">
        <f>IF($A191="","",COUNTIF('外出记录'!$B$5:$B$204,$A191))</f>
        <v/>
      </c>
      <c r="T191" s="11">
        <f>IF($A191="","",COUNTIFS('外出记录'!$B$5:$B$204,$A191,'外出记录'!$L$5:$L$204,"延迟回复")+COUNTIFS('外出记录'!$B$5:$B$204,$A191,'外出记录'!$L$5:$L$204,"逾期")+COUNTIFS('外出记录'!$B$5:$B$204,$A191,'外出记录'!$L$5:$L$204,"今天到期")+COUNTIFS('外出记录'!$B$5:$B$204,$A191,'外出记录'!$L$5:$L$204,"待回复"))</f>
        <v/>
      </c>
    </row>
    <row r="192">
      <c r="A192" s="4" t="n"/>
      <c r="B192" s="5" t="n"/>
      <c r="C192" s="5" t="n"/>
      <c r="D192" s="6" t="n"/>
      <c r="E192" s="6" t="n"/>
      <c r="F192" s="7">
        <f>IF($E192="","",WORKDAY($E192,1,'列表'!$D$11:$D$40))</f>
        <v/>
      </c>
      <c r="G192" s="7">
        <f>IF($F192="","",WORKDAY($F192,'列表'!$D$5,'列表'!$D$11:$D$40))</f>
        <v/>
      </c>
      <c r="H192" s="5" t="n"/>
      <c r="I192" s="5" t="n"/>
      <c r="J192" s="5" t="n"/>
      <c r="K192" s="8" t="n"/>
      <c r="L192" s="8" t="n"/>
      <c r="M192" s="8" t="n"/>
      <c r="N192" s="8" t="n"/>
      <c r="O192" s="9">
        <f>IF($A192="","",IF(COUNTIF($K192:$N192,"是")=4,"已就绪","未就绪"))</f>
        <v/>
      </c>
      <c r="P192" s="5" t="n"/>
      <c r="Q192" s="8" t="n"/>
      <c r="R192" s="10">
        <f>IF(OR($A192="",$D192="",$E192=""),"",IF(TODAY()&lt;$D192,IF(AND($O192&lt;&gt;"已就绪",$D192-TODAY()&lt;='列表'!$D$7),"立即设置消息","已计划"),IF(TODAY()&lt;=$E192,"外出中",IF($Q192="是","已结束",IF(TODAY()&gt;$G192,"跟进逾期","待跟进")))))</f>
        <v/>
      </c>
      <c r="S192" s="11">
        <f>IF($A192="","",COUNTIF('外出记录'!$B$5:$B$204,$A192))</f>
        <v/>
      </c>
      <c r="T192" s="11">
        <f>IF($A192="","",COUNTIFS('外出记录'!$B$5:$B$204,$A192,'外出记录'!$L$5:$L$204,"延迟回复")+COUNTIFS('外出记录'!$B$5:$B$204,$A192,'外出记录'!$L$5:$L$204,"逾期")+COUNTIFS('外出记录'!$B$5:$B$204,$A192,'外出记录'!$L$5:$L$204,"今天到期")+COUNTIFS('外出记录'!$B$5:$B$204,$A192,'外出记录'!$L$5:$L$204,"待回复"))</f>
        <v/>
      </c>
    </row>
    <row r="193">
      <c r="A193" s="4" t="n"/>
      <c r="B193" s="5" t="n"/>
      <c r="C193" s="5" t="n"/>
      <c r="D193" s="6" t="n"/>
      <c r="E193" s="6" t="n"/>
      <c r="F193" s="7">
        <f>IF($E193="","",WORKDAY($E193,1,'列表'!$D$11:$D$40))</f>
        <v/>
      </c>
      <c r="G193" s="7">
        <f>IF($F193="","",WORKDAY($F193,'列表'!$D$5,'列表'!$D$11:$D$40))</f>
        <v/>
      </c>
      <c r="H193" s="5" t="n"/>
      <c r="I193" s="5" t="n"/>
      <c r="J193" s="5" t="n"/>
      <c r="K193" s="8" t="n"/>
      <c r="L193" s="8" t="n"/>
      <c r="M193" s="8" t="n"/>
      <c r="N193" s="8" t="n"/>
      <c r="O193" s="9">
        <f>IF($A193="","",IF(COUNTIF($K193:$N193,"是")=4,"已就绪","未就绪"))</f>
        <v/>
      </c>
      <c r="P193" s="5" t="n"/>
      <c r="Q193" s="8" t="n"/>
      <c r="R193" s="10">
        <f>IF(OR($A193="",$D193="",$E193=""),"",IF(TODAY()&lt;$D193,IF(AND($O193&lt;&gt;"已就绪",$D193-TODAY()&lt;='列表'!$D$7),"立即设置消息","已计划"),IF(TODAY()&lt;=$E193,"外出中",IF($Q193="是","已结束",IF(TODAY()&gt;$G193,"跟进逾期","待跟进")))))</f>
        <v/>
      </c>
      <c r="S193" s="11">
        <f>IF($A193="","",COUNTIF('外出记录'!$B$5:$B$204,$A193))</f>
        <v/>
      </c>
      <c r="T193" s="11">
        <f>IF($A193="","",COUNTIFS('外出记录'!$B$5:$B$204,$A193,'外出记录'!$L$5:$L$204,"延迟回复")+COUNTIFS('外出记录'!$B$5:$B$204,$A193,'外出记录'!$L$5:$L$204,"逾期")+COUNTIFS('外出记录'!$B$5:$B$204,$A193,'外出记录'!$L$5:$L$204,"今天到期")+COUNTIFS('外出记录'!$B$5:$B$204,$A193,'外出记录'!$L$5:$L$204,"待回复"))</f>
        <v/>
      </c>
    </row>
    <row r="194">
      <c r="A194" s="4" t="n"/>
      <c r="B194" s="5" t="n"/>
      <c r="C194" s="5" t="n"/>
      <c r="D194" s="6" t="n"/>
      <c r="E194" s="6" t="n"/>
      <c r="F194" s="7">
        <f>IF($E194="","",WORKDAY($E194,1,'列表'!$D$11:$D$40))</f>
        <v/>
      </c>
      <c r="G194" s="7">
        <f>IF($F194="","",WORKDAY($F194,'列表'!$D$5,'列表'!$D$11:$D$40))</f>
        <v/>
      </c>
      <c r="H194" s="5" t="n"/>
      <c r="I194" s="5" t="n"/>
      <c r="J194" s="5" t="n"/>
      <c r="K194" s="8" t="n"/>
      <c r="L194" s="8" t="n"/>
      <c r="M194" s="8" t="n"/>
      <c r="N194" s="8" t="n"/>
      <c r="O194" s="9">
        <f>IF($A194="","",IF(COUNTIF($K194:$N194,"是")=4,"已就绪","未就绪"))</f>
        <v/>
      </c>
      <c r="P194" s="5" t="n"/>
      <c r="Q194" s="8" t="n"/>
      <c r="R194" s="10">
        <f>IF(OR($A194="",$D194="",$E194=""),"",IF(TODAY()&lt;$D194,IF(AND($O194&lt;&gt;"已就绪",$D194-TODAY()&lt;='列表'!$D$7),"立即设置消息","已计划"),IF(TODAY()&lt;=$E194,"外出中",IF($Q194="是","已结束",IF(TODAY()&gt;$G194,"跟进逾期","待跟进")))))</f>
        <v/>
      </c>
      <c r="S194" s="11">
        <f>IF($A194="","",COUNTIF('外出记录'!$B$5:$B$204,$A194))</f>
        <v/>
      </c>
      <c r="T194" s="11">
        <f>IF($A194="","",COUNTIFS('外出记录'!$B$5:$B$204,$A194,'外出记录'!$L$5:$L$204,"延迟回复")+COUNTIFS('外出记录'!$B$5:$B$204,$A194,'外出记录'!$L$5:$L$204,"逾期")+COUNTIFS('外出记录'!$B$5:$B$204,$A194,'外出记录'!$L$5:$L$204,"今天到期")+COUNTIFS('外出记录'!$B$5:$B$204,$A194,'外出记录'!$L$5:$L$204,"待回复"))</f>
        <v/>
      </c>
    </row>
    <row r="195">
      <c r="A195" s="4" t="n"/>
      <c r="B195" s="5" t="n"/>
      <c r="C195" s="5" t="n"/>
      <c r="D195" s="6" t="n"/>
      <c r="E195" s="6" t="n"/>
      <c r="F195" s="7">
        <f>IF($E195="","",WORKDAY($E195,1,'列表'!$D$11:$D$40))</f>
        <v/>
      </c>
      <c r="G195" s="7">
        <f>IF($F195="","",WORKDAY($F195,'列表'!$D$5,'列表'!$D$11:$D$40))</f>
        <v/>
      </c>
      <c r="H195" s="5" t="n"/>
      <c r="I195" s="5" t="n"/>
      <c r="J195" s="5" t="n"/>
      <c r="K195" s="8" t="n"/>
      <c r="L195" s="8" t="n"/>
      <c r="M195" s="8" t="n"/>
      <c r="N195" s="8" t="n"/>
      <c r="O195" s="9">
        <f>IF($A195="","",IF(COUNTIF($K195:$N195,"是")=4,"已就绪","未就绪"))</f>
        <v/>
      </c>
      <c r="P195" s="5" t="n"/>
      <c r="Q195" s="8" t="n"/>
      <c r="R195" s="10">
        <f>IF(OR($A195="",$D195="",$E195=""),"",IF(TODAY()&lt;$D195,IF(AND($O195&lt;&gt;"已就绪",$D195-TODAY()&lt;='列表'!$D$7),"立即设置消息","已计划"),IF(TODAY()&lt;=$E195,"外出中",IF($Q195="是","已结束",IF(TODAY()&gt;$G195,"跟进逾期","待跟进")))))</f>
        <v/>
      </c>
      <c r="S195" s="11">
        <f>IF($A195="","",COUNTIF('外出记录'!$B$5:$B$204,$A195))</f>
        <v/>
      </c>
      <c r="T195" s="11">
        <f>IF($A195="","",COUNTIFS('外出记录'!$B$5:$B$204,$A195,'外出记录'!$L$5:$L$204,"延迟回复")+COUNTIFS('外出记录'!$B$5:$B$204,$A195,'外出记录'!$L$5:$L$204,"逾期")+COUNTIFS('外出记录'!$B$5:$B$204,$A195,'外出记录'!$L$5:$L$204,"今天到期")+COUNTIFS('外出记录'!$B$5:$B$204,$A195,'外出记录'!$L$5:$L$204,"待回复"))</f>
        <v/>
      </c>
    </row>
    <row r="196">
      <c r="A196" s="4" t="n"/>
      <c r="B196" s="5" t="n"/>
      <c r="C196" s="5" t="n"/>
      <c r="D196" s="6" t="n"/>
      <c r="E196" s="6" t="n"/>
      <c r="F196" s="7">
        <f>IF($E196="","",WORKDAY($E196,1,'列表'!$D$11:$D$40))</f>
        <v/>
      </c>
      <c r="G196" s="7">
        <f>IF($F196="","",WORKDAY($F196,'列表'!$D$5,'列表'!$D$11:$D$40))</f>
        <v/>
      </c>
      <c r="H196" s="5" t="n"/>
      <c r="I196" s="5" t="n"/>
      <c r="J196" s="5" t="n"/>
      <c r="K196" s="8" t="n"/>
      <c r="L196" s="8" t="n"/>
      <c r="M196" s="8" t="n"/>
      <c r="N196" s="8" t="n"/>
      <c r="O196" s="9">
        <f>IF($A196="","",IF(COUNTIF($K196:$N196,"是")=4,"已就绪","未就绪"))</f>
        <v/>
      </c>
      <c r="P196" s="5" t="n"/>
      <c r="Q196" s="8" t="n"/>
      <c r="R196" s="10">
        <f>IF(OR($A196="",$D196="",$E196=""),"",IF(TODAY()&lt;$D196,IF(AND($O196&lt;&gt;"已就绪",$D196-TODAY()&lt;='列表'!$D$7),"立即设置消息","已计划"),IF(TODAY()&lt;=$E196,"外出中",IF($Q196="是","已结束",IF(TODAY()&gt;$G196,"跟进逾期","待跟进")))))</f>
        <v/>
      </c>
      <c r="S196" s="11">
        <f>IF($A196="","",COUNTIF('外出记录'!$B$5:$B$204,$A196))</f>
        <v/>
      </c>
      <c r="T196" s="11">
        <f>IF($A196="","",COUNTIFS('外出记录'!$B$5:$B$204,$A196,'外出记录'!$L$5:$L$204,"延迟回复")+COUNTIFS('外出记录'!$B$5:$B$204,$A196,'外出记录'!$L$5:$L$204,"逾期")+COUNTIFS('外出记录'!$B$5:$B$204,$A196,'外出记录'!$L$5:$L$204,"今天到期")+COUNTIFS('外出记录'!$B$5:$B$204,$A196,'外出记录'!$L$5:$L$204,"待回复"))</f>
        <v/>
      </c>
    </row>
    <row r="197">
      <c r="A197" s="4" t="n"/>
      <c r="B197" s="5" t="n"/>
      <c r="C197" s="5" t="n"/>
      <c r="D197" s="6" t="n"/>
      <c r="E197" s="6" t="n"/>
      <c r="F197" s="7">
        <f>IF($E197="","",WORKDAY($E197,1,'列表'!$D$11:$D$40))</f>
        <v/>
      </c>
      <c r="G197" s="7">
        <f>IF($F197="","",WORKDAY($F197,'列表'!$D$5,'列表'!$D$11:$D$40))</f>
        <v/>
      </c>
      <c r="H197" s="5" t="n"/>
      <c r="I197" s="5" t="n"/>
      <c r="J197" s="5" t="n"/>
      <c r="K197" s="8" t="n"/>
      <c r="L197" s="8" t="n"/>
      <c r="M197" s="8" t="n"/>
      <c r="N197" s="8" t="n"/>
      <c r="O197" s="9">
        <f>IF($A197="","",IF(COUNTIF($K197:$N197,"是")=4,"已就绪","未就绪"))</f>
        <v/>
      </c>
      <c r="P197" s="5" t="n"/>
      <c r="Q197" s="8" t="n"/>
      <c r="R197" s="10">
        <f>IF(OR($A197="",$D197="",$E197=""),"",IF(TODAY()&lt;$D197,IF(AND($O197&lt;&gt;"已就绪",$D197-TODAY()&lt;='列表'!$D$7),"立即设置消息","已计划"),IF(TODAY()&lt;=$E197,"外出中",IF($Q197="是","已结束",IF(TODAY()&gt;$G197,"跟进逾期","待跟进")))))</f>
        <v/>
      </c>
      <c r="S197" s="11">
        <f>IF($A197="","",COUNTIF('外出记录'!$B$5:$B$204,$A197))</f>
        <v/>
      </c>
      <c r="T197" s="11">
        <f>IF($A197="","",COUNTIFS('外出记录'!$B$5:$B$204,$A197,'外出记录'!$L$5:$L$204,"延迟回复")+COUNTIFS('外出记录'!$B$5:$B$204,$A197,'外出记录'!$L$5:$L$204,"逾期")+COUNTIFS('外出记录'!$B$5:$B$204,$A197,'外出记录'!$L$5:$L$204,"今天到期")+COUNTIFS('外出记录'!$B$5:$B$204,$A197,'外出记录'!$L$5:$L$204,"待回复"))</f>
        <v/>
      </c>
    </row>
    <row r="198">
      <c r="A198" s="4" t="n"/>
      <c r="B198" s="5" t="n"/>
      <c r="C198" s="5" t="n"/>
      <c r="D198" s="6" t="n"/>
      <c r="E198" s="6" t="n"/>
      <c r="F198" s="7">
        <f>IF($E198="","",WORKDAY($E198,1,'列表'!$D$11:$D$40))</f>
        <v/>
      </c>
      <c r="G198" s="7">
        <f>IF($F198="","",WORKDAY($F198,'列表'!$D$5,'列表'!$D$11:$D$40))</f>
        <v/>
      </c>
      <c r="H198" s="5" t="n"/>
      <c r="I198" s="5" t="n"/>
      <c r="J198" s="5" t="n"/>
      <c r="K198" s="8" t="n"/>
      <c r="L198" s="8" t="n"/>
      <c r="M198" s="8" t="n"/>
      <c r="N198" s="8" t="n"/>
      <c r="O198" s="9">
        <f>IF($A198="","",IF(COUNTIF($K198:$N198,"是")=4,"已就绪","未就绪"))</f>
        <v/>
      </c>
      <c r="P198" s="5" t="n"/>
      <c r="Q198" s="8" t="n"/>
      <c r="R198" s="10">
        <f>IF(OR($A198="",$D198="",$E198=""),"",IF(TODAY()&lt;$D198,IF(AND($O198&lt;&gt;"已就绪",$D198-TODAY()&lt;='列表'!$D$7),"立即设置消息","已计划"),IF(TODAY()&lt;=$E198,"外出中",IF($Q198="是","已结束",IF(TODAY()&gt;$G198,"跟进逾期","待跟进")))))</f>
        <v/>
      </c>
      <c r="S198" s="11">
        <f>IF($A198="","",COUNTIF('外出记录'!$B$5:$B$204,$A198))</f>
        <v/>
      </c>
      <c r="T198" s="11">
        <f>IF($A198="","",COUNTIFS('外出记录'!$B$5:$B$204,$A198,'外出记录'!$L$5:$L$204,"延迟回复")+COUNTIFS('外出记录'!$B$5:$B$204,$A198,'外出记录'!$L$5:$L$204,"逾期")+COUNTIFS('外出记录'!$B$5:$B$204,$A198,'外出记录'!$L$5:$L$204,"今天到期")+COUNTIFS('外出记录'!$B$5:$B$204,$A198,'外出记录'!$L$5:$L$204,"待回复"))</f>
        <v/>
      </c>
    </row>
    <row r="199">
      <c r="A199" s="4" t="n"/>
      <c r="B199" s="5" t="n"/>
      <c r="C199" s="5" t="n"/>
      <c r="D199" s="6" t="n"/>
      <c r="E199" s="6" t="n"/>
      <c r="F199" s="7">
        <f>IF($E199="","",WORKDAY($E199,1,'列表'!$D$11:$D$40))</f>
        <v/>
      </c>
      <c r="G199" s="7">
        <f>IF($F199="","",WORKDAY($F199,'列表'!$D$5,'列表'!$D$11:$D$40))</f>
        <v/>
      </c>
      <c r="H199" s="5" t="n"/>
      <c r="I199" s="5" t="n"/>
      <c r="J199" s="5" t="n"/>
      <c r="K199" s="8" t="n"/>
      <c r="L199" s="8" t="n"/>
      <c r="M199" s="8" t="n"/>
      <c r="N199" s="8" t="n"/>
      <c r="O199" s="9">
        <f>IF($A199="","",IF(COUNTIF($K199:$N199,"是")=4,"已就绪","未就绪"))</f>
        <v/>
      </c>
      <c r="P199" s="5" t="n"/>
      <c r="Q199" s="8" t="n"/>
      <c r="R199" s="10">
        <f>IF(OR($A199="",$D199="",$E199=""),"",IF(TODAY()&lt;$D199,IF(AND($O199&lt;&gt;"已就绪",$D199-TODAY()&lt;='列表'!$D$7),"立即设置消息","已计划"),IF(TODAY()&lt;=$E199,"外出中",IF($Q199="是","已结束",IF(TODAY()&gt;$G199,"跟进逾期","待跟进")))))</f>
        <v/>
      </c>
      <c r="S199" s="11">
        <f>IF($A199="","",COUNTIF('外出记录'!$B$5:$B$204,$A199))</f>
        <v/>
      </c>
      <c r="T199" s="11">
        <f>IF($A199="","",COUNTIFS('外出记录'!$B$5:$B$204,$A199,'外出记录'!$L$5:$L$204,"延迟回复")+COUNTIFS('外出记录'!$B$5:$B$204,$A199,'外出记录'!$L$5:$L$204,"逾期")+COUNTIFS('外出记录'!$B$5:$B$204,$A199,'外出记录'!$L$5:$L$204,"今天到期")+COUNTIFS('外出记录'!$B$5:$B$204,$A199,'外出记录'!$L$5:$L$204,"待回复"))</f>
        <v/>
      </c>
    </row>
    <row r="200">
      <c r="A200" s="4" t="n"/>
      <c r="B200" s="5" t="n"/>
      <c r="C200" s="5" t="n"/>
      <c r="D200" s="6" t="n"/>
      <c r="E200" s="6" t="n"/>
      <c r="F200" s="7">
        <f>IF($E200="","",WORKDAY($E200,1,'列表'!$D$11:$D$40))</f>
        <v/>
      </c>
      <c r="G200" s="7">
        <f>IF($F200="","",WORKDAY($F200,'列表'!$D$5,'列表'!$D$11:$D$40))</f>
        <v/>
      </c>
      <c r="H200" s="5" t="n"/>
      <c r="I200" s="5" t="n"/>
      <c r="J200" s="5" t="n"/>
      <c r="K200" s="8" t="n"/>
      <c r="L200" s="8" t="n"/>
      <c r="M200" s="8" t="n"/>
      <c r="N200" s="8" t="n"/>
      <c r="O200" s="9">
        <f>IF($A200="","",IF(COUNTIF($K200:$N200,"是")=4,"已就绪","未就绪"))</f>
        <v/>
      </c>
      <c r="P200" s="5" t="n"/>
      <c r="Q200" s="8" t="n"/>
      <c r="R200" s="10">
        <f>IF(OR($A200="",$D200="",$E200=""),"",IF(TODAY()&lt;$D200,IF(AND($O200&lt;&gt;"已就绪",$D200-TODAY()&lt;='列表'!$D$7),"立即设置消息","已计划"),IF(TODAY()&lt;=$E200,"外出中",IF($Q200="是","已结束",IF(TODAY()&gt;$G200,"跟进逾期","待跟进")))))</f>
        <v/>
      </c>
      <c r="S200" s="11">
        <f>IF($A200="","",COUNTIF('外出记录'!$B$5:$B$204,$A200))</f>
        <v/>
      </c>
      <c r="T200" s="11">
        <f>IF($A200="","",COUNTIFS('外出记录'!$B$5:$B$204,$A200,'外出记录'!$L$5:$L$204,"延迟回复")+COUNTIFS('外出记录'!$B$5:$B$204,$A200,'外出记录'!$L$5:$L$204,"逾期")+COUNTIFS('外出记录'!$B$5:$B$204,$A200,'外出记录'!$L$5:$L$204,"今天到期")+COUNTIFS('外出记录'!$B$5:$B$204,$A200,'外出记录'!$L$5:$L$204,"待回复"))</f>
        <v/>
      </c>
    </row>
    <row r="201">
      <c r="A201" s="4" t="n"/>
      <c r="B201" s="5" t="n"/>
      <c r="C201" s="5" t="n"/>
      <c r="D201" s="6" t="n"/>
      <c r="E201" s="6" t="n"/>
      <c r="F201" s="7">
        <f>IF($E201="","",WORKDAY($E201,1,'列表'!$D$11:$D$40))</f>
        <v/>
      </c>
      <c r="G201" s="7">
        <f>IF($F201="","",WORKDAY($F201,'列表'!$D$5,'列表'!$D$11:$D$40))</f>
        <v/>
      </c>
      <c r="H201" s="5" t="n"/>
      <c r="I201" s="5" t="n"/>
      <c r="J201" s="5" t="n"/>
      <c r="K201" s="8" t="n"/>
      <c r="L201" s="8" t="n"/>
      <c r="M201" s="8" t="n"/>
      <c r="N201" s="8" t="n"/>
      <c r="O201" s="9">
        <f>IF($A201="","",IF(COUNTIF($K201:$N201,"是")=4,"已就绪","未就绪"))</f>
        <v/>
      </c>
      <c r="P201" s="5" t="n"/>
      <c r="Q201" s="8" t="n"/>
      <c r="R201" s="10">
        <f>IF(OR($A201="",$D201="",$E201=""),"",IF(TODAY()&lt;$D201,IF(AND($O201&lt;&gt;"已就绪",$D201-TODAY()&lt;='列表'!$D$7),"立即设置消息","已计划"),IF(TODAY()&lt;=$E201,"外出中",IF($Q201="是","已结束",IF(TODAY()&gt;$G201,"跟进逾期","待跟进")))))</f>
        <v/>
      </c>
      <c r="S201" s="11">
        <f>IF($A201="","",COUNTIF('外出记录'!$B$5:$B$204,$A201))</f>
        <v/>
      </c>
      <c r="T201" s="11">
        <f>IF($A201="","",COUNTIFS('外出记录'!$B$5:$B$204,$A201,'外出记录'!$L$5:$L$204,"延迟回复")+COUNTIFS('外出记录'!$B$5:$B$204,$A201,'外出记录'!$L$5:$L$204,"逾期")+COUNTIFS('外出记录'!$B$5:$B$204,$A201,'外出记录'!$L$5:$L$204,"今天到期")+COUNTIFS('外出记录'!$B$5:$B$204,$A201,'外出记录'!$L$5:$L$204,"待回复"))</f>
        <v/>
      </c>
    </row>
    <row r="202">
      <c r="A202" s="4" t="n"/>
      <c r="B202" s="5" t="n"/>
      <c r="C202" s="5" t="n"/>
      <c r="D202" s="6" t="n"/>
      <c r="E202" s="6" t="n"/>
      <c r="F202" s="7">
        <f>IF($E202="","",WORKDAY($E202,1,'列表'!$D$11:$D$40))</f>
        <v/>
      </c>
      <c r="G202" s="7">
        <f>IF($F202="","",WORKDAY($F202,'列表'!$D$5,'列表'!$D$11:$D$40))</f>
        <v/>
      </c>
      <c r="H202" s="5" t="n"/>
      <c r="I202" s="5" t="n"/>
      <c r="J202" s="5" t="n"/>
      <c r="K202" s="8" t="n"/>
      <c r="L202" s="8" t="n"/>
      <c r="M202" s="8" t="n"/>
      <c r="N202" s="8" t="n"/>
      <c r="O202" s="9">
        <f>IF($A202="","",IF(COUNTIF($K202:$N202,"是")=4,"已就绪","未就绪"))</f>
        <v/>
      </c>
      <c r="P202" s="5" t="n"/>
      <c r="Q202" s="8" t="n"/>
      <c r="R202" s="10">
        <f>IF(OR($A202="",$D202="",$E202=""),"",IF(TODAY()&lt;$D202,IF(AND($O202&lt;&gt;"已就绪",$D202-TODAY()&lt;='列表'!$D$7),"立即设置消息","已计划"),IF(TODAY()&lt;=$E202,"外出中",IF($Q202="是","已结束",IF(TODAY()&gt;$G202,"跟进逾期","待跟进")))))</f>
        <v/>
      </c>
      <c r="S202" s="11">
        <f>IF($A202="","",COUNTIF('外出记录'!$B$5:$B$204,$A202))</f>
        <v/>
      </c>
      <c r="T202" s="11">
        <f>IF($A202="","",COUNTIFS('外出记录'!$B$5:$B$204,$A202,'外出记录'!$L$5:$L$204,"延迟回复")+COUNTIFS('外出记录'!$B$5:$B$204,$A202,'外出记录'!$L$5:$L$204,"逾期")+COUNTIFS('外出记录'!$B$5:$B$204,$A202,'外出记录'!$L$5:$L$204,"今天到期")+COUNTIFS('外出记录'!$B$5:$B$204,$A202,'外出记录'!$L$5:$L$204,"待回复"))</f>
        <v/>
      </c>
    </row>
    <row r="203">
      <c r="A203" s="4" t="n"/>
      <c r="B203" s="5" t="n"/>
      <c r="C203" s="5" t="n"/>
      <c r="D203" s="6" t="n"/>
      <c r="E203" s="6" t="n"/>
      <c r="F203" s="7">
        <f>IF($E203="","",WORKDAY($E203,1,'列表'!$D$11:$D$40))</f>
        <v/>
      </c>
      <c r="G203" s="7">
        <f>IF($F203="","",WORKDAY($F203,'列表'!$D$5,'列表'!$D$11:$D$40))</f>
        <v/>
      </c>
      <c r="H203" s="5" t="n"/>
      <c r="I203" s="5" t="n"/>
      <c r="J203" s="5" t="n"/>
      <c r="K203" s="8" t="n"/>
      <c r="L203" s="8" t="n"/>
      <c r="M203" s="8" t="n"/>
      <c r="N203" s="8" t="n"/>
      <c r="O203" s="9">
        <f>IF($A203="","",IF(COUNTIF($K203:$N203,"是")=4,"已就绪","未就绪"))</f>
        <v/>
      </c>
      <c r="P203" s="5" t="n"/>
      <c r="Q203" s="8" t="n"/>
      <c r="R203" s="10">
        <f>IF(OR($A203="",$D203="",$E203=""),"",IF(TODAY()&lt;$D203,IF(AND($O203&lt;&gt;"已就绪",$D203-TODAY()&lt;='列表'!$D$7),"立即设置消息","已计划"),IF(TODAY()&lt;=$E203,"外出中",IF($Q203="是","已结束",IF(TODAY()&gt;$G203,"跟进逾期","待跟进")))))</f>
        <v/>
      </c>
      <c r="S203" s="11">
        <f>IF($A203="","",COUNTIF('外出记录'!$B$5:$B$204,$A203))</f>
        <v/>
      </c>
      <c r="T203" s="11">
        <f>IF($A203="","",COUNTIFS('外出记录'!$B$5:$B$204,$A203,'外出记录'!$L$5:$L$204,"延迟回复")+COUNTIFS('外出记录'!$B$5:$B$204,$A203,'外出记录'!$L$5:$L$204,"逾期")+COUNTIFS('外出记录'!$B$5:$B$204,$A203,'外出记录'!$L$5:$L$204,"今天到期")+COUNTIFS('外出记录'!$B$5:$B$204,$A203,'外出记录'!$L$5:$L$204,"待回复"))</f>
        <v/>
      </c>
    </row>
    <row r="204">
      <c r="A204" s="4" t="n"/>
      <c r="B204" s="5" t="n"/>
      <c r="C204" s="5" t="n"/>
      <c r="D204" s="6" t="n"/>
      <c r="E204" s="6" t="n"/>
      <c r="F204" s="7">
        <f>IF($E204="","",WORKDAY($E204,1,'列表'!$D$11:$D$40))</f>
        <v/>
      </c>
      <c r="G204" s="7">
        <f>IF($F204="","",WORKDAY($F204,'列表'!$D$5,'列表'!$D$11:$D$40))</f>
        <v/>
      </c>
      <c r="H204" s="5" t="n"/>
      <c r="I204" s="5" t="n"/>
      <c r="J204" s="5" t="n"/>
      <c r="K204" s="8" t="n"/>
      <c r="L204" s="8" t="n"/>
      <c r="M204" s="8" t="n"/>
      <c r="N204" s="8" t="n"/>
      <c r="O204" s="9">
        <f>IF($A204="","",IF(COUNTIF($K204:$N204,"是")=4,"已就绪","未就绪"))</f>
        <v/>
      </c>
      <c r="P204" s="5" t="n"/>
      <c r="Q204" s="8" t="n"/>
      <c r="R204" s="10">
        <f>IF(OR($A204="",$D204="",$E204=""),"",IF(TODAY()&lt;$D204,IF(AND($O204&lt;&gt;"已就绪",$D204-TODAY()&lt;='列表'!$D$7),"立即设置消息","已计划"),IF(TODAY()&lt;=$E204,"外出中",IF($Q204="是","已结束",IF(TODAY()&gt;$G204,"跟进逾期","待跟进")))))</f>
        <v/>
      </c>
      <c r="S204" s="11">
        <f>IF($A204="","",COUNTIF('外出记录'!$B$5:$B$204,$A204))</f>
        <v/>
      </c>
      <c r="T204" s="11">
        <f>IF($A204="","",COUNTIFS('外出记录'!$B$5:$B$204,$A204,'外出记录'!$L$5:$L$204,"延迟回复")+COUNTIFS('外出记录'!$B$5:$B$204,$A204,'外出记录'!$L$5:$L$204,"逾期")+COUNTIFS('外出记录'!$B$5:$B$204,$A204,'外出记录'!$L$5:$L$204,"今天到期")+COUNTIFS('外出记录'!$B$5:$B$204,$A204,'外出记录'!$L$5:$L$204,"待回复"))</f>
        <v/>
      </c>
    </row>
  </sheetData>
  <autoFilter ref="A4:T204"/>
  <conditionalFormatting sqref="O5:O204">
    <cfRule type="expression" priority="1" dxfId="0">
      <formula>O5="已就绪"</formula>
    </cfRule>
    <cfRule type="expression" priority="2" dxfId="1">
      <formula>O5="未就绪"</formula>
    </cfRule>
  </conditionalFormatting>
  <conditionalFormatting sqref="R5:R204">
    <cfRule type="expression" priority="3" dxfId="2">
      <formula>R5="已计划"</formula>
    </cfRule>
    <cfRule type="expression" priority="4" dxfId="1">
      <formula>R5="立即设置消息"</formula>
    </cfRule>
    <cfRule type="expression" priority="5" dxfId="3">
      <formula>R5="外出中"</formula>
    </cfRule>
    <cfRule type="expression" priority="6" dxfId="1">
      <formula>R5="待跟进"</formula>
    </cfRule>
    <cfRule type="expression" priority="7" dxfId="4">
      <formula>R5="跟进逾期"</formula>
    </cfRule>
    <cfRule type="expression" priority="8" dxfId="0">
      <formula>R5="已结束"</formula>
    </cfRule>
  </conditionalFormatting>
  <dataValidations count="5">
    <dataValidation sqref="B5:B204" showDropDown="0" showInputMessage="0" showErrorMessage="0" allowBlank="1" type="list">
      <formula1>='列表'!$C$11:$C$20</formula1>
    </dataValidation>
    <dataValidation sqref="C5:C204" showDropDown="0" showInputMessage="0" showErrorMessage="0" allowBlank="1" type="list">
      <formula1>='列表'!$A$11:$A$20</formula1>
    </dataValidation>
    <dataValidation sqref="H5:H204" showDropDown="0" showInputMessage="0" showErrorMessage="0" allowBlank="1" type="list">
      <formula1>='列表'!$C$11:$C$20</formula1>
    </dataValidation>
    <dataValidation sqref="K5:N204" showDropDown="0" showInputMessage="0" showErrorMessage="0" allowBlank="1" type="list">
      <formula1>"是,否"</formula1>
    </dataValidation>
    <dataValidation sqref="Q5:Q204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8" customWidth="1" min="4" max="4"/>
    <col width="22" customWidth="1" min="5" max="5"/>
    <col width="32" customWidth="1" min="6" max="6"/>
    <col width="9" customWidth="1" min="7" max="7"/>
    <col width="12" customWidth="1" min="8" max="8"/>
    <col width="16" customWidth="1" min="9" max="9"/>
    <col width="12" customWidth="1" min="10" max="10"/>
    <col width="10" customWidth="1" min="11" max="11"/>
    <col width="16" customWidth="1" min="12" max="12"/>
    <col width="34" customWidth="1" min="13" max="13"/>
  </cols>
  <sheetData>
    <row r="1">
      <c r="A1" s="1" t="inlineStr">
        <is>
          <t>外出记录</t>
        </is>
      </c>
    </row>
    <row r="2">
      <c r="A2" s="2" t="inlineStr">
        <is>
          <t>外出期间收到的每条消息一行。从列表中选择外出事项：“承诺回复日”会自动填写。</t>
        </is>
      </c>
    </row>
    <row r="3">
      <c r="A3" s="2" t="inlineStr">
        <is>
          <t>紧急消息承诺在下一个工作日回复；其他消息按该外出事项的回复截止日回复。</t>
        </is>
      </c>
    </row>
    <row r="4" ht="34" customHeight="1">
      <c r="A4" s="3" t="inlineStr">
        <is>
          <t>收到日期</t>
        </is>
      </c>
      <c r="B4" s="3" t="inlineStr">
        <is>
          <t>外出事项</t>
        </is>
      </c>
      <c r="C4" s="3" t="inlineStr">
        <is>
          <t>渠道</t>
        </is>
      </c>
      <c r="D4" s="3" t="inlineStr">
        <is>
          <t>来自</t>
        </is>
      </c>
      <c r="E4" s="3" t="inlineStr">
        <is>
          <t>公司</t>
        </is>
      </c>
      <c r="F4" s="3" t="inlineStr">
        <is>
          <t>事由</t>
        </is>
      </c>
      <c r="G4" s="3" t="inlineStr">
        <is>
          <t>紧急</t>
        </is>
      </c>
      <c r="H4" s="3" t="inlineStr">
        <is>
          <t>承诺回复日</t>
        </is>
      </c>
      <c r="I4" s="3" t="inlineStr">
        <is>
          <t>处理人</t>
        </is>
      </c>
      <c r="J4" s="3" t="inlineStr">
        <is>
          <t>回复日期</t>
        </is>
      </c>
      <c r="K4" s="3" t="inlineStr">
        <is>
          <t>按时</t>
        </is>
      </c>
      <c r="L4" s="3" t="inlineStr">
        <is>
          <t>状态</t>
        </is>
      </c>
      <c r="M4" s="3" t="inlineStr">
        <is>
          <t>备注</t>
        </is>
      </c>
    </row>
    <row r="5">
      <c r="A5" s="6" t="n">
        <v>46253</v>
      </c>
      <c r="B5" s="5" t="inlineStr">
        <is>
          <t>Felipe 的 8 月休假</t>
        </is>
      </c>
      <c r="C5" s="12" t="inlineStr">
        <is>
          <t>邮件</t>
        </is>
      </c>
      <c r="D5" s="4" t="inlineStr">
        <is>
          <t>Nadia Ferris</t>
        </is>
      </c>
      <c r="E5" s="5" t="inlineStr">
        <is>
          <t>Ferris Pet Grooming</t>
        </is>
      </c>
      <c r="F5" s="5" t="inlineStr">
        <is>
          <t>季度销售税问题</t>
        </is>
      </c>
      <c r="G5" s="8" t="inlineStr">
        <is>
          <t>否</t>
        </is>
      </c>
      <c r="H5" s="7">
        <f>IF(OR($A5="",$B5=""),"",IF($G5="是",WORKDAY($A5,'列表'!$D$6,'列表'!$D$11:$D$40),IFERROR(INDEX('外出计划'!$G$5:$G$204,MATCH($B5,'外出计划'!$A$5:$A$204,0)),"")))</f>
        <v/>
      </c>
      <c r="I5" s="12" t="inlineStr">
        <is>
          <t>Felipe Andrade</t>
        </is>
      </c>
      <c r="J5" s="6" t="n">
        <v>46269</v>
      </c>
      <c r="K5" s="9">
        <f>IF(OR($H5="",$J5=""),"",IF($J5&lt;=$H5,"是","否"))</f>
        <v/>
      </c>
      <c r="L5" s="10">
        <f>IF(OR($A5="",$H5=""),"",IF($J5&lt;&gt;"",IF($J5&lt;=$H5,"按时回复","延迟回复"),IF(TODAY()&gt;$H5,"逾期",IF(TODAY()=$H5,"今天到期","待回复"))))</f>
        <v/>
      </c>
      <c r="M5" s="5" t="inlineStr">
        <is>
          <t>晚了 2 天：创建一个任务，日期设为回复截止日</t>
        </is>
      </c>
    </row>
    <row r="6">
      <c r="A6" s="6" t="n">
        <v>46258</v>
      </c>
      <c r="B6" s="5" t="inlineStr">
        <is>
          <t>Felipe 的 8 月休假</t>
        </is>
      </c>
      <c r="C6" s="12" t="inlineStr">
        <is>
          <t>邮件</t>
        </is>
      </c>
      <c r="D6" s="4" t="inlineStr">
        <is>
          <t>Colm Brady</t>
        </is>
      </c>
      <c r="E6" s="5" t="inlineStr">
        <is>
          <t>Brady Roofing</t>
        </is>
      </c>
      <c r="F6" s="5" t="inlineStr">
        <is>
          <t>7 月发票副本</t>
        </is>
      </c>
      <c r="G6" s="8" t="inlineStr">
        <is>
          <t>否</t>
        </is>
      </c>
      <c r="H6" s="7">
        <f>IF(OR($A6="",$B6=""),"",IF($G6="是",WORKDAY($A6,'列表'!$D$6,'列表'!$D$11:$D$40),IFERROR(INDEX('外出计划'!$G$5:$G$204,MATCH($B6,'外出计划'!$A$5:$A$204,0)),"")))</f>
        <v/>
      </c>
      <c r="I6" s="12" t="inlineStr">
        <is>
          <t>Felipe Andrade</t>
        </is>
      </c>
      <c r="J6" s="6" t="n"/>
      <c r="K6" s="9">
        <f>IF(OR($H6="",$J6=""),"",IF($J6&lt;=$H6,"是","否"))</f>
        <v/>
      </c>
      <c r="L6" s="10">
        <f>IF(OR($A6="",$H6=""),"",IF($J6&lt;&gt;"",IF($J6&lt;=$H6,"按时回复","延迟回复"),IF(TODAY()&gt;$H6,"逾期",IF(TODAY()=$H6,"今天到期","待回复"))))</f>
        <v/>
      </c>
      <c r="M6" s="5" t="inlineStr">
        <is>
          <t>仍未回复：今天回复</t>
        </is>
      </c>
    </row>
    <row r="7">
      <c r="A7" s="6" t="n">
        <v>46260</v>
      </c>
      <c r="B7" s="5" t="inlineStr">
        <is>
          <t>Felipe 的 8 月休假</t>
        </is>
      </c>
      <c r="C7" s="12" t="inlineStr">
        <is>
          <t>网站聊天</t>
        </is>
      </c>
      <c r="D7" s="4" t="inlineStr">
        <is>
          <t>Yusuf Adeyemi</t>
        </is>
      </c>
      <c r="E7" s="5" t="inlineStr">
        <is>
          <t>Adeyemi Tailoring</t>
        </is>
      </c>
      <c r="F7" s="5" t="inlineStr">
        <is>
          <t>银行拦截了一笔工资转账</t>
        </is>
      </c>
      <c r="G7" s="8" t="inlineStr">
        <is>
          <t>是</t>
        </is>
      </c>
      <c r="H7" s="7">
        <f>IF(OR($A7="",$B7=""),"",IF($G7="是",WORKDAY($A7,'列表'!$D$6,'列表'!$D$11:$D$40),IFERROR(INDEX('外出计划'!$G$5:$G$204,MATCH($B7,'外出计划'!$A$5:$A$204,0)),"")))</f>
        <v/>
      </c>
      <c r="I7" s="12" t="inlineStr">
        <is>
          <t>Grace Okafor</t>
        </is>
      </c>
      <c r="J7" s="6" t="n">
        <v>46261</v>
      </c>
      <c r="K7" s="9">
        <f>IF(OR($H7="",$J7=""),"",IF($J7&lt;=$H7,"是","否"))</f>
        <v/>
      </c>
      <c r="L7" s="10">
        <f>IF(OR($A7="",$H7=""),"",IF($J7&lt;&gt;"",IF($J7&lt;=$H7,"按时回复","延迟回复"),IF(TODAY()&gt;$H7,"逾期",IF(TODAY()=$H7,"今天到期","待回复"))))</f>
        <v/>
      </c>
      <c r="M7" s="5" t="n"/>
    </row>
    <row r="8">
      <c r="A8" s="6" t="n">
        <v>46377</v>
      </c>
      <c r="B8" s="5" t="inlineStr">
        <is>
          <t>Grace 的 2026 年末休假</t>
        </is>
      </c>
      <c r="C8" s="12" t="inlineStr">
        <is>
          <t>邮件</t>
        </is>
      </c>
      <c r="D8" s="4" t="inlineStr">
        <is>
          <t>Marisol Vega</t>
        </is>
      </c>
      <c r="E8" s="5" t="inlineStr">
        <is>
          <t>Vega Dental Studio</t>
        </is>
      </c>
      <c r="F8" s="5" t="inlineStr">
        <is>
          <t>2026 年度 W-2 表何时准备好</t>
        </is>
      </c>
      <c r="G8" s="8" t="inlineStr">
        <is>
          <t>否</t>
        </is>
      </c>
      <c r="H8" s="7">
        <f>IF(OR($A8="",$B8=""),"",IF($G8="是",WORKDAY($A8,'列表'!$D$6,'列表'!$D$11:$D$40),IFERROR(INDEX('外出计划'!$G$5:$G$204,MATCH($B8,'外出计划'!$A$5:$A$204,0)),"")))</f>
        <v/>
      </c>
      <c r="I8" s="12" t="inlineStr">
        <is>
          <t>Grace Okafor</t>
        </is>
      </c>
      <c r="J8" s="6" t="n">
        <v>46392</v>
      </c>
      <c r="K8" s="9">
        <f>IF(OR($H8="",$J8=""),"",IF($J8&lt;=$H8,"是","否"))</f>
        <v/>
      </c>
      <c r="L8" s="10">
        <f>IF(OR($A8="",$H8=""),"",IF($J8&lt;&gt;"",IF($J8&lt;=$H8,"按时回复","延迟回复"),IF(TODAY()&gt;$H8,"逾期",IF(TODAY()=$H8,"今天到期","待回复"))))</f>
        <v/>
      </c>
      <c r="M8" s="5" t="n"/>
    </row>
    <row r="9">
      <c r="A9" s="6" t="n">
        <v>46378</v>
      </c>
      <c r="B9" s="5" t="inlineStr">
        <is>
          <t>Grace 的 2026 年末休假</t>
        </is>
      </c>
      <c r="C9" s="12" t="inlineStr">
        <is>
          <t>网站聊天</t>
        </is>
      </c>
      <c r="D9" s="4" t="inlineStr">
        <is>
          <t>Dmitri Volkov</t>
        </is>
      </c>
      <c r="E9" s="5" t="inlineStr">
        <is>
          <t>Volkov Auto Repair</t>
        </is>
      </c>
      <c r="F9" s="5" t="inlineStr">
        <is>
          <t>12 月 31 日的工资发放要加上两名新员工</t>
        </is>
      </c>
      <c r="G9" s="8" t="inlineStr">
        <is>
          <t>是</t>
        </is>
      </c>
      <c r="H9" s="7">
        <f>IF(OR($A9="",$B9=""),"",IF($G9="是",WORKDAY($A9,'列表'!$D$6,'列表'!$D$11:$D$40),IFERROR(INDEX('外出计划'!$G$5:$G$204,MATCH($B9,'外出计划'!$A$5:$A$204,0)),"")))</f>
        <v/>
      </c>
      <c r="I9" s="12" t="inlineStr">
        <is>
          <t>Felipe Andrade</t>
        </is>
      </c>
      <c r="J9" s="6" t="n">
        <v>46379</v>
      </c>
      <c r="K9" s="9">
        <f>IF(OR($H9="",$J9=""),"",IF($J9&lt;=$H9,"是","否"))</f>
        <v/>
      </c>
      <c r="L9" s="10">
        <f>IF(OR($A9="",$H9=""),"",IF($J9&lt;&gt;"",IF($J9&lt;=$H9,"按时回复","延迟回复"),IF(TODAY()&gt;$H9,"逾期",IF(TODAY()=$H9,"今天到期","待回复"))))</f>
        <v/>
      </c>
      <c r="M9" s="5" t="n"/>
    </row>
    <row r="10">
      <c r="A10" s="6" t="n">
        <v>46384</v>
      </c>
      <c r="B10" s="5" t="inlineStr">
        <is>
          <t>Grace 的 2026 年末休假</t>
        </is>
      </c>
      <c r="C10" s="12" t="inlineStr">
        <is>
          <t>网站聊天</t>
        </is>
      </c>
      <c r="D10" s="4" t="inlineStr">
        <is>
          <t>Owen Pryce</t>
        </is>
      </c>
      <c r="E10" s="5" t="inlineStr">
        <is>
          <t>Pryce Landscaping</t>
        </is>
      </c>
      <c r="F10" s="5" t="inlineStr">
        <is>
          <t>IRS 通知，1 月 13 日前回复</t>
        </is>
      </c>
      <c r="G10" s="8" t="inlineStr">
        <is>
          <t>是</t>
        </is>
      </c>
      <c r="H10" s="7">
        <f>IF(OR($A10="",$B10=""),"",IF($G10="是",WORKDAY($A10,'列表'!$D$6,'列表'!$D$11:$D$40),IFERROR(INDEX('外出计划'!$G$5:$G$204,MATCH($B10,'外出计划'!$A$5:$A$204,0)),"")))</f>
        <v/>
      </c>
      <c r="I10" s="12" t="inlineStr">
        <is>
          <t>Felipe Andrade</t>
        </is>
      </c>
      <c r="J10" s="6" t="n">
        <v>46385</v>
      </c>
      <c r="K10" s="9">
        <f>IF(OR($H10="",$J10=""),"",IF($J10&lt;=$H10,"是","否"))</f>
        <v/>
      </c>
      <c r="L10" s="10">
        <f>IF(OR($A10="",$H10=""),"",IF($J10&lt;&gt;"",IF($J10&lt;=$H10,"按时回复","延迟回复"),IF(TODAY()&gt;$H10,"逾期",IF(TODAY()=$H10,"今天到期","待回复"))))</f>
        <v/>
      </c>
      <c r="M10" s="5" t="inlineStr">
        <is>
          <t>1 月 5 日与 Grace 一起复核</t>
        </is>
      </c>
    </row>
    <row r="11">
      <c r="A11" s="6" t="n">
        <v>46386</v>
      </c>
      <c r="B11" s="5" t="inlineStr">
        <is>
          <t>Grace 的 2026 年末休假</t>
        </is>
      </c>
      <c r="C11" s="12" t="inlineStr">
        <is>
          <t>电话或语音信箱</t>
        </is>
      </c>
      <c r="D11" s="4" t="inlineStr">
        <is>
          <t>Tamsin Reilly</t>
        </is>
      </c>
      <c r="E11" s="5" t="inlineStr">
        <is>
          <t>Tamarack Coffee</t>
        </is>
      </c>
      <c r="F11" s="5" t="inlineStr">
        <is>
          <t>新客户：每月记账</t>
        </is>
      </c>
      <c r="G11" s="8" t="inlineStr">
        <is>
          <t>否</t>
        </is>
      </c>
      <c r="H11" s="7">
        <f>IF(OR($A11="",$B11=""),"",IF($G11="是",WORKDAY($A11,'列表'!$D$6,'列表'!$D$11:$D$40),IFERROR(INDEX('外出计划'!$G$5:$G$204,MATCH($B11,'外出计划'!$A$5:$A$204,0)),"")))</f>
        <v/>
      </c>
      <c r="I11" s="12" t="inlineStr">
        <is>
          <t>Grace Okafor</t>
        </is>
      </c>
      <c r="J11" s="6" t="n">
        <v>46391</v>
      </c>
      <c r="K11" s="9">
        <f>IF(OR($H11="",$J11=""),"",IF($J11&lt;=$H11,"是","否"))</f>
        <v/>
      </c>
      <c r="L11" s="10">
        <f>IF(OR($A11="",$H11=""),"",IF($J11&lt;&gt;"",IF($J11&lt;=$H11,"按时回复","延迟回复"),IF(TODAY()&gt;$H11,"逾期",IF(TODAY()=$H11,"今天到期","待回复"))))</f>
        <v/>
      </c>
      <c r="M11" s="5" t="inlineStr">
        <is>
          <t>已添加为潜在客户</t>
        </is>
      </c>
    </row>
    <row r="12">
      <c r="A12" s="6" t="n">
        <v>46387</v>
      </c>
      <c r="B12" s="5" t="inlineStr">
        <is>
          <t>Grace 的 2026 年末休假</t>
        </is>
      </c>
      <c r="C12" s="12" t="inlineStr">
        <is>
          <t>邮件</t>
        </is>
      </c>
      <c r="D12" s="4" t="inlineStr">
        <is>
          <t>Hector Lin</t>
        </is>
      </c>
      <c r="E12" s="5" t="inlineStr">
        <is>
          <t>Lin Family Farm</t>
        </is>
      </c>
      <c r="F12" s="5" t="inlineStr">
        <is>
          <t>用于银行贷款的 2025 年报税表副本</t>
        </is>
      </c>
      <c r="G12" s="8" t="inlineStr">
        <is>
          <t>是</t>
        </is>
      </c>
      <c r="H12" s="7">
        <f>IF(OR($A12="",$B12=""),"",IF($G12="是",WORKDAY($A12,'列表'!$D$6,'列表'!$D$11:$D$40),IFERROR(INDEX('外出计划'!$G$5:$G$204,MATCH($B12,'外出计划'!$A$5:$A$204,0)),"")))</f>
        <v/>
      </c>
      <c r="I12" s="12" t="inlineStr">
        <is>
          <t>Felipe Andrade</t>
        </is>
      </c>
      <c r="J12" s="6" t="n">
        <v>46391</v>
      </c>
      <c r="K12" s="9">
        <f>IF(OR($H12="",$J12=""),"",IF($J12&lt;=$H12,"是","否"))</f>
        <v/>
      </c>
      <c r="L12" s="10">
        <f>IF(OR($A12="",$H12=""),"",IF($J12&lt;&gt;"",IF($J12&lt;=$H12,"按时回复","延迟回复"),IF(TODAY()&gt;$H12,"逾期",IF(TODAY()=$H12,"今天到期","待回复"))))</f>
        <v/>
      </c>
      <c r="M12" s="5" t="inlineStr">
        <is>
          <t>1 月 1 日是休息日</t>
        </is>
      </c>
    </row>
    <row r="13">
      <c r="A13" s="6" t="n"/>
      <c r="B13" s="5" t="n"/>
      <c r="C13" s="12" t="n"/>
      <c r="D13" s="4" t="n"/>
      <c r="E13" s="5" t="n"/>
      <c r="F13" s="5" t="n"/>
      <c r="G13" s="8" t="n"/>
      <c r="H13" s="7">
        <f>IF(OR($A13="",$B13=""),"",IF($G13="是",WORKDAY($A13,'列表'!$D$6,'列表'!$D$11:$D$40),IFERROR(INDEX('外出计划'!$G$5:$G$204,MATCH($B13,'外出计划'!$A$5:$A$204,0)),"")))</f>
        <v/>
      </c>
      <c r="I13" s="12" t="n"/>
      <c r="J13" s="6" t="n"/>
      <c r="K13" s="9">
        <f>IF(OR($H13="",$J13=""),"",IF($J13&lt;=$H13,"是","否"))</f>
        <v/>
      </c>
      <c r="L13" s="10">
        <f>IF(OR($A13="",$H13=""),"",IF($J13&lt;&gt;"",IF($J13&lt;=$H13,"按时回复","延迟回复"),IF(TODAY()&gt;$H13,"逾期",IF(TODAY()=$H13,"今天到期","待回复"))))</f>
        <v/>
      </c>
      <c r="M13" s="5" t="n"/>
    </row>
    <row r="14">
      <c r="A14" s="6" t="n"/>
      <c r="B14" s="5" t="n"/>
      <c r="C14" s="12" t="n"/>
      <c r="D14" s="4" t="n"/>
      <c r="E14" s="5" t="n"/>
      <c r="F14" s="5" t="n"/>
      <c r="G14" s="8" t="n"/>
      <c r="H14" s="7">
        <f>IF(OR($A14="",$B14=""),"",IF($G14="是",WORKDAY($A14,'列表'!$D$6,'列表'!$D$11:$D$40),IFERROR(INDEX('外出计划'!$G$5:$G$204,MATCH($B14,'外出计划'!$A$5:$A$204,0)),"")))</f>
        <v/>
      </c>
      <c r="I14" s="12" t="n"/>
      <c r="J14" s="6" t="n"/>
      <c r="K14" s="9">
        <f>IF(OR($H14="",$J14=""),"",IF($J14&lt;=$H14,"是","否"))</f>
        <v/>
      </c>
      <c r="L14" s="10">
        <f>IF(OR($A14="",$H14=""),"",IF($J14&lt;&gt;"",IF($J14&lt;=$H14,"按时回复","延迟回复"),IF(TODAY()&gt;$H14,"逾期",IF(TODAY()=$H14,"今天到期","待回复"))))</f>
        <v/>
      </c>
      <c r="M14" s="5" t="n"/>
    </row>
    <row r="15">
      <c r="A15" s="6" t="n"/>
      <c r="B15" s="5" t="n"/>
      <c r="C15" s="12" t="n"/>
      <c r="D15" s="4" t="n"/>
      <c r="E15" s="5" t="n"/>
      <c r="F15" s="5" t="n"/>
      <c r="G15" s="8" t="n"/>
      <c r="H15" s="7">
        <f>IF(OR($A15="",$B15=""),"",IF($G15="是",WORKDAY($A15,'列表'!$D$6,'列表'!$D$11:$D$40),IFERROR(INDEX('外出计划'!$G$5:$G$204,MATCH($B15,'外出计划'!$A$5:$A$204,0)),"")))</f>
        <v/>
      </c>
      <c r="I15" s="12" t="n"/>
      <c r="J15" s="6" t="n"/>
      <c r="K15" s="9">
        <f>IF(OR($H15="",$J15=""),"",IF($J15&lt;=$H15,"是","否"))</f>
        <v/>
      </c>
      <c r="L15" s="10">
        <f>IF(OR($A15="",$H15=""),"",IF($J15&lt;&gt;"",IF($J15&lt;=$H15,"按时回复","延迟回复"),IF(TODAY()&gt;$H15,"逾期",IF(TODAY()=$H15,"今天到期","待回复"))))</f>
        <v/>
      </c>
      <c r="M15" s="5" t="n"/>
    </row>
    <row r="16">
      <c r="A16" s="6" t="n"/>
      <c r="B16" s="5" t="n"/>
      <c r="C16" s="12" t="n"/>
      <c r="D16" s="4" t="n"/>
      <c r="E16" s="5" t="n"/>
      <c r="F16" s="5" t="n"/>
      <c r="G16" s="8" t="n"/>
      <c r="H16" s="7">
        <f>IF(OR($A16="",$B16=""),"",IF($G16="是",WORKDAY($A16,'列表'!$D$6,'列表'!$D$11:$D$40),IFERROR(INDEX('外出计划'!$G$5:$G$204,MATCH($B16,'外出计划'!$A$5:$A$204,0)),"")))</f>
        <v/>
      </c>
      <c r="I16" s="12" t="n"/>
      <c r="J16" s="6" t="n"/>
      <c r="K16" s="9">
        <f>IF(OR($H16="",$J16=""),"",IF($J16&lt;=$H16,"是","否"))</f>
        <v/>
      </c>
      <c r="L16" s="10">
        <f>IF(OR($A16="",$H16=""),"",IF($J16&lt;&gt;"",IF($J16&lt;=$H16,"按时回复","延迟回复"),IF(TODAY()&gt;$H16,"逾期",IF(TODAY()=$H16,"今天到期","待回复"))))</f>
        <v/>
      </c>
      <c r="M16" s="5" t="n"/>
    </row>
    <row r="17">
      <c r="A17" s="6" t="n"/>
      <c r="B17" s="5" t="n"/>
      <c r="C17" s="12" t="n"/>
      <c r="D17" s="4" t="n"/>
      <c r="E17" s="5" t="n"/>
      <c r="F17" s="5" t="n"/>
      <c r="G17" s="8" t="n"/>
      <c r="H17" s="7">
        <f>IF(OR($A17="",$B17=""),"",IF($G17="是",WORKDAY($A17,'列表'!$D$6,'列表'!$D$11:$D$40),IFERROR(INDEX('外出计划'!$G$5:$G$204,MATCH($B17,'外出计划'!$A$5:$A$204,0)),"")))</f>
        <v/>
      </c>
      <c r="I17" s="12" t="n"/>
      <c r="J17" s="6" t="n"/>
      <c r="K17" s="9">
        <f>IF(OR($H17="",$J17=""),"",IF($J17&lt;=$H17,"是","否"))</f>
        <v/>
      </c>
      <c r="L17" s="10">
        <f>IF(OR($A17="",$H17=""),"",IF($J17&lt;&gt;"",IF($J17&lt;=$H17,"按时回复","延迟回复"),IF(TODAY()&gt;$H17,"逾期",IF(TODAY()=$H17,"今天到期","待回复"))))</f>
        <v/>
      </c>
      <c r="M17" s="5" t="n"/>
    </row>
    <row r="18">
      <c r="A18" s="6" t="n"/>
      <c r="B18" s="5" t="n"/>
      <c r="C18" s="12" t="n"/>
      <c r="D18" s="4" t="n"/>
      <c r="E18" s="5" t="n"/>
      <c r="F18" s="5" t="n"/>
      <c r="G18" s="8" t="n"/>
      <c r="H18" s="7">
        <f>IF(OR($A18="",$B18=""),"",IF($G18="是",WORKDAY($A18,'列表'!$D$6,'列表'!$D$11:$D$40),IFERROR(INDEX('外出计划'!$G$5:$G$204,MATCH($B18,'外出计划'!$A$5:$A$204,0)),"")))</f>
        <v/>
      </c>
      <c r="I18" s="12" t="n"/>
      <c r="J18" s="6" t="n"/>
      <c r="K18" s="9">
        <f>IF(OR($H18="",$J18=""),"",IF($J18&lt;=$H18,"是","否"))</f>
        <v/>
      </c>
      <c r="L18" s="10">
        <f>IF(OR($A18="",$H18=""),"",IF($J18&lt;&gt;"",IF($J18&lt;=$H18,"按时回复","延迟回复"),IF(TODAY()&gt;$H18,"逾期",IF(TODAY()=$H18,"今天到期","待回复"))))</f>
        <v/>
      </c>
      <c r="M18" s="5" t="n"/>
    </row>
    <row r="19">
      <c r="A19" s="6" t="n"/>
      <c r="B19" s="5" t="n"/>
      <c r="C19" s="12" t="n"/>
      <c r="D19" s="4" t="n"/>
      <c r="E19" s="5" t="n"/>
      <c r="F19" s="5" t="n"/>
      <c r="G19" s="8" t="n"/>
      <c r="H19" s="7">
        <f>IF(OR($A19="",$B19=""),"",IF($G19="是",WORKDAY($A19,'列表'!$D$6,'列表'!$D$11:$D$40),IFERROR(INDEX('外出计划'!$G$5:$G$204,MATCH($B19,'外出计划'!$A$5:$A$204,0)),"")))</f>
        <v/>
      </c>
      <c r="I19" s="12" t="n"/>
      <c r="J19" s="6" t="n"/>
      <c r="K19" s="9">
        <f>IF(OR($H19="",$J19=""),"",IF($J19&lt;=$H19,"是","否"))</f>
        <v/>
      </c>
      <c r="L19" s="10">
        <f>IF(OR($A19="",$H19=""),"",IF($J19&lt;&gt;"",IF($J19&lt;=$H19,"按时回复","延迟回复"),IF(TODAY()&gt;$H19,"逾期",IF(TODAY()=$H19,"今天到期","待回复"))))</f>
        <v/>
      </c>
      <c r="M19" s="5" t="n"/>
    </row>
    <row r="20">
      <c r="A20" s="6" t="n"/>
      <c r="B20" s="5" t="n"/>
      <c r="C20" s="12" t="n"/>
      <c r="D20" s="4" t="n"/>
      <c r="E20" s="5" t="n"/>
      <c r="F20" s="5" t="n"/>
      <c r="G20" s="8" t="n"/>
      <c r="H20" s="7">
        <f>IF(OR($A20="",$B20=""),"",IF($G20="是",WORKDAY($A20,'列表'!$D$6,'列表'!$D$11:$D$40),IFERROR(INDEX('外出计划'!$G$5:$G$204,MATCH($B20,'外出计划'!$A$5:$A$204,0)),"")))</f>
        <v/>
      </c>
      <c r="I20" s="12" t="n"/>
      <c r="J20" s="6" t="n"/>
      <c r="K20" s="9">
        <f>IF(OR($H20="",$J20=""),"",IF($J20&lt;=$H20,"是","否"))</f>
        <v/>
      </c>
      <c r="L20" s="10">
        <f>IF(OR($A20="",$H20=""),"",IF($J20&lt;&gt;"",IF($J20&lt;=$H20,"按时回复","延迟回复"),IF(TODAY()&gt;$H20,"逾期",IF(TODAY()=$H20,"今天到期","待回复"))))</f>
        <v/>
      </c>
      <c r="M20" s="5" t="n"/>
    </row>
    <row r="21">
      <c r="A21" s="6" t="n"/>
      <c r="B21" s="5" t="n"/>
      <c r="C21" s="12" t="n"/>
      <c r="D21" s="4" t="n"/>
      <c r="E21" s="5" t="n"/>
      <c r="F21" s="5" t="n"/>
      <c r="G21" s="8" t="n"/>
      <c r="H21" s="7">
        <f>IF(OR($A21="",$B21=""),"",IF($G21="是",WORKDAY($A21,'列表'!$D$6,'列表'!$D$11:$D$40),IFERROR(INDEX('外出计划'!$G$5:$G$204,MATCH($B21,'外出计划'!$A$5:$A$204,0)),"")))</f>
        <v/>
      </c>
      <c r="I21" s="12" t="n"/>
      <c r="J21" s="6" t="n"/>
      <c r="K21" s="9">
        <f>IF(OR($H21="",$J21=""),"",IF($J21&lt;=$H21,"是","否"))</f>
        <v/>
      </c>
      <c r="L21" s="10">
        <f>IF(OR($A21="",$H21=""),"",IF($J21&lt;&gt;"",IF($J21&lt;=$H21,"按时回复","延迟回复"),IF(TODAY()&gt;$H21,"逾期",IF(TODAY()=$H21,"今天到期","待回复"))))</f>
        <v/>
      </c>
      <c r="M21" s="5" t="n"/>
    </row>
    <row r="22">
      <c r="A22" s="6" t="n"/>
      <c r="B22" s="5" t="n"/>
      <c r="C22" s="12" t="n"/>
      <c r="D22" s="4" t="n"/>
      <c r="E22" s="5" t="n"/>
      <c r="F22" s="5" t="n"/>
      <c r="G22" s="8" t="n"/>
      <c r="H22" s="7">
        <f>IF(OR($A22="",$B22=""),"",IF($G22="是",WORKDAY($A22,'列表'!$D$6,'列表'!$D$11:$D$40),IFERROR(INDEX('外出计划'!$G$5:$G$204,MATCH($B22,'外出计划'!$A$5:$A$204,0)),"")))</f>
        <v/>
      </c>
      <c r="I22" s="12" t="n"/>
      <c r="J22" s="6" t="n"/>
      <c r="K22" s="9">
        <f>IF(OR($H22="",$J22=""),"",IF($J22&lt;=$H22,"是","否"))</f>
        <v/>
      </c>
      <c r="L22" s="10">
        <f>IF(OR($A22="",$H22=""),"",IF($J22&lt;&gt;"",IF($J22&lt;=$H22,"按时回复","延迟回复"),IF(TODAY()&gt;$H22,"逾期",IF(TODAY()=$H22,"今天到期","待回复"))))</f>
        <v/>
      </c>
      <c r="M22" s="5" t="n"/>
    </row>
    <row r="23">
      <c r="A23" s="6" t="n"/>
      <c r="B23" s="5" t="n"/>
      <c r="C23" s="12" t="n"/>
      <c r="D23" s="4" t="n"/>
      <c r="E23" s="5" t="n"/>
      <c r="F23" s="5" t="n"/>
      <c r="G23" s="8" t="n"/>
      <c r="H23" s="7">
        <f>IF(OR($A23="",$B23=""),"",IF($G23="是",WORKDAY($A23,'列表'!$D$6,'列表'!$D$11:$D$40),IFERROR(INDEX('外出计划'!$G$5:$G$204,MATCH($B23,'外出计划'!$A$5:$A$204,0)),"")))</f>
        <v/>
      </c>
      <c r="I23" s="12" t="n"/>
      <c r="J23" s="6" t="n"/>
      <c r="K23" s="9">
        <f>IF(OR($H23="",$J23=""),"",IF($J23&lt;=$H23,"是","否"))</f>
        <v/>
      </c>
      <c r="L23" s="10">
        <f>IF(OR($A23="",$H23=""),"",IF($J23&lt;&gt;"",IF($J23&lt;=$H23,"按时回复","延迟回复"),IF(TODAY()&gt;$H23,"逾期",IF(TODAY()=$H23,"今天到期","待回复"))))</f>
        <v/>
      </c>
      <c r="M23" s="5" t="n"/>
    </row>
    <row r="24">
      <c r="A24" s="6" t="n"/>
      <c r="B24" s="5" t="n"/>
      <c r="C24" s="12" t="n"/>
      <c r="D24" s="4" t="n"/>
      <c r="E24" s="5" t="n"/>
      <c r="F24" s="5" t="n"/>
      <c r="G24" s="8" t="n"/>
      <c r="H24" s="7">
        <f>IF(OR($A24="",$B24=""),"",IF($G24="是",WORKDAY($A24,'列表'!$D$6,'列表'!$D$11:$D$40),IFERROR(INDEX('外出计划'!$G$5:$G$204,MATCH($B24,'外出计划'!$A$5:$A$204,0)),"")))</f>
        <v/>
      </c>
      <c r="I24" s="12" t="n"/>
      <c r="J24" s="6" t="n"/>
      <c r="K24" s="9">
        <f>IF(OR($H24="",$J24=""),"",IF($J24&lt;=$H24,"是","否"))</f>
        <v/>
      </c>
      <c r="L24" s="10">
        <f>IF(OR($A24="",$H24=""),"",IF($J24&lt;&gt;"",IF($J24&lt;=$H24,"按时回复","延迟回复"),IF(TODAY()&gt;$H24,"逾期",IF(TODAY()=$H24,"今天到期","待回复"))))</f>
        <v/>
      </c>
      <c r="M24" s="5" t="n"/>
    </row>
    <row r="25">
      <c r="A25" s="6" t="n"/>
      <c r="B25" s="5" t="n"/>
      <c r="C25" s="12" t="n"/>
      <c r="D25" s="4" t="n"/>
      <c r="E25" s="5" t="n"/>
      <c r="F25" s="5" t="n"/>
      <c r="G25" s="8" t="n"/>
      <c r="H25" s="7">
        <f>IF(OR($A25="",$B25=""),"",IF($G25="是",WORKDAY($A25,'列表'!$D$6,'列表'!$D$11:$D$40),IFERROR(INDEX('外出计划'!$G$5:$G$204,MATCH($B25,'外出计划'!$A$5:$A$204,0)),"")))</f>
        <v/>
      </c>
      <c r="I25" s="12" t="n"/>
      <c r="J25" s="6" t="n"/>
      <c r="K25" s="9">
        <f>IF(OR($H25="",$J25=""),"",IF($J25&lt;=$H25,"是","否"))</f>
        <v/>
      </c>
      <c r="L25" s="10">
        <f>IF(OR($A25="",$H25=""),"",IF($J25&lt;&gt;"",IF($J25&lt;=$H25,"按时回复","延迟回复"),IF(TODAY()&gt;$H25,"逾期",IF(TODAY()=$H25,"今天到期","待回复"))))</f>
        <v/>
      </c>
      <c r="M25" s="5" t="n"/>
    </row>
    <row r="26">
      <c r="A26" s="6" t="n"/>
      <c r="B26" s="5" t="n"/>
      <c r="C26" s="12" t="n"/>
      <c r="D26" s="4" t="n"/>
      <c r="E26" s="5" t="n"/>
      <c r="F26" s="5" t="n"/>
      <c r="G26" s="8" t="n"/>
      <c r="H26" s="7">
        <f>IF(OR($A26="",$B26=""),"",IF($G26="是",WORKDAY($A26,'列表'!$D$6,'列表'!$D$11:$D$40),IFERROR(INDEX('外出计划'!$G$5:$G$204,MATCH($B26,'外出计划'!$A$5:$A$204,0)),"")))</f>
        <v/>
      </c>
      <c r="I26" s="12" t="n"/>
      <c r="J26" s="6" t="n"/>
      <c r="K26" s="9">
        <f>IF(OR($H26="",$J26=""),"",IF($J26&lt;=$H26,"是","否"))</f>
        <v/>
      </c>
      <c r="L26" s="10">
        <f>IF(OR($A26="",$H26=""),"",IF($J26&lt;&gt;"",IF($J26&lt;=$H26,"按时回复","延迟回复"),IF(TODAY()&gt;$H26,"逾期",IF(TODAY()=$H26,"今天到期","待回复"))))</f>
        <v/>
      </c>
      <c r="M26" s="5" t="n"/>
    </row>
    <row r="27">
      <c r="A27" s="6" t="n"/>
      <c r="B27" s="5" t="n"/>
      <c r="C27" s="12" t="n"/>
      <c r="D27" s="4" t="n"/>
      <c r="E27" s="5" t="n"/>
      <c r="F27" s="5" t="n"/>
      <c r="G27" s="8" t="n"/>
      <c r="H27" s="7">
        <f>IF(OR($A27="",$B27=""),"",IF($G27="是",WORKDAY($A27,'列表'!$D$6,'列表'!$D$11:$D$40),IFERROR(INDEX('外出计划'!$G$5:$G$204,MATCH($B27,'外出计划'!$A$5:$A$204,0)),"")))</f>
        <v/>
      </c>
      <c r="I27" s="12" t="n"/>
      <c r="J27" s="6" t="n"/>
      <c r="K27" s="9">
        <f>IF(OR($H27="",$J27=""),"",IF($J27&lt;=$H27,"是","否"))</f>
        <v/>
      </c>
      <c r="L27" s="10">
        <f>IF(OR($A27="",$H27=""),"",IF($J27&lt;&gt;"",IF($J27&lt;=$H27,"按时回复","延迟回复"),IF(TODAY()&gt;$H27,"逾期",IF(TODAY()=$H27,"今天到期","待回复"))))</f>
        <v/>
      </c>
      <c r="M27" s="5" t="n"/>
    </row>
    <row r="28">
      <c r="A28" s="6" t="n"/>
      <c r="B28" s="5" t="n"/>
      <c r="C28" s="12" t="n"/>
      <c r="D28" s="4" t="n"/>
      <c r="E28" s="5" t="n"/>
      <c r="F28" s="5" t="n"/>
      <c r="G28" s="8" t="n"/>
      <c r="H28" s="7">
        <f>IF(OR($A28="",$B28=""),"",IF($G28="是",WORKDAY($A28,'列表'!$D$6,'列表'!$D$11:$D$40),IFERROR(INDEX('外出计划'!$G$5:$G$204,MATCH($B28,'外出计划'!$A$5:$A$204,0)),"")))</f>
        <v/>
      </c>
      <c r="I28" s="12" t="n"/>
      <c r="J28" s="6" t="n"/>
      <c r="K28" s="9">
        <f>IF(OR($H28="",$J28=""),"",IF($J28&lt;=$H28,"是","否"))</f>
        <v/>
      </c>
      <c r="L28" s="10">
        <f>IF(OR($A28="",$H28=""),"",IF($J28&lt;&gt;"",IF($J28&lt;=$H28,"按时回复","延迟回复"),IF(TODAY()&gt;$H28,"逾期",IF(TODAY()=$H28,"今天到期","待回复"))))</f>
        <v/>
      </c>
      <c r="M28" s="5" t="n"/>
    </row>
    <row r="29">
      <c r="A29" s="6" t="n"/>
      <c r="B29" s="5" t="n"/>
      <c r="C29" s="12" t="n"/>
      <c r="D29" s="4" t="n"/>
      <c r="E29" s="5" t="n"/>
      <c r="F29" s="5" t="n"/>
      <c r="G29" s="8" t="n"/>
      <c r="H29" s="7">
        <f>IF(OR($A29="",$B29=""),"",IF($G29="是",WORKDAY($A29,'列表'!$D$6,'列表'!$D$11:$D$40),IFERROR(INDEX('外出计划'!$G$5:$G$204,MATCH($B29,'外出计划'!$A$5:$A$204,0)),"")))</f>
        <v/>
      </c>
      <c r="I29" s="12" t="n"/>
      <c r="J29" s="6" t="n"/>
      <c r="K29" s="9">
        <f>IF(OR($H29="",$J29=""),"",IF($J29&lt;=$H29,"是","否"))</f>
        <v/>
      </c>
      <c r="L29" s="10">
        <f>IF(OR($A29="",$H29=""),"",IF($J29&lt;&gt;"",IF($J29&lt;=$H29,"按时回复","延迟回复"),IF(TODAY()&gt;$H29,"逾期",IF(TODAY()=$H29,"今天到期","待回复"))))</f>
        <v/>
      </c>
      <c r="M29" s="5" t="n"/>
    </row>
    <row r="30">
      <c r="A30" s="6" t="n"/>
      <c r="B30" s="5" t="n"/>
      <c r="C30" s="12" t="n"/>
      <c r="D30" s="4" t="n"/>
      <c r="E30" s="5" t="n"/>
      <c r="F30" s="5" t="n"/>
      <c r="G30" s="8" t="n"/>
      <c r="H30" s="7">
        <f>IF(OR($A30="",$B30=""),"",IF($G30="是",WORKDAY($A30,'列表'!$D$6,'列表'!$D$11:$D$40),IFERROR(INDEX('外出计划'!$G$5:$G$204,MATCH($B30,'外出计划'!$A$5:$A$204,0)),"")))</f>
        <v/>
      </c>
      <c r="I30" s="12" t="n"/>
      <c r="J30" s="6" t="n"/>
      <c r="K30" s="9">
        <f>IF(OR($H30="",$J30=""),"",IF($J30&lt;=$H30,"是","否"))</f>
        <v/>
      </c>
      <c r="L30" s="10">
        <f>IF(OR($A30="",$H30=""),"",IF($J30&lt;&gt;"",IF($J30&lt;=$H30,"按时回复","延迟回复"),IF(TODAY()&gt;$H30,"逾期",IF(TODAY()=$H30,"今天到期","待回复"))))</f>
        <v/>
      </c>
      <c r="M30" s="5" t="n"/>
    </row>
    <row r="31">
      <c r="A31" s="6" t="n"/>
      <c r="B31" s="5" t="n"/>
      <c r="C31" s="12" t="n"/>
      <c r="D31" s="4" t="n"/>
      <c r="E31" s="5" t="n"/>
      <c r="F31" s="5" t="n"/>
      <c r="G31" s="8" t="n"/>
      <c r="H31" s="7">
        <f>IF(OR($A31="",$B31=""),"",IF($G31="是",WORKDAY($A31,'列表'!$D$6,'列表'!$D$11:$D$40),IFERROR(INDEX('外出计划'!$G$5:$G$204,MATCH($B31,'外出计划'!$A$5:$A$204,0)),"")))</f>
        <v/>
      </c>
      <c r="I31" s="12" t="n"/>
      <c r="J31" s="6" t="n"/>
      <c r="K31" s="9">
        <f>IF(OR($H31="",$J31=""),"",IF($J31&lt;=$H31,"是","否"))</f>
        <v/>
      </c>
      <c r="L31" s="10">
        <f>IF(OR($A31="",$H31=""),"",IF($J31&lt;&gt;"",IF($J31&lt;=$H31,"按时回复","延迟回复"),IF(TODAY()&gt;$H31,"逾期",IF(TODAY()=$H31,"今天到期","待回复"))))</f>
        <v/>
      </c>
      <c r="M31" s="5" t="n"/>
    </row>
    <row r="32">
      <c r="A32" s="6" t="n"/>
      <c r="B32" s="5" t="n"/>
      <c r="C32" s="12" t="n"/>
      <c r="D32" s="4" t="n"/>
      <c r="E32" s="5" t="n"/>
      <c r="F32" s="5" t="n"/>
      <c r="G32" s="8" t="n"/>
      <c r="H32" s="7">
        <f>IF(OR($A32="",$B32=""),"",IF($G32="是",WORKDAY($A32,'列表'!$D$6,'列表'!$D$11:$D$40),IFERROR(INDEX('外出计划'!$G$5:$G$204,MATCH($B32,'外出计划'!$A$5:$A$204,0)),"")))</f>
        <v/>
      </c>
      <c r="I32" s="12" t="n"/>
      <c r="J32" s="6" t="n"/>
      <c r="K32" s="9">
        <f>IF(OR($H32="",$J32=""),"",IF($J32&lt;=$H32,"是","否"))</f>
        <v/>
      </c>
      <c r="L32" s="10">
        <f>IF(OR($A32="",$H32=""),"",IF($J32&lt;&gt;"",IF($J32&lt;=$H32,"按时回复","延迟回复"),IF(TODAY()&gt;$H32,"逾期",IF(TODAY()=$H32,"今天到期","待回复"))))</f>
        <v/>
      </c>
      <c r="M32" s="5" t="n"/>
    </row>
    <row r="33">
      <c r="A33" s="6" t="n"/>
      <c r="B33" s="5" t="n"/>
      <c r="C33" s="12" t="n"/>
      <c r="D33" s="4" t="n"/>
      <c r="E33" s="5" t="n"/>
      <c r="F33" s="5" t="n"/>
      <c r="G33" s="8" t="n"/>
      <c r="H33" s="7">
        <f>IF(OR($A33="",$B33=""),"",IF($G33="是",WORKDAY($A33,'列表'!$D$6,'列表'!$D$11:$D$40),IFERROR(INDEX('外出计划'!$G$5:$G$204,MATCH($B33,'外出计划'!$A$5:$A$204,0)),"")))</f>
        <v/>
      </c>
      <c r="I33" s="12" t="n"/>
      <c r="J33" s="6" t="n"/>
      <c r="K33" s="9">
        <f>IF(OR($H33="",$J33=""),"",IF($J33&lt;=$H33,"是","否"))</f>
        <v/>
      </c>
      <c r="L33" s="10">
        <f>IF(OR($A33="",$H33=""),"",IF($J33&lt;&gt;"",IF($J33&lt;=$H33,"按时回复","延迟回复"),IF(TODAY()&gt;$H33,"逾期",IF(TODAY()=$H33,"今天到期","待回复"))))</f>
        <v/>
      </c>
      <c r="M33" s="5" t="n"/>
    </row>
    <row r="34">
      <c r="A34" s="6" t="n"/>
      <c r="B34" s="5" t="n"/>
      <c r="C34" s="12" t="n"/>
      <c r="D34" s="4" t="n"/>
      <c r="E34" s="5" t="n"/>
      <c r="F34" s="5" t="n"/>
      <c r="G34" s="8" t="n"/>
      <c r="H34" s="7">
        <f>IF(OR($A34="",$B34=""),"",IF($G34="是",WORKDAY($A34,'列表'!$D$6,'列表'!$D$11:$D$40),IFERROR(INDEX('外出计划'!$G$5:$G$204,MATCH($B34,'外出计划'!$A$5:$A$204,0)),"")))</f>
        <v/>
      </c>
      <c r="I34" s="12" t="n"/>
      <c r="J34" s="6" t="n"/>
      <c r="K34" s="9">
        <f>IF(OR($H34="",$J34=""),"",IF($J34&lt;=$H34,"是","否"))</f>
        <v/>
      </c>
      <c r="L34" s="10">
        <f>IF(OR($A34="",$H34=""),"",IF($J34&lt;&gt;"",IF($J34&lt;=$H34,"按时回复","延迟回复"),IF(TODAY()&gt;$H34,"逾期",IF(TODAY()=$H34,"今天到期","待回复"))))</f>
        <v/>
      </c>
      <c r="M34" s="5" t="n"/>
    </row>
    <row r="35">
      <c r="A35" s="6" t="n"/>
      <c r="B35" s="5" t="n"/>
      <c r="C35" s="12" t="n"/>
      <c r="D35" s="4" t="n"/>
      <c r="E35" s="5" t="n"/>
      <c r="F35" s="5" t="n"/>
      <c r="G35" s="8" t="n"/>
      <c r="H35" s="7">
        <f>IF(OR($A35="",$B35=""),"",IF($G35="是",WORKDAY($A35,'列表'!$D$6,'列表'!$D$11:$D$40),IFERROR(INDEX('外出计划'!$G$5:$G$204,MATCH($B35,'外出计划'!$A$5:$A$204,0)),"")))</f>
        <v/>
      </c>
      <c r="I35" s="12" t="n"/>
      <c r="J35" s="6" t="n"/>
      <c r="K35" s="9">
        <f>IF(OR($H35="",$J35=""),"",IF($J35&lt;=$H35,"是","否"))</f>
        <v/>
      </c>
      <c r="L35" s="10">
        <f>IF(OR($A35="",$H35=""),"",IF($J35&lt;&gt;"",IF($J35&lt;=$H35,"按时回复","延迟回复"),IF(TODAY()&gt;$H35,"逾期",IF(TODAY()=$H35,"今天到期","待回复"))))</f>
        <v/>
      </c>
      <c r="M35" s="5" t="n"/>
    </row>
    <row r="36">
      <c r="A36" s="6" t="n"/>
      <c r="B36" s="5" t="n"/>
      <c r="C36" s="12" t="n"/>
      <c r="D36" s="4" t="n"/>
      <c r="E36" s="5" t="n"/>
      <c r="F36" s="5" t="n"/>
      <c r="G36" s="8" t="n"/>
      <c r="H36" s="7">
        <f>IF(OR($A36="",$B36=""),"",IF($G36="是",WORKDAY($A36,'列表'!$D$6,'列表'!$D$11:$D$40),IFERROR(INDEX('外出计划'!$G$5:$G$204,MATCH($B36,'外出计划'!$A$5:$A$204,0)),"")))</f>
        <v/>
      </c>
      <c r="I36" s="12" t="n"/>
      <c r="J36" s="6" t="n"/>
      <c r="K36" s="9">
        <f>IF(OR($H36="",$J36=""),"",IF($J36&lt;=$H36,"是","否"))</f>
        <v/>
      </c>
      <c r="L36" s="10">
        <f>IF(OR($A36="",$H36=""),"",IF($J36&lt;&gt;"",IF($J36&lt;=$H36,"按时回复","延迟回复"),IF(TODAY()&gt;$H36,"逾期",IF(TODAY()=$H36,"今天到期","待回复"))))</f>
        <v/>
      </c>
      <c r="M36" s="5" t="n"/>
    </row>
    <row r="37">
      <c r="A37" s="6" t="n"/>
      <c r="B37" s="5" t="n"/>
      <c r="C37" s="12" t="n"/>
      <c r="D37" s="4" t="n"/>
      <c r="E37" s="5" t="n"/>
      <c r="F37" s="5" t="n"/>
      <c r="G37" s="8" t="n"/>
      <c r="H37" s="7">
        <f>IF(OR($A37="",$B37=""),"",IF($G37="是",WORKDAY($A37,'列表'!$D$6,'列表'!$D$11:$D$40),IFERROR(INDEX('外出计划'!$G$5:$G$204,MATCH($B37,'外出计划'!$A$5:$A$204,0)),"")))</f>
        <v/>
      </c>
      <c r="I37" s="12" t="n"/>
      <c r="J37" s="6" t="n"/>
      <c r="K37" s="9">
        <f>IF(OR($H37="",$J37=""),"",IF($J37&lt;=$H37,"是","否"))</f>
        <v/>
      </c>
      <c r="L37" s="10">
        <f>IF(OR($A37="",$H37=""),"",IF($J37&lt;&gt;"",IF($J37&lt;=$H37,"按时回复","延迟回复"),IF(TODAY()&gt;$H37,"逾期",IF(TODAY()=$H37,"今天到期","待回复"))))</f>
        <v/>
      </c>
      <c r="M37" s="5" t="n"/>
    </row>
    <row r="38">
      <c r="A38" s="6" t="n"/>
      <c r="B38" s="5" t="n"/>
      <c r="C38" s="12" t="n"/>
      <c r="D38" s="4" t="n"/>
      <c r="E38" s="5" t="n"/>
      <c r="F38" s="5" t="n"/>
      <c r="G38" s="8" t="n"/>
      <c r="H38" s="7">
        <f>IF(OR($A38="",$B38=""),"",IF($G38="是",WORKDAY($A38,'列表'!$D$6,'列表'!$D$11:$D$40),IFERROR(INDEX('外出计划'!$G$5:$G$204,MATCH($B38,'外出计划'!$A$5:$A$204,0)),"")))</f>
        <v/>
      </c>
      <c r="I38" s="12" t="n"/>
      <c r="J38" s="6" t="n"/>
      <c r="K38" s="9">
        <f>IF(OR($H38="",$J38=""),"",IF($J38&lt;=$H38,"是","否"))</f>
        <v/>
      </c>
      <c r="L38" s="10">
        <f>IF(OR($A38="",$H38=""),"",IF($J38&lt;&gt;"",IF($J38&lt;=$H38,"按时回复","延迟回复"),IF(TODAY()&gt;$H38,"逾期",IF(TODAY()=$H38,"今天到期","待回复"))))</f>
        <v/>
      </c>
      <c r="M38" s="5" t="n"/>
    </row>
    <row r="39">
      <c r="A39" s="6" t="n"/>
      <c r="B39" s="5" t="n"/>
      <c r="C39" s="12" t="n"/>
      <c r="D39" s="4" t="n"/>
      <c r="E39" s="5" t="n"/>
      <c r="F39" s="5" t="n"/>
      <c r="G39" s="8" t="n"/>
      <c r="H39" s="7">
        <f>IF(OR($A39="",$B39=""),"",IF($G39="是",WORKDAY($A39,'列表'!$D$6,'列表'!$D$11:$D$40),IFERROR(INDEX('外出计划'!$G$5:$G$204,MATCH($B39,'外出计划'!$A$5:$A$204,0)),"")))</f>
        <v/>
      </c>
      <c r="I39" s="12" t="n"/>
      <c r="J39" s="6" t="n"/>
      <c r="K39" s="9">
        <f>IF(OR($H39="",$J39=""),"",IF($J39&lt;=$H39,"是","否"))</f>
        <v/>
      </c>
      <c r="L39" s="10">
        <f>IF(OR($A39="",$H39=""),"",IF($J39&lt;&gt;"",IF($J39&lt;=$H39,"按时回复","延迟回复"),IF(TODAY()&gt;$H39,"逾期",IF(TODAY()=$H39,"今天到期","待回复"))))</f>
        <v/>
      </c>
      <c r="M39" s="5" t="n"/>
    </row>
    <row r="40">
      <c r="A40" s="6" t="n"/>
      <c r="B40" s="5" t="n"/>
      <c r="C40" s="12" t="n"/>
      <c r="D40" s="4" t="n"/>
      <c r="E40" s="5" t="n"/>
      <c r="F40" s="5" t="n"/>
      <c r="G40" s="8" t="n"/>
      <c r="H40" s="7">
        <f>IF(OR($A40="",$B40=""),"",IF($G40="是",WORKDAY($A40,'列表'!$D$6,'列表'!$D$11:$D$40),IFERROR(INDEX('外出计划'!$G$5:$G$204,MATCH($B40,'外出计划'!$A$5:$A$204,0)),"")))</f>
        <v/>
      </c>
      <c r="I40" s="12" t="n"/>
      <c r="J40" s="6" t="n"/>
      <c r="K40" s="9">
        <f>IF(OR($H40="",$J40=""),"",IF($J40&lt;=$H40,"是","否"))</f>
        <v/>
      </c>
      <c r="L40" s="10">
        <f>IF(OR($A40="",$H40=""),"",IF($J40&lt;&gt;"",IF($J40&lt;=$H40,"按时回复","延迟回复"),IF(TODAY()&gt;$H40,"逾期",IF(TODAY()=$H40,"今天到期","待回复"))))</f>
        <v/>
      </c>
      <c r="M40" s="5" t="n"/>
    </row>
    <row r="41">
      <c r="A41" s="6" t="n"/>
      <c r="B41" s="5" t="n"/>
      <c r="C41" s="12" t="n"/>
      <c r="D41" s="4" t="n"/>
      <c r="E41" s="5" t="n"/>
      <c r="F41" s="5" t="n"/>
      <c r="G41" s="8" t="n"/>
      <c r="H41" s="7">
        <f>IF(OR($A41="",$B41=""),"",IF($G41="是",WORKDAY($A41,'列表'!$D$6,'列表'!$D$11:$D$40),IFERROR(INDEX('外出计划'!$G$5:$G$204,MATCH($B41,'外出计划'!$A$5:$A$204,0)),"")))</f>
        <v/>
      </c>
      <c r="I41" s="12" t="n"/>
      <c r="J41" s="6" t="n"/>
      <c r="K41" s="9">
        <f>IF(OR($H41="",$J41=""),"",IF($J41&lt;=$H41,"是","否"))</f>
        <v/>
      </c>
      <c r="L41" s="10">
        <f>IF(OR($A41="",$H41=""),"",IF($J41&lt;&gt;"",IF($J41&lt;=$H41,"按时回复","延迟回复"),IF(TODAY()&gt;$H41,"逾期",IF(TODAY()=$H41,"今天到期","待回复"))))</f>
        <v/>
      </c>
      <c r="M41" s="5" t="n"/>
    </row>
    <row r="42">
      <c r="A42" s="6" t="n"/>
      <c r="B42" s="5" t="n"/>
      <c r="C42" s="12" t="n"/>
      <c r="D42" s="4" t="n"/>
      <c r="E42" s="5" t="n"/>
      <c r="F42" s="5" t="n"/>
      <c r="G42" s="8" t="n"/>
      <c r="H42" s="7">
        <f>IF(OR($A42="",$B42=""),"",IF($G42="是",WORKDAY($A42,'列表'!$D$6,'列表'!$D$11:$D$40),IFERROR(INDEX('外出计划'!$G$5:$G$204,MATCH($B42,'外出计划'!$A$5:$A$204,0)),"")))</f>
        <v/>
      </c>
      <c r="I42" s="12" t="n"/>
      <c r="J42" s="6" t="n"/>
      <c r="K42" s="9">
        <f>IF(OR($H42="",$J42=""),"",IF($J42&lt;=$H42,"是","否"))</f>
        <v/>
      </c>
      <c r="L42" s="10">
        <f>IF(OR($A42="",$H42=""),"",IF($J42&lt;&gt;"",IF($J42&lt;=$H42,"按时回复","延迟回复"),IF(TODAY()&gt;$H42,"逾期",IF(TODAY()=$H42,"今天到期","待回复"))))</f>
        <v/>
      </c>
      <c r="M42" s="5" t="n"/>
    </row>
    <row r="43">
      <c r="A43" s="6" t="n"/>
      <c r="B43" s="5" t="n"/>
      <c r="C43" s="12" t="n"/>
      <c r="D43" s="4" t="n"/>
      <c r="E43" s="5" t="n"/>
      <c r="F43" s="5" t="n"/>
      <c r="G43" s="8" t="n"/>
      <c r="H43" s="7">
        <f>IF(OR($A43="",$B43=""),"",IF($G43="是",WORKDAY($A43,'列表'!$D$6,'列表'!$D$11:$D$40),IFERROR(INDEX('外出计划'!$G$5:$G$204,MATCH($B43,'外出计划'!$A$5:$A$204,0)),"")))</f>
        <v/>
      </c>
      <c r="I43" s="12" t="n"/>
      <c r="J43" s="6" t="n"/>
      <c r="K43" s="9">
        <f>IF(OR($H43="",$J43=""),"",IF($J43&lt;=$H43,"是","否"))</f>
        <v/>
      </c>
      <c r="L43" s="10">
        <f>IF(OR($A43="",$H43=""),"",IF($J43&lt;&gt;"",IF($J43&lt;=$H43,"按时回复","延迟回复"),IF(TODAY()&gt;$H43,"逾期",IF(TODAY()=$H43,"今天到期","待回复"))))</f>
        <v/>
      </c>
      <c r="M43" s="5" t="n"/>
    </row>
    <row r="44">
      <c r="A44" s="6" t="n"/>
      <c r="B44" s="5" t="n"/>
      <c r="C44" s="12" t="n"/>
      <c r="D44" s="4" t="n"/>
      <c r="E44" s="5" t="n"/>
      <c r="F44" s="5" t="n"/>
      <c r="G44" s="8" t="n"/>
      <c r="H44" s="7">
        <f>IF(OR($A44="",$B44=""),"",IF($G44="是",WORKDAY($A44,'列表'!$D$6,'列表'!$D$11:$D$40),IFERROR(INDEX('外出计划'!$G$5:$G$204,MATCH($B44,'外出计划'!$A$5:$A$204,0)),"")))</f>
        <v/>
      </c>
      <c r="I44" s="12" t="n"/>
      <c r="J44" s="6" t="n"/>
      <c r="K44" s="9">
        <f>IF(OR($H44="",$J44=""),"",IF($J44&lt;=$H44,"是","否"))</f>
        <v/>
      </c>
      <c r="L44" s="10">
        <f>IF(OR($A44="",$H44=""),"",IF($J44&lt;&gt;"",IF($J44&lt;=$H44,"按时回复","延迟回复"),IF(TODAY()&gt;$H44,"逾期",IF(TODAY()=$H44,"今天到期","待回复"))))</f>
        <v/>
      </c>
      <c r="M44" s="5" t="n"/>
    </row>
    <row r="45">
      <c r="A45" s="6" t="n"/>
      <c r="B45" s="5" t="n"/>
      <c r="C45" s="12" t="n"/>
      <c r="D45" s="4" t="n"/>
      <c r="E45" s="5" t="n"/>
      <c r="F45" s="5" t="n"/>
      <c r="G45" s="8" t="n"/>
      <c r="H45" s="7">
        <f>IF(OR($A45="",$B45=""),"",IF($G45="是",WORKDAY($A45,'列表'!$D$6,'列表'!$D$11:$D$40),IFERROR(INDEX('外出计划'!$G$5:$G$204,MATCH($B45,'外出计划'!$A$5:$A$204,0)),"")))</f>
        <v/>
      </c>
      <c r="I45" s="12" t="n"/>
      <c r="J45" s="6" t="n"/>
      <c r="K45" s="9">
        <f>IF(OR($H45="",$J45=""),"",IF($J45&lt;=$H45,"是","否"))</f>
        <v/>
      </c>
      <c r="L45" s="10">
        <f>IF(OR($A45="",$H45=""),"",IF($J45&lt;&gt;"",IF($J45&lt;=$H45,"按时回复","延迟回复"),IF(TODAY()&gt;$H45,"逾期",IF(TODAY()=$H45,"今天到期","待回复"))))</f>
        <v/>
      </c>
      <c r="M45" s="5" t="n"/>
    </row>
    <row r="46">
      <c r="A46" s="6" t="n"/>
      <c r="B46" s="5" t="n"/>
      <c r="C46" s="12" t="n"/>
      <c r="D46" s="4" t="n"/>
      <c r="E46" s="5" t="n"/>
      <c r="F46" s="5" t="n"/>
      <c r="G46" s="8" t="n"/>
      <c r="H46" s="7">
        <f>IF(OR($A46="",$B46=""),"",IF($G46="是",WORKDAY($A46,'列表'!$D$6,'列表'!$D$11:$D$40),IFERROR(INDEX('外出计划'!$G$5:$G$204,MATCH($B46,'外出计划'!$A$5:$A$204,0)),"")))</f>
        <v/>
      </c>
      <c r="I46" s="12" t="n"/>
      <c r="J46" s="6" t="n"/>
      <c r="K46" s="9">
        <f>IF(OR($H46="",$J46=""),"",IF($J46&lt;=$H46,"是","否"))</f>
        <v/>
      </c>
      <c r="L46" s="10">
        <f>IF(OR($A46="",$H46=""),"",IF($J46&lt;&gt;"",IF($J46&lt;=$H46,"按时回复","延迟回复"),IF(TODAY()&gt;$H46,"逾期",IF(TODAY()=$H46,"今天到期","待回复"))))</f>
        <v/>
      </c>
      <c r="M46" s="5" t="n"/>
    </row>
    <row r="47">
      <c r="A47" s="6" t="n"/>
      <c r="B47" s="5" t="n"/>
      <c r="C47" s="12" t="n"/>
      <c r="D47" s="4" t="n"/>
      <c r="E47" s="5" t="n"/>
      <c r="F47" s="5" t="n"/>
      <c r="G47" s="8" t="n"/>
      <c r="H47" s="7">
        <f>IF(OR($A47="",$B47=""),"",IF($G47="是",WORKDAY($A47,'列表'!$D$6,'列表'!$D$11:$D$40),IFERROR(INDEX('外出计划'!$G$5:$G$204,MATCH($B47,'外出计划'!$A$5:$A$204,0)),"")))</f>
        <v/>
      </c>
      <c r="I47" s="12" t="n"/>
      <c r="J47" s="6" t="n"/>
      <c r="K47" s="9">
        <f>IF(OR($H47="",$J47=""),"",IF($J47&lt;=$H47,"是","否"))</f>
        <v/>
      </c>
      <c r="L47" s="10">
        <f>IF(OR($A47="",$H47=""),"",IF($J47&lt;&gt;"",IF($J47&lt;=$H47,"按时回复","延迟回复"),IF(TODAY()&gt;$H47,"逾期",IF(TODAY()=$H47,"今天到期","待回复"))))</f>
        <v/>
      </c>
      <c r="M47" s="5" t="n"/>
    </row>
    <row r="48">
      <c r="A48" s="6" t="n"/>
      <c r="B48" s="5" t="n"/>
      <c r="C48" s="12" t="n"/>
      <c r="D48" s="4" t="n"/>
      <c r="E48" s="5" t="n"/>
      <c r="F48" s="5" t="n"/>
      <c r="G48" s="8" t="n"/>
      <c r="H48" s="7">
        <f>IF(OR($A48="",$B48=""),"",IF($G48="是",WORKDAY($A48,'列表'!$D$6,'列表'!$D$11:$D$40),IFERROR(INDEX('外出计划'!$G$5:$G$204,MATCH($B48,'外出计划'!$A$5:$A$204,0)),"")))</f>
        <v/>
      </c>
      <c r="I48" s="12" t="n"/>
      <c r="J48" s="6" t="n"/>
      <c r="K48" s="9">
        <f>IF(OR($H48="",$J48=""),"",IF($J48&lt;=$H48,"是","否"))</f>
        <v/>
      </c>
      <c r="L48" s="10">
        <f>IF(OR($A48="",$H48=""),"",IF($J48&lt;&gt;"",IF($J48&lt;=$H48,"按时回复","延迟回复"),IF(TODAY()&gt;$H48,"逾期",IF(TODAY()=$H48,"今天到期","待回复"))))</f>
        <v/>
      </c>
      <c r="M48" s="5" t="n"/>
    </row>
    <row r="49">
      <c r="A49" s="6" t="n"/>
      <c r="B49" s="5" t="n"/>
      <c r="C49" s="12" t="n"/>
      <c r="D49" s="4" t="n"/>
      <c r="E49" s="5" t="n"/>
      <c r="F49" s="5" t="n"/>
      <c r="G49" s="8" t="n"/>
      <c r="H49" s="7">
        <f>IF(OR($A49="",$B49=""),"",IF($G49="是",WORKDAY($A49,'列表'!$D$6,'列表'!$D$11:$D$40),IFERROR(INDEX('外出计划'!$G$5:$G$204,MATCH($B49,'外出计划'!$A$5:$A$204,0)),"")))</f>
        <v/>
      </c>
      <c r="I49" s="12" t="n"/>
      <c r="J49" s="6" t="n"/>
      <c r="K49" s="9">
        <f>IF(OR($H49="",$J49=""),"",IF($J49&lt;=$H49,"是","否"))</f>
        <v/>
      </c>
      <c r="L49" s="10">
        <f>IF(OR($A49="",$H49=""),"",IF($J49&lt;&gt;"",IF($J49&lt;=$H49,"按时回复","延迟回复"),IF(TODAY()&gt;$H49,"逾期",IF(TODAY()=$H49,"今天到期","待回复"))))</f>
        <v/>
      </c>
      <c r="M49" s="5" t="n"/>
    </row>
    <row r="50">
      <c r="A50" s="6" t="n"/>
      <c r="B50" s="5" t="n"/>
      <c r="C50" s="12" t="n"/>
      <c r="D50" s="4" t="n"/>
      <c r="E50" s="5" t="n"/>
      <c r="F50" s="5" t="n"/>
      <c r="G50" s="8" t="n"/>
      <c r="H50" s="7">
        <f>IF(OR($A50="",$B50=""),"",IF($G50="是",WORKDAY($A50,'列表'!$D$6,'列表'!$D$11:$D$40),IFERROR(INDEX('外出计划'!$G$5:$G$204,MATCH($B50,'外出计划'!$A$5:$A$204,0)),"")))</f>
        <v/>
      </c>
      <c r="I50" s="12" t="n"/>
      <c r="J50" s="6" t="n"/>
      <c r="K50" s="9">
        <f>IF(OR($H50="",$J50=""),"",IF($J50&lt;=$H50,"是","否"))</f>
        <v/>
      </c>
      <c r="L50" s="10">
        <f>IF(OR($A50="",$H50=""),"",IF($J50&lt;&gt;"",IF($J50&lt;=$H50,"按时回复","延迟回复"),IF(TODAY()&gt;$H50,"逾期",IF(TODAY()=$H50,"今天到期","待回复"))))</f>
        <v/>
      </c>
      <c r="M50" s="5" t="n"/>
    </row>
    <row r="51">
      <c r="A51" s="6" t="n"/>
      <c r="B51" s="5" t="n"/>
      <c r="C51" s="12" t="n"/>
      <c r="D51" s="4" t="n"/>
      <c r="E51" s="5" t="n"/>
      <c r="F51" s="5" t="n"/>
      <c r="G51" s="8" t="n"/>
      <c r="H51" s="7">
        <f>IF(OR($A51="",$B51=""),"",IF($G51="是",WORKDAY($A51,'列表'!$D$6,'列表'!$D$11:$D$40),IFERROR(INDEX('外出计划'!$G$5:$G$204,MATCH($B51,'外出计划'!$A$5:$A$204,0)),"")))</f>
        <v/>
      </c>
      <c r="I51" s="12" t="n"/>
      <c r="J51" s="6" t="n"/>
      <c r="K51" s="9">
        <f>IF(OR($H51="",$J51=""),"",IF($J51&lt;=$H51,"是","否"))</f>
        <v/>
      </c>
      <c r="L51" s="10">
        <f>IF(OR($A51="",$H51=""),"",IF($J51&lt;&gt;"",IF($J51&lt;=$H51,"按时回复","延迟回复"),IF(TODAY()&gt;$H51,"逾期",IF(TODAY()=$H51,"今天到期","待回复"))))</f>
        <v/>
      </c>
      <c r="M51" s="5" t="n"/>
    </row>
    <row r="52">
      <c r="A52" s="6" t="n"/>
      <c r="B52" s="5" t="n"/>
      <c r="C52" s="12" t="n"/>
      <c r="D52" s="4" t="n"/>
      <c r="E52" s="5" t="n"/>
      <c r="F52" s="5" t="n"/>
      <c r="G52" s="8" t="n"/>
      <c r="H52" s="7">
        <f>IF(OR($A52="",$B52=""),"",IF($G52="是",WORKDAY($A52,'列表'!$D$6,'列表'!$D$11:$D$40),IFERROR(INDEX('外出计划'!$G$5:$G$204,MATCH($B52,'外出计划'!$A$5:$A$204,0)),"")))</f>
        <v/>
      </c>
      <c r="I52" s="12" t="n"/>
      <c r="J52" s="6" t="n"/>
      <c r="K52" s="9">
        <f>IF(OR($H52="",$J52=""),"",IF($J52&lt;=$H52,"是","否"))</f>
        <v/>
      </c>
      <c r="L52" s="10">
        <f>IF(OR($A52="",$H52=""),"",IF($J52&lt;&gt;"",IF($J52&lt;=$H52,"按时回复","延迟回复"),IF(TODAY()&gt;$H52,"逾期",IF(TODAY()=$H52,"今天到期","待回复"))))</f>
        <v/>
      </c>
      <c r="M52" s="5" t="n"/>
    </row>
    <row r="53">
      <c r="A53" s="6" t="n"/>
      <c r="B53" s="5" t="n"/>
      <c r="C53" s="12" t="n"/>
      <c r="D53" s="4" t="n"/>
      <c r="E53" s="5" t="n"/>
      <c r="F53" s="5" t="n"/>
      <c r="G53" s="8" t="n"/>
      <c r="H53" s="7">
        <f>IF(OR($A53="",$B53=""),"",IF($G53="是",WORKDAY($A53,'列表'!$D$6,'列表'!$D$11:$D$40),IFERROR(INDEX('外出计划'!$G$5:$G$204,MATCH($B53,'外出计划'!$A$5:$A$204,0)),"")))</f>
        <v/>
      </c>
      <c r="I53" s="12" t="n"/>
      <c r="J53" s="6" t="n"/>
      <c r="K53" s="9">
        <f>IF(OR($H53="",$J53=""),"",IF($J53&lt;=$H53,"是","否"))</f>
        <v/>
      </c>
      <c r="L53" s="10">
        <f>IF(OR($A53="",$H53=""),"",IF($J53&lt;&gt;"",IF($J53&lt;=$H53,"按时回复","延迟回复"),IF(TODAY()&gt;$H53,"逾期",IF(TODAY()=$H53,"今天到期","待回复"))))</f>
        <v/>
      </c>
      <c r="M53" s="5" t="n"/>
    </row>
    <row r="54">
      <c r="A54" s="6" t="n"/>
      <c r="B54" s="5" t="n"/>
      <c r="C54" s="12" t="n"/>
      <c r="D54" s="4" t="n"/>
      <c r="E54" s="5" t="n"/>
      <c r="F54" s="5" t="n"/>
      <c r="G54" s="8" t="n"/>
      <c r="H54" s="7">
        <f>IF(OR($A54="",$B54=""),"",IF($G54="是",WORKDAY($A54,'列表'!$D$6,'列表'!$D$11:$D$40),IFERROR(INDEX('外出计划'!$G$5:$G$204,MATCH($B54,'外出计划'!$A$5:$A$204,0)),"")))</f>
        <v/>
      </c>
      <c r="I54" s="12" t="n"/>
      <c r="J54" s="6" t="n"/>
      <c r="K54" s="9">
        <f>IF(OR($H54="",$J54=""),"",IF($J54&lt;=$H54,"是","否"))</f>
        <v/>
      </c>
      <c r="L54" s="10">
        <f>IF(OR($A54="",$H54=""),"",IF($J54&lt;&gt;"",IF($J54&lt;=$H54,"按时回复","延迟回复"),IF(TODAY()&gt;$H54,"逾期",IF(TODAY()=$H54,"今天到期","待回复"))))</f>
        <v/>
      </c>
      <c r="M54" s="5" t="n"/>
    </row>
    <row r="55">
      <c r="A55" s="6" t="n"/>
      <c r="B55" s="5" t="n"/>
      <c r="C55" s="12" t="n"/>
      <c r="D55" s="4" t="n"/>
      <c r="E55" s="5" t="n"/>
      <c r="F55" s="5" t="n"/>
      <c r="G55" s="8" t="n"/>
      <c r="H55" s="7">
        <f>IF(OR($A55="",$B55=""),"",IF($G55="是",WORKDAY($A55,'列表'!$D$6,'列表'!$D$11:$D$40),IFERROR(INDEX('外出计划'!$G$5:$G$204,MATCH($B55,'外出计划'!$A$5:$A$204,0)),"")))</f>
        <v/>
      </c>
      <c r="I55" s="12" t="n"/>
      <c r="J55" s="6" t="n"/>
      <c r="K55" s="9">
        <f>IF(OR($H55="",$J55=""),"",IF($J55&lt;=$H55,"是","否"))</f>
        <v/>
      </c>
      <c r="L55" s="10">
        <f>IF(OR($A55="",$H55=""),"",IF($J55&lt;&gt;"",IF($J55&lt;=$H55,"按时回复","延迟回复"),IF(TODAY()&gt;$H55,"逾期",IF(TODAY()=$H55,"今天到期","待回复"))))</f>
        <v/>
      </c>
      <c r="M55" s="5" t="n"/>
    </row>
    <row r="56">
      <c r="A56" s="6" t="n"/>
      <c r="B56" s="5" t="n"/>
      <c r="C56" s="12" t="n"/>
      <c r="D56" s="4" t="n"/>
      <c r="E56" s="5" t="n"/>
      <c r="F56" s="5" t="n"/>
      <c r="G56" s="8" t="n"/>
      <c r="H56" s="7">
        <f>IF(OR($A56="",$B56=""),"",IF($G56="是",WORKDAY($A56,'列表'!$D$6,'列表'!$D$11:$D$40),IFERROR(INDEX('外出计划'!$G$5:$G$204,MATCH($B56,'外出计划'!$A$5:$A$204,0)),"")))</f>
        <v/>
      </c>
      <c r="I56" s="12" t="n"/>
      <c r="J56" s="6" t="n"/>
      <c r="K56" s="9">
        <f>IF(OR($H56="",$J56=""),"",IF($J56&lt;=$H56,"是","否"))</f>
        <v/>
      </c>
      <c r="L56" s="10">
        <f>IF(OR($A56="",$H56=""),"",IF($J56&lt;&gt;"",IF($J56&lt;=$H56,"按时回复","延迟回复"),IF(TODAY()&gt;$H56,"逾期",IF(TODAY()=$H56,"今天到期","待回复"))))</f>
        <v/>
      </c>
      <c r="M56" s="5" t="n"/>
    </row>
    <row r="57">
      <c r="A57" s="6" t="n"/>
      <c r="B57" s="5" t="n"/>
      <c r="C57" s="12" t="n"/>
      <c r="D57" s="4" t="n"/>
      <c r="E57" s="5" t="n"/>
      <c r="F57" s="5" t="n"/>
      <c r="G57" s="8" t="n"/>
      <c r="H57" s="7">
        <f>IF(OR($A57="",$B57=""),"",IF($G57="是",WORKDAY($A57,'列表'!$D$6,'列表'!$D$11:$D$40),IFERROR(INDEX('外出计划'!$G$5:$G$204,MATCH($B57,'外出计划'!$A$5:$A$204,0)),"")))</f>
        <v/>
      </c>
      <c r="I57" s="12" t="n"/>
      <c r="J57" s="6" t="n"/>
      <c r="K57" s="9">
        <f>IF(OR($H57="",$J57=""),"",IF($J57&lt;=$H57,"是","否"))</f>
        <v/>
      </c>
      <c r="L57" s="10">
        <f>IF(OR($A57="",$H57=""),"",IF($J57&lt;&gt;"",IF($J57&lt;=$H57,"按时回复","延迟回复"),IF(TODAY()&gt;$H57,"逾期",IF(TODAY()=$H57,"今天到期","待回复"))))</f>
        <v/>
      </c>
      <c r="M57" s="5" t="n"/>
    </row>
    <row r="58">
      <c r="A58" s="6" t="n"/>
      <c r="B58" s="5" t="n"/>
      <c r="C58" s="12" t="n"/>
      <c r="D58" s="4" t="n"/>
      <c r="E58" s="5" t="n"/>
      <c r="F58" s="5" t="n"/>
      <c r="G58" s="8" t="n"/>
      <c r="H58" s="7">
        <f>IF(OR($A58="",$B58=""),"",IF($G58="是",WORKDAY($A58,'列表'!$D$6,'列表'!$D$11:$D$40),IFERROR(INDEX('外出计划'!$G$5:$G$204,MATCH($B58,'外出计划'!$A$5:$A$204,0)),"")))</f>
        <v/>
      </c>
      <c r="I58" s="12" t="n"/>
      <c r="J58" s="6" t="n"/>
      <c r="K58" s="9">
        <f>IF(OR($H58="",$J58=""),"",IF($J58&lt;=$H58,"是","否"))</f>
        <v/>
      </c>
      <c r="L58" s="10">
        <f>IF(OR($A58="",$H58=""),"",IF($J58&lt;&gt;"",IF($J58&lt;=$H58,"按时回复","延迟回复"),IF(TODAY()&gt;$H58,"逾期",IF(TODAY()=$H58,"今天到期","待回复"))))</f>
        <v/>
      </c>
      <c r="M58" s="5" t="n"/>
    </row>
    <row r="59">
      <c r="A59" s="6" t="n"/>
      <c r="B59" s="5" t="n"/>
      <c r="C59" s="12" t="n"/>
      <c r="D59" s="4" t="n"/>
      <c r="E59" s="5" t="n"/>
      <c r="F59" s="5" t="n"/>
      <c r="G59" s="8" t="n"/>
      <c r="H59" s="7">
        <f>IF(OR($A59="",$B59=""),"",IF($G59="是",WORKDAY($A59,'列表'!$D$6,'列表'!$D$11:$D$40),IFERROR(INDEX('外出计划'!$G$5:$G$204,MATCH($B59,'外出计划'!$A$5:$A$204,0)),"")))</f>
        <v/>
      </c>
      <c r="I59" s="12" t="n"/>
      <c r="J59" s="6" t="n"/>
      <c r="K59" s="9">
        <f>IF(OR($H59="",$J59=""),"",IF($J59&lt;=$H59,"是","否"))</f>
        <v/>
      </c>
      <c r="L59" s="10">
        <f>IF(OR($A59="",$H59=""),"",IF($J59&lt;&gt;"",IF($J59&lt;=$H59,"按时回复","延迟回复"),IF(TODAY()&gt;$H59,"逾期",IF(TODAY()=$H59,"今天到期","待回复"))))</f>
        <v/>
      </c>
      <c r="M59" s="5" t="n"/>
    </row>
    <row r="60">
      <c r="A60" s="6" t="n"/>
      <c r="B60" s="5" t="n"/>
      <c r="C60" s="12" t="n"/>
      <c r="D60" s="4" t="n"/>
      <c r="E60" s="5" t="n"/>
      <c r="F60" s="5" t="n"/>
      <c r="G60" s="8" t="n"/>
      <c r="H60" s="7">
        <f>IF(OR($A60="",$B60=""),"",IF($G60="是",WORKDAY($A60,'列表'!$D$6,'列表'!$D$11:$D$40),IFERROR(INDEX('外出计划'!$G$5:$G$204,MATCH($B60,'外出计划'!$A$5:$A$204,0)),"")))</f>
        <v/>
      </c>
      <c r="I60" s="12" t="n"/>
      <c r="J60" s="6" t="n"/>
      <c r="K60" s="9">
        <f>IF(OR($H60="",$J60=""),"",IF($J60&lt;=$H60,"是","否"))</f>
        <v/>
      </c>
      <c r="L60" s="10">
        <f>IF(OR($A60="",$H60=""),"",IF($J60&lt;&gt;"",IF($J60&lt;=$H60,"按时回复","延迟回复"),IF(TODAY()&gt;$H60,"逾期",IF(TODAY()=$H60,"今天到期","待回复"))))</f>
        <v/>
      </c>
      <c r="M60" s="5" t="n"/>
    </row>
    <row r="61">
      <c r="A61" s="6" t="n"/>
      <c r="B61" s="5" t="n"/>
      <c r="C61" s="12" t="n"/>
      <c r="D61" s="4" t="n"/>
      <c r="E61" s="5" t="n"/>
      <c r="F61" s="5" t="n"/>
      <c r="G61" s="8" t="n"/>
      <c r="H61" s="7">
        <f>IF(OR($A61="",$B61=""),"",IF($G61="是",WORKDAY($A61,'列表'!$D$6,'列表'!$D$11:$D$40),IFERROR(INDEX('外出计划'!$G$5:$G$204,MATCH($B61,'外出计划'!$A$5:$A$204,0)),"")))</f>
        <v/>
      </c>
      <c r="I61" s="12" t="n"/>
      <c r="J61" s="6" t="n"/>
      <c r="K61" s="9">
        <f>IF(OR($H61="",$J61=""),"",IF($J61&lt;=$H61,"是","否"))</f>
        <v/>
      </c>
      <c r="L61" s="10">
        <f>IF(OR($A61="",$H61=""),"",IF($J61&lt;&gt;"",IF($J61&lt;=$H61,"按时回复","延迟回复"),IF(TODAY()&gt;$H61,"逾期",IF(TODAY()=$H61,"今天到期","待回复"))))</f>
        <v/>
      </c>
      <c r="M61" s="5" t="n"/>
    </row>
    <row r="62">
      <c r="A62" s="6" t="n"/>
      <c r="B62" s="5" t="n"/>
      <c r="C62" s="12" t="n"/>
      <c r="D62" s="4" t="n"/>
      <c r="E62" s="5" t="n"/>
      <c r="F62" s="5" t="n"/>
      <c r="G62" s="8" t="n"/>
      <c r="H62" s="7">
        <f>IF(OR($A62="",$B62=""),"",IF($G62="是",WORKDAY($A62,'列表'!$D$6,'列表'!$D$11:$D$40),IFERROR(INDEX('外出计划'!$G$5:$G$204,MATCH($B62,'外出计划'!$A$5:$A$204,0)),"")))</f>
        <v/>
      </c>
      <c r="I62" s="12" t="n"/>
      <c r="J62" s="6" t="n"/>
      <c r="K62" s="9">
        <f>IF(OR($H62="",$J62=""),"",IF($J62&lt;=$H62,"是","否"))</f>
        <v/>
      </c>
      <c r="L62" s="10">
        <f>IF(OR($A62="",$H62=""),"",IF($J62&lt;&gt;"",IF($J62&lt;=$H62,"按时回复","延迟回复"),IF(TODAY()&gt;$H62,"逾期",IF(TODAY()=$H62,"今天到期","待回复"))))</f>
        <v/>
      </c>
      <c r="M62" s="5" t="n"/>
    </row>
    <row r="63">
      <c r="A63" s="6" t="n"/>
      <c r="B63" s="5" t="n"/>
      <c r="C63" s="12" t="n"/>
      <c r="D63" s="4" t="n"/>
      <c r="E63" s="5" t="n"/>
      <c r="F63" s="5" t="n"/>
      <c r="G63" s="8" t="n"/>
      <c r="H63" s="7">
        <f>IF(OR($A63="",$B63=""),"",IF($G63="是",WORKDAY($A63,'列表'!$D$6,'列表'!$D$11:$D$40),IFERROR(INDEX('外出计划'!$G$5:$G$204,MATCH($B63,'外出计划'!$A$5:$A$204,0)),"")))</f>
        <v/>
      </c>
      <c r="I63" s="12" t="n"/>
      <c r="J63" s="6" t="n"/>
      <c r="K63" s="9">
        <f>IF(OR($H63="",$J63=""),"",IF($J63&lt;=$H63,"是","否"))</f>
        <v/>
      </c>
      <c r="L63" s="10">
        <f>IF(OR($A63="",$H63=""),"",IF($J63&lt;&gt;"",IF($J63&lt;=$H63,"按时回复","延迟回复"),IF(TODAY()&gt;$H63,"逾期",IF(TODAY()=$H63,"今天到期","待回复"))))</f>
        <v/>
      </c>
      <c r="M63" s="5" t="n"/>
    </row>
    <row r="64">
      <c r="A64" s="6" t="n"/>
      <c r="B64" s="5" t="n"/>
      <c r="C64" s="12" t="n"/>
      <c r="D64" s="4" t="n"/>
      <c r="E64" s="5" t="n"/>
      <c r="F64" s="5" t="n"/>
      <c r="G64" s="8" t="n"/>
      <c r="H64" s="7">
        <f>IF(OR($A64="",$B64=""),"",IF($G64="是",WORKDAY($A64,'列表'!$D$6,'列表'!$D$11:$D$40),IFERROR(INDEX('外出计划'!$G$5:$G$204,MATCH($B64,'外出计划'!$A$5:$A$204,0)),"")))</f>
        <v/>
      </c>
      <c r="I64" s="12" t="n"/>
      <c r="J64" s="6" t="n"/>
      <c r="K64" s="9">
        <f>IF(OR($H64="",$J64=""),"",IF($J64&lt;=$H64,"是","否"))</f>
        <v/>
      </c>
      <c r="L64" s="10">
        <f>IF(OR($A64="",$H64=""),"",IF($J64&lt;&gt;"",IF($J64&lt;=$H64,"按时回复","延迟回复"),IF(TODAY()&gt;$H64,"逾期",IF(TODAY()=$H64,"今天到期","待回复"))))</f>
        <v/>
      </c>
      <c r="M64" s="5" t="n"/>
    </row>
    <row r="65">
      <c r="A65" s="6" t="n"/>
      <c r="B65" s="5" t="n"/>
      <c r="C65" s="12" t="n"/>
      <c r="D65" s="4" t="n"/>
      <c r="E65" s="5" t="n"/>
      <c r="F65" s="5" t="n"/>
      <c r="G65" s="8" t="n"/>
      <c r="H65" s="7">
        <f>IF(OR($A65="",$B65=""),"",IF($G65="是",WORKDAY($A65,'列表'!$D$6,'列表'!$D$11:$D$40),IFERROR(INDEX('外出计划'!$G$5:$G$204,MATCH($B65,'外出计划'!$A$5:$A$204,0)),"")))</f>
        <v/>
      </c>
      <c r="I65" s="12" t="n"/>
      <c r="J65" s="6" t="n"/>
      <c r="K65" s="9">
        <f>IF(OR($H65="",$J65=""),"",IF($J65&lt;=$H65,"是","否"))</f>
        <v/>
      </c>
      <c r="L65" s="10">
        <f>IF(OR($A65="",$H65=""),"",IF($J65&lt;&gt;"",IF($J65&lt;=$H65,"按时回复","延迟回复"),IF(TODAY()&gt;$H65,"逾期",IF(TODAY()=$H65,"今天到期","待回复"))))</f>
        <v/>
      </c>
      <c r="M65" s="5" t="n"/>
    </row>
    <row r="66">
      <c r="A66" s="6" t="n"/>
      <c r="B66" s="5" t="n"/>
      <c r="C66" s="12" t="n"/>
      <c r="D66" s="4" t="n"/>
      <c r="E66" s="5" t="n"/>
      <c r="F66" s="5" t="n"/>
      <c r="G66" s="8" t="n"/>
      <c r="H66" s="7">
        <f>IF(OR($A66="",$B66=""),"",IF($G66="是",WORKDAY($A66,'列表'!$D$6,'列表'!$D$11:$D$40),IFERROR(INDEX('外出计划'!$G$5:$G$204,MATCH($B66,'外出计划'!$A$5:$A$204,0)),"")))</f>
        <v/>
      </c>
      <c r="I66" s="12" t="n"/>
      <c r="J66" s="6" t="n"/>
      <c r="K66" s="9">
        <f>IF(OR($H66="",$J66=""),"",IF($J66&lt;=$H66,"是","否"))</f>
        <v/>
      </c>
      <c r="L66" s="10">
        <f>IF(OR($A66="",$H66=""),"",IF($J66&lt;&gt;"",IF($J66&lt;=$H66,"按时回复","延迟回复"),IF(TODAY()&gt;$H66,"逾期",IF(TODAY()=$H66,"今天到期","待回复"))))</f>
        <v/>
      </c>
      <c r="M66" s="5" t="n"/>
    </row>
    <row r="67">
      <c r="A67" s="6" t="n"/>
      <c r="B67" s="5" t="n"/>
      <c r="C67" s="12" t="n"/>
      <c r="D67" s="4" t="n"/>
      <c r="E67" s="5" t="n"/>
      <c r="F67" s="5" t="n"/>
      <c r="G67" s="8" t="n"/>
      <c r="H67" s="7">
        <f>IF(OR($A67="",$B67=""),"",IF($G67="是",WORKDAY($A67,'列表'!$D$6,'列表'!$D$11:$D$40),IFERROR(INDEX('外出计划'!$G$5:$G$204,MATCH($B67,'外出计划'!$A$5:$A$204,0)),"")))</f>
        <v/>
      </c>
      <c r="I67" s="12" t="n"/>
      <c r="J67" s="6" t="n"/>
      <c r="K67" s="9">
        <f>IF(OR($H67="",$J67=""),"",IF($J67&lt;=$H67,"是","否"))</f>
        <v/>
      </c>
      <c r="L67" s="10">
        <f>IF(OR($A67="",$H67=""),"",IF($J67&lt;&gt;"",IF($J67&lt;=$H67,"按时回复","延迟回复"),IF(TODAY()&gt;$H67,"逾期",IF(TODAY()=$H67,"今天到期","待回复"))))</f>
        <v/>
      </c>
      <c r="M67" s="5" t="n"/>
    </row>
    <row r="68">
      <c r="A68" s="6" t="n"/>
      <c r="B68" s="5" t="n"/>
      <c r="C68" s="12" t="n"/>
      <c r="D68" s="4" t="n"/>
      <c r="E68" s="5" t="n"/>
      <c r="F68" s="5" t="n"/>
      <c r="G68" s="8" t="n"/>
      <c r="H68" s="7">
        <f>IF(OR($A68="",$B68=""),"",IF($G68="是",WORKDAY($A68,'列表'!$D$6,'列表'!$D$11:$D$40),IFERROR(INDEX('外出计划'!$G$5:$G$204,MATCH($B68,'外出计划'!$A$5:$A$204,0)),"")))</f>
        <v/>
      </c>
      <c r="I68" s="12" t="n"/>
      <c r="J68" s="6" t="n"/>
      <c r="K68" s="9">
        <f>IF(OR($H68="",$J68=""),"",IF($J68&lt;=$H68,"是","否"))</f>
        <v/>
      </c>
      <c r="L68" s="10">
        <f>IF(OR($A68="",$H68=""),"",IF($J68&lt;&gt;"",IF($J68&lt;=$H68,"按时回复","延迟回复"),IF(TODAY()&gt;$H68,"逾期",IF(TODAY()=$H68,"今天到期","待回复"))))</f>
        <v/>
      </c>
      <c r="M68" s="5" t="n"/>
    </row>
    <row r="69">
      <c r="A69" s="6" t="n"/>
      <c r="B69" s="5" t="n"/>
      <c r="C69" s="12" t="n"/>
      <c r="D69" s="4" t="n"/>
      <c r="E69" s="5" t="n"/>
      <c r="F69" s="5" t="n"/>
      <c r="G69" s="8" t="n"/>
      <c r="H69" s="7">
        <f>IF(OR($A69="",$B69=""),"",IF($G69="是",WORKDAY($A69,'列表'!$D$6,'列表'!$D$11:$D$40),IFERROR(INDEX('外出计划'!$G$5:$G$204,MATCH($B69,'外出计划'!$A$5:$A$204,0)),"")))</f>
        <v/>
      </c>
      <c r="I69" s="12" t="n"/>
      <c r="J69" s="6" t="n"/>
      <c r="K69" s="9">
        <f>IF(OR($H69="",$J69=""),"",IF($J69&lt;=$H69,"是","否"))</f>
        <v/>
      </c>
      <c r="L69" s="10">
        <f>IF(OR($A69="",$H69=""),"",IF($J69&lt;&gt;"",IF($J69&lt;=$H69,"按时回复","延迟回复"),IF(TODAY()&gt;$H69,"逾期",IF(TODAY()=$H69,"今天到期","待回复"))))</f>
        <v/>
      </c>
      <c r="M69" s="5" t="n"/>
    </row>
    <row r="70">
      <c r="A70" s="6" t="n"/>
      <c r="B70" s="5" t="n"/>
      <c r="C70" s="12" t="n"/>
      <c r="D70" s="4" t="n"/>
      <c r="E70" s="5" t="n"/>
      <c r="F70" s="5" t="n"/>
      <c r="G70" s="8" t="n"/>
      <c r="H70" s="7">
        <f>IF(OR($A70="",$B70=""),"",IF($G70="是",WORKDAY($A70,'列表'!$D$6,'列表'!$D$11:$D$40),IFERROR(INDEX('外出计划'!$G$5:$G$204,MATCH($B70,'外出计划'!$A$5:$A$204,0)),"")))</f>
        <v/>
      </c>
      <c r="I70" s="12" t="n"/>
      <c r="J70" s="6" t="n"/>
      <c r="K70" s="9">
        <f>IF(OR($H70="",$J70=""),"",IF($J70&lt;=$H70,"是","否"))</f>
        <v/>
      </c>
      <c r="L70" s="10">
        <f>IF(OR($A70="",$H70=""),"",IF($J70&lt;&gt;"",IF($J70&lt;=$H70,"按时回复","延迟回复"),IF(TODAY()&gt;$H70,"逾期",IF(TODAY()=$H70,"今天到期","待回复"))))</f>
        <v/>
      </c>
      <c r="M70" s="5" t="n"/>
    </row>
    <row r="71">
      <c r="A71" s="6" t="n"/>
      <c r="B71" s="5" t="n"/>
      <c r="C71" s="12" t="n"/>
      <c r="D71" s="4" t="n"/>
      <c r="E71" s="5" t="n"/>
      <c r="F71" s="5" t="n"/>
      <c r="G71" s="8" t="n"/>
      <c r="H71" s="7">
        <f>IF(OR($A71="",$B71=""),"",IF($G71="是",WORKDAY($A71,'列表'!$D$6,'列表'!$D$11:$D$40),IFERROR(INDEX('外出计划'!$G$5:$G$204,MATCH($B71,'外出计划'!$A$5:$A$204,0)),"")))</f>
        <v/>
      </c>
      <c r="I71" s="12" t="n"/>
      <c r="J71" s="6" t="n"/>
      <c r="K71" s="9">
        <f>IF(OR($H71="",$J71=""),"",IF($J71&lt;=$H71,"是","否"))</f>
        <v/>
      </c>
      <c r="L71" s="10">
        <f>IF(OR($A71="",$H71=""),"",IF($J71&lt;&gt;"",IF($J71&lt;=$H71,"按时回复","延迟回复"),IF(TODAY()&gt;$H71,"逾期",IF(TODAY()=$H71,"今天到期","待回复"))))</f>
        <v/>
      </c>
      <c r="M71" s="5" t="n"/>
    </row>
    <row r="72">
      <c r="A72" s="6" t="n"/>
      <c r="B72" s="5" t="n"/>
      <c r="C72" s="12" t="n"/>
      <c r="D72" s="4" t="n"/>
      <c r="E72" s="5" t="n"/>
      <c r="F72" s="5" t="n"/>
      <c r="G72" s="8" t="n"/>
      <c r="H72" s="7">
        <f>IF(OR($A72="",$B72=""),"",IF($G72="是",WORKDAY($A72,'列表'!$D$6,'列表'!$D$11:$D$40),IFERROR(INDEX('外出计划'!$G$5:$G$204,MATCH($B72,'外出计划'!$A$5:$A$204,0)),"")))</f>
        <v/>
      </c>
      <c r="I72" s="12" t="n"/>
      <c r="J72" s="6" t="n"/>
      <c r="K72" s="9">
        <f>IF(OR($H72="",$J72=""),"",IF($J72&lt;=$H72,"是","否"))</f>
        <v/>
      </c>
      <c r="L72" s="10">
        <f>IF(OR($A72="",$H72=""),"",IF($J72&lt;&gt;"",IF($J72&lt;=$H72,"按时回复","延迟回复"),IF(TODAY()&gt;$H72,"逾期",IF(TODAY()=$H72,"今天到期","待回复"))))</f>
        <v/>
      </c>
      <c r="M72" s="5" t="n"/>
    </row>
    <row r="73">
      <c r="A73" s="6" t="n"/>
      <c r="B73" s="5" t="n"/>
      <c r="C73" s="12" t="n"/>
      <c r="D73" s="4" t="n"/>
      <c r="E73" s="5" t="n"/>
      <c r="F73" s="5" t="n"/>
      <c r="G73" s="8" t="n"/>
      <c r="H73" s="7">
        <f>IF(OR($A73="",$B73=""),"",IF($G73="是",WORKDAY($A73,'列表'!$D$6,'列表'!$D$11:$D$40),IFERROR(INDEX('外出计划'!$G$5:$G$204,MATCH($B73,'外出计划'!$A$5:$A$204,0)),"")))</f>
        <v/>
      </c>
      <c r="I73" s="12" t="n"/>
      <c r="J73" s="6" t="n"/>
      <c r="K73" s="9">
        <f>IF(OR($H73="",$J73=""),"",IF($J73&lt;=$H73,"是","否"))</f>
        <v/>
      </c>
      <c r="L73" s="10">
        <f>IF(OR($A73="",$H73=""),"",IF($J73&lt;&gt;"",IF($J73&lt;=$H73,"按时回复","延迟回复"),IF(TODAY()&gt;$H73,"逾期",IF(TODAY()=$H73,"今天到期","待回复"))))</f>
        <v/>
      </c>
      <c r="M73" s="5" t="n"/>
    </row>
    <row r="74">
      <c r="A74" s="6" t="n"/>
      <c r="B74" s="5" t="n"/>
      <c r="C74" s="12" t="n"/>
      <c r="D74" s="4" t="n"/>
      <c r="E74" s="5" t="n"/>
      <c r="F74" s="5" t="n"/>
      <c r="G74" s="8" t="n"/>
      <c r="H74" s="7">
        <f>IF(OR($A74="",$B74=""),"",IF($G74="是",WORKDAY($A74,'列表'!$D$6,'列表'!$D$11:$D$40),IFERROR(INDEX('外出计划'!$G$5:$G$204,MATCH($B74,'外出计划'!$A$5:$A$204,0)),"")))</f>
        <v/>
      </c>
      <c r="I74" s="12" t="n"/>
      <c r="J74" s="6" t="n"/>
      <c r="K74" s="9">
        <f>IF(OR($H74="",$J74=""),"",IF($J74&lt;=$H74,"是","否"))</f>
        <v/>
      </c>
      <c r="L74" s="10">
        <f>IF(OR($A74="",$H74=""),"",IF($J74&lt;&gt;"",IF($J74&lt;=$H74,"按时回复","延迟回复"),IF(TODAY()&gt;$H74,"逾期",IF(TODAY()=$H74,"今天到期","待回复"))))</f>
        <v/>
      </c>
      <c r="M74" s="5" t="n"/>
    </row>
    <row r="75">
      <c r="A75" s="6" t="n"/>
      <c r="B75" s="5" t="n"/>
      <c r="C75" s="12" t="n"/>
      <c r="D75" s="4" t="n"/>
      <c r="E75" s="5" t="n"/>
      <c r="F75" s="5" t="n"/>
      <c r="G75" s="8" t="n"/>
      <c r="H75" s="7">
        <f>IF(OR($A75="",$B75=""),"",IF($G75="是",WORKDAY($A75,'列表'!$D$6,'列表'!$D$11:$D$40),IFERROR(INDEX('外出计划'!$G$5:$G$204,MATCH($B75,'外出计划'!$A$5:$A$204,0)),"")))</f>
        <v/>
      </c>
      <c r="I75" s="12" t="n"/>
      <c r="J75" s="6" t="n"/>
      <c r="K75" s="9">
        <f>IF(OR($H75="",$J75=""),"",IF($J75&lt;=$H75,"是","否"))</f>
        <v/>
      </c>
      <c r="L75" s="10">
        <f>IF(OR($A75="",$H75=""),"",IF($J75&lt;&gt;"",IF($J75&lt;=$H75,"按时回复","延迟回复"),IF(TODAY()&gt;$H75,"逾期",IF(TODAY()=$H75,"今天到期","待回复"))))</f>
        <v/>
      </c>
      <c r="M75" s="5" t="n"/>
    </row>
    <row r="76">
      <c r="A76" s="6" t="n"/>
      <c r="B76" s="5" t="n"/>
      <c r="C76" s="12" t="n"/>
      <c r="D76" s="4" t="n"/>
      <c r="E76" s="5" t="n"/>
      <c r="F76" s="5" t="n"/>
      <c r="G76" s="8" t="n"/>
      <c r="H76" s="7">
        <f>IF(OR($A76="",$B76=""),"",IF($G76="是",WORKDAY($A76,'列表'!$D$6,'列表'!$D$11:$D$40),IFERROR(INDEX('外出计划'!$G$5:$G$204,MATCH($B76,'外出计划'!$A$5:$A$204,0)),"")))</f>
        <v/>
      </c>
      <c r="I76" s="12" t="n"/>
      <c r="J76" s="6" t="n"/>
      <c r="K76" s="9">
        <f>IF(OR($H76="",$J76=""),"",IF($J76&lt;=$H76,"是","否"))</f>
        <v/>
      </c>
      <c r="L76" s="10">
        <f>IF(OR($A76="",$H76=""),"",IF($J76&lt;&gt;"",IF($J76&lt;=$H76,"按时回复","延迟回复"),IF(TODAY()&gt;$H76,"逾期",IF(TODAY()=$H76,"今天到期","待回复"))))</f>
        <v/>
      </c>
      <c r="M76" s="5" t="n"/>
    </row>
    <row r="77">
      <c r="A77" s="6" t="n"/>
      <c r="B77" s="5" t="n"/>
      <c r="C77" s="12" t="n"/>
      <c r="D77" s="4" t="n"/>
      <c r="E77" s="5" t="n"/>
      <c r="F77" s="5" t="n"/>
      <c r="G77" s="8" t="n"/>
      <c r="H77" s="7">
        <f>IF(OR($A77="",$B77=""),"",IF($G77="是",WORKDAY($A77,'列表'!$D$6,'列表'!$D$11:$D$40),IFERROR(INDEX('外出计划'!$G$5:$G$204,MATCH($B77,'外出计划'!$A$5:$A$204,0)),"")))</f>
        <v/>
      </c>
      <c r="I77" s="12" t="n"/>
      <c r="J77" s="6" t="n"/>
      <c r="K77" s="9">
        <f>IF(OR($H77="",$J77=""),"",IF($J77&lt;=$H77,"是","否"))</f>
        <v/>
      </c>
      <c r="L77" s="10">
        <f>IF(OR($A77="",$H77=""),"",IF($J77&lt;&gt;"",IF($J77&lt;=$H77,"按时回复","延迟回复"),IF(TODAY()&gt;$H77,"逾期",IF(TODAY()=$H77,"今天到期","待回复"))))</f>
        <v/>
      </c>
      <c r="M77" s="5" t="n"/>
    </row>
    <row r="78">
      <c r="A78" s="6" t="n"/>
      <c r="B78" s="5" t="n"/>
      <c r="C78" s="12" t="n"/>
      <c r="D78" s="4" t="n"/>
      <c r="E78" s="5" t="n"/>
      <c r="F78" s="5" t="n"/>
      <c r="G78" s="8" t="n"/>
      <c r="H78" s="7">
        <f>IF(OR($A78="",$B78=""),"",IF($G78="是",WORKDAY($A78,'列表'!$D$6,'列表'!$D$11:$D$40),IFERROR(INDEX('外出计划'!$G$5:$G$204,MATCH($B78,'外出计划'!$A$5:$A$204,0)),"")))</f>
        <v/>
      </c>
      <c r="I78" s="12" t="n"/>
      <c r="J78" s="6" t="n"/>
      <c r="K78" s="9">
        <f>IF(OR($H78="",$J78=""),"",IF($J78&lt;=$H78,"是","否"))</f>
        <v/>
      </c>
      <c r="L78" s="10">
        <f>IF(OR($A78="",$H78=""),"",IF($J78&lt;&gt;"",IF($J78&lt;=$H78,"按时回复","延迟回复"),IF(TODAY()&gt;$H78,"逾期",IF(TODAY()=$H78,"今天到期","待回复"))))</f>
        <v/>
      </c>
      <c r="M78" s="5" t="n"/>
    </row>
    <row r="79">
      <c r="A79" s="6" t="n"/>
      <c r="B79" s="5" t="n"/>
      <c r="C79" s="12" t="n"/>
      <c r="D79" s="4" t="n"/>
      <c r="E79" s="5" t="n"/>
      <c r="F79" s="5" t="n"/>
      <c r="G79" s="8" t="n"/>
      <c r="H79" s="7">
        <f>IF(OR($A79="",$B79=""),"",IF($G79="是",WORKDAY($A79,'列表'!$D$6,'列表'!$D$11:$D$40),IFERROR(INDEX('外出计划'!$G$5:$G$204,MATCH($B79,'外出计划'!$A$5:$A$204,0)),"")))</f>
        <v/>
      </c>
      <c r="I79" s="12" t="n"/>
      <c r="J79" s="6" t="n"/>
      <c r="K79" s="9">
        <f>IF(OR($H79="",$J79=""),"",IF($J79&lt;=$H79,"是","否"))</f>
        <v/>
      </c>
      <c r="L79" s="10">
        <f>IF(OR($A79="",$H79=""),"",IF($J79&lt;&gt;"",IF($J79&lt;=$H79,"按时回复","延迟回复"),IF(TODAY()&gt;$H79,"逾期",IF(TODAY()=$H79,"今天到期","待回复"))))</f>
        <v/>
      </c>
      <c r="M79" s="5" t="n"/>
    </row>
    <row r="80">
      <c r="A80" s="6" t="n"/>
      <c r="B80" s="5" t="n"/>
      <c r="C80" s="12" t="n"/>
      <c r="D80" s="4" t="n"/>
      <c r="E80" s="5" t="n"/>
      <c r="F80" s="5" t="n"/>
      <c r="G80" s="8" t="n"/>
      <c r="H80" s="7">
        <f>IF(OR($A80="",$B80=""),"",IF($G80="是",WORKDAY($A80,'列表'!$D$6,'列表'!$D$11:$D$40),IFERROR(INDEX('外出计划'!$G$5:$G$204,MATCH($B80,'外出计划'!$A$5:$A$204,0)),"")))</f>
        <v/>
      </c>
      <c r="I80" s="12" t="n"/>
      <c r="J80" s="6" t="n"/>
      <c r="K80" s="9">
        <f>IF(OR($H80="",$J80=""),"",IF($J80&lt;=$H80,"是","否"))</f>
        <v/>
      </c>
      <c r="L80" s="10">
        <f>IF(OR($A80="",$H80=""),"",IF($J80&lt;&gt;"",IF($J80&lt;=$H80,"按时回复","延迟回复"),IF(TODAY()&gt;$H80,"逾期",IF(TODAY()=$H80,"今天到期","待回复"))))</f>
        <v/>
      </c>
      <c r="M80" s="5" t="n"/>
    </row>
    <row r="81">
      <c r="A81" s="6" t="n"/>
      <c r="B81" s="5" t="n"/>
      <c r="C81" s="12" t="n"/>
      <c r="D81" s="4" t="n"/>
      <c r="E81" s="5" t="n"/>
      <c r="F81" s="5" t="n"/>
      <c r="G81" s="8" t="n"/>
      <c r="H81" s="7">
        <f>IF(OR($A81="",$B81=""),"",IF($G81="是",WORKDAY($A81,'列表'!$D$6,'列表'!$D$11:$D$40),IFERROR(INDEX('外出计划'!$G$5:$G$204,MATCH($B81,'外出计划'!$A$5:$A$204,0)),"")))</f>
        <v/>
      </c>
      <c r="I81" s="12" t="n"/>
      <c r="J81" s="6" t="n"/>
      <c r="K81" s="9">
        <f>IF(OR($H81="",$J81=""),"",IF($J81&lt;=$H81,"是","否"))</f>
        <v/>
      </c>
      <c r="L81" s="10">
        <f>IF(OR($A81="",$H81=""),"",IF($J81&lt;&gt;"",IF($J81&lt;=$H81,"按时回复","延迟回复"),IF(TODAY()&gt;$H81,"逾期",IF(TODAY()=$H81,"今天到期","待回复"))))</f>
        <v/>
      </c>
      <c r="M81" s="5" t="n"/>
    </row>
    <row r="82">
      <c r="A82" s="6" t="n"/>
      <c r="B82" s="5" t="n"/>
      <c r="C82" s="12" t="n"/>
      <c r="D82" s="4" t="n"/>
      <c r="E82" s="5" t="n"/>
      <c r="F82" s="5" t="n"/>
      <c r="G82" s="8" t="n"/>
      <c r="H82" s="7">
        <f>IF(OR($A82="",$B82=""),"",IF($G82="是",WORKDAY($A82,'列表'!$D$6,'列表'!$D$11:$D$40),IFERROR(INDEX('外出计划'!$G$5:$G$204,MATCH($B82,'外出计划'!$A$5:$A$204,0)),"")))</f>
        <v/>
      </c>
      <c r="I82" s="12" t="n"/>
      <c r="J82" s="6" t="n"/>
      <c r="K82" s="9">
        <f>IF(OR($H82="",$J82=""),"",IF($J82&lt;=$H82,"是","否"))</f>
        <v/>
      </c>
      <c r="L82" s="10">
        <f>IF(OR($A82="",$H82=""),"",IF($J82&lt;&gt;"",IF($J82&lt;=$H82,"按时回复","延迟回复"),IF(TODAY()&gt;$H82,"逾期",IF(TODAY()=$H82,"今天到期","待回复"))))</f>
        <v/>
      </c>
      <c r="M82" s="5" t="n"/>
    </row>
    <row r="83">
      <c r="A83" s="6" t="n"/>
      <c r="B83" s="5" t="n"/>
      <c r="C83" s="12" t="n"/>
      <c r="D83" s="4" t="n"/>
      <c r="E83" s="5" t="n"/>
      <c r="F83" s="5" t="n"/>
      <c r="G83" s="8" t="n"/>
      <c r="H83" s="7">
        <f>IF(OR($A83="",$B83=""),"",IF($G83="是",WORKDAY($A83,'列表'!$D$6,'列表'!$D$11:$D$40),IFERROR(INDEX('外出计划'!$G$5:$G$204,MATCH($B83,'外出计划'!$A$5:$A$204,0)),"")))</f>
        <v/>
      </c>
      <c r="I83" s="12" t="n"/>
      <c r="J83" s="6" t="n"/>
      <c r="K83" s="9">
        <f>IF(OR($H83="",$J83=""),"",IF($J83&lt;=$H83,"是","否"))</f>
        <v/>
      </c>
      <c r="L83" s="10">
        <f>IF(OR($A83="",$H83=""),"",IF($J83&lt;&gt;"",IF($J83&lt;=$H83,"按时回复","延迟回复"),IF(TODAY()&gt;$H83,"逾期",IF(TODAY()=$H83,"今天到期","待回复"))))</f>
        <v/>
      </c>
      <c r="M83" s="5" t="n"/>
    </row>
    <row r="84">
      <c r="A84" s="6" t="n"/>
      <c r="B84" s="5" t="n"/>
      <c r="C84" s="12" t="n"/>
      <c r="D84" s="4" t="n"/>
      <c r="E84" s="5" t="n"/>
      <c r="F84" s="5" t="n"/>
      <c r="G84" s="8" t="n"/>
      <c r="H84" s="7">
        <f>IF(OR($A84="",$B84=""),"",IF($G84="是",WORKDAY($A84,'列表'!$D$6,'列表'!$D$11:$D$40),IFERROR(INDEX('外出计划'!$G$5:$G$204,MATCH($B84,'外出计划'!$A$5:$A$204,0)),"")))</f>
        <v/>
      </c>
      <c r="I84" s="12" t="n"/>
      <c r="J84" s="6" t="n"/>
      <c r="K84" s="9">
        <f>IF(OR($H84="",$J84=""),"",IF($J84&lt;=$H84,"是","否"))</f>
        <v/>
      </c>
      <c r="L84" s="10">
        <f>IF(OR($A84="",$H84=""),"",IF($J84&lt;&gt;"",IF($J84&lt;=$H84,"按时回复","延迟回复"),IF(TODAY()&gt;$H84,"逾期",IF(TODAY()=$H84,"今天到期","待回复"))))</f>
        <v/>
      </c>
      <c r="M84" s="5" t="n"/>
    </row>
    <row r="85">
      <c r="A85" s="6" t="n"/>
      <c r="B85" s="5" t="n"/>
      <c r="C85" s="12" t="n"/>
      <c r="D85" s="4" t="n"/>
      <c r="E85" s="5" t="n"/>
      <c r="F85" s="5" t="n"/>
      <c r="G85" s="8" t="n"/>
      <c r="H85" s="7">
        <f>IF(OR($A85="",$B85=""),"",IF($G85="是",WORKDAY($A85,'列表'!$D$6,'列表'!$D$11:$D$40),IFERROR(INDEX('外出计划'!$G$5:$G$204,MATCH($B85,'外出计划'!$A$5:$A$204,0)),"")))</f>
        <v/>
      </c>
      <c r="I85" s="12" t="n"/>
      <c r="J85" s="6" t="n"/>
      <c r="K85" s="9">
        <f>IF(OR($H85="",$J85=""),"",IF($J85&lt;=$H85,"是","否"))</f>
        <v/>
      </c>
      <c r="L85" s="10">
        <f>IF(OR($A85="",$H85=""),"",IF($J85&lt;&gt;"",IF($J85&lt;=$H85,"按时回复","延迟回复"),IF(TODAY()&gt;$H85,"逾期",IF(TODAY()=$H85,"今天到期","待回复"))))</f>
        <v/>
      </c>
      <c r="M85" s="5" t="n"/>
    </row>
    <row r="86">
      <c r="A86" s="6" t="n"/>
      <c r="B86" s="5" t="n"/>
      <c r="C86" s="12" t="n"/>
      <c r="D86" s="4" t="n"/>
      <c r="E86" s="5" t="n"/>
      <c r="F86" s="5" t="n"/>
      <c r="G86" s="8" t="n"/>
      <c r="H86" s="7">
        <f>IF(OR($A86="",$B86=""),"",IF($G86="是",WORKDAY($A86,'列表'!$D$6,'列表'!$D$11:$D$40),IFERROR(INDEX('外出计划'!$G$5:$G$204,MATCH($B86,'外出计划'!$A$5:$A$204,0)),"")))</f>
        <v/>
      </c>
      <c r="I86" s="12" t="n"/>
      <c r="J86" s="6" t="n"/>
      <c r="K86" s="9">
        <f>IF(OR($H86="",$J86=""),"",IF($J86&lt;=$H86,"是","否"))</f>
        <v/>
      </c>
      <c r="L86" s="10">
        <f>IF(OR($A86="",$H86=""),"",IF($J86&lt;&gt;"",IF($J86&lt;=$H86,"按时回复","延迟回复"),IF(TODAY()&gt;$H86,"逾期",IF(TODAY()=$H86,"今天到期","待回复"))))</f>
        <v/>
      </c>
      <c r="M86" s="5" t="n"/>
    </row>
    <row r="87">
      <c r="A87" s="6" t="n"/>
      <c r="B87" s="5" t="n"/>
      <c r="C87" s="12" t="n"/>
      <c r="D87" s="4" t="n"/>
      <c r="E87" s="5" t="n"/>
      <c r="F87" s="5" t="n"/>
      <c r="G87" s="8" t="n"/>
      <c r="H87" s="7">
        <f>IF(OR($A87="",$B87=""),"",IF($G87="是",WORKDAY($A87,'列表'!$D$6,'列表'!$D$11:$D$40),IFERROR(INDEX('外出计划'!$G$5:$G$204,MATCH($B87,'外出计划'!$A$5:$A$204,0)),"")))</f>
        <v/>
      </c>
      <c r="I87" s="12" t="n"/>
      <c r="J87" s="6" t="n"/>
      <c r="K87" s="9">
        <f>IF(OR($H87="",$J87=""),"",IF($J87&lt;=$H87,"是","否"))</f>
        <v/>
      </c>
      <c r="L87" s="10">
        <f>IF(OR($A87="",$H87=""),"",IF($J87&lt;&gt;"",IF($J87&lt;=$H87,"按时回复","延迟回复"),IF(TODAY()&gt;$H87,"逾期",IF(TODAY()=$H87,"今天到期","待回复"))))</f>
        <v/>
      </c>
      <c r="M87" s="5" t="n"/>
    </row>
    <row r="88">
      <c r="A88" s="6" t="n"/>
      <c r="B88" s="5" t="n"/>
      <c r="C88" s="12" t="n"/>
      <c r="D88" s="4" t="n"/>
      <c r="E88" s="5" t="n"/>
      <c r="F88" s="5" t="n"/>
      <c r="G88" s="8" t="n"/>
      <c r="H88" s="7">
        <f>IF(OR($A88="",$B88=""),"",IF($G88="是",WORKDAY($A88,'列表'!$D$6,'列表'!$D$11:$D$40),IFERROR(INDEX('外出计划'!$G$5:$G$204,MATCH($B88,'外出计划'!$A$5:$A$204,0)),"")))</f>
        <v/>
      </c>
      <c r="I88" s="12" t="n"/>
      <c r="J88" s="6" t="n"/>
      <c r="K88" s="9">
        <f>IF(OR($H88="",$J88=""),"",IF($J88&lt;=$H88,"是","否"))</f>
        <v/>
      </c>
      <c r="L88" s="10">
        <f>IF(OR($A88="",$H88=""),"",IF($J88&lt;&gt;"",IF($J88&lt;=$H88,"按时回复","延迟回复"),IF(TODAY()&gt;$H88,"逾期",IF(TODAY()=$H88,"今天到期","待回复"))))</f>
        <v/>
      </c>
      <c r="M88" s="5" t="n"/>
    </row>
    <row r="89">
      <c r="A89" s="6" t="n"/>
      <c r="B89" s="5" t="n"/>
      <c r="C89" s="12" t="n"/>
      <c r="D89" s="4" t="n"/>
      <c r="E89" s="5" t="n"/>
      <c r="F89" s="5" t="n"/>
      <c r="G89" s="8" t="n"/>
      <c r="H89" s="7">
        <f>IF(OR($A89="",$B89=""),"",IF($G89="是",WORKDAY($A89,'列表'!$D$6,'列表'!$D$11:$D$40),IFERROR(INDEX('外出计划'!$G$5:$G$204,MATCH($B89,'外出计划'!$A$5:$A$204,0)),"")))</f>
        <v/>
      </c>
      <c r="I89" s="12" t="n"/>
      <c r="J89" s="6" t="n"/>
      <c r="K89" s="9">
        <f>IF(OR($H89="",$J89=""),"",IF($J89&lt;=$H89,"是","否"))</f>
        <v/>
      </c>
      <c r="L89" s="10">
        <f>IF(OR($A89="",$H89=""),"",IF($J89&lt;&gt;"",IF($J89&lt;=$H89,"按时回复","延迟回复"),IF(TODAY()&gt;$H89,"逾期",IF(TODAY()=$H89,"今天到期","待回复"))))</f>
        <v/>
      </c>
      <c r="M89" s="5" t="n"/>
    </row>
    <row r="90">
      <c r="A90" s="6" t="n"/>
      <c r="B90" s="5" t="n"/>
      <c r="C90" s="12" t="n"/>
      <c r="D90" s="4" t="n"/>
      <c r="E90" s="5" t="n"/>
      <c r="F90" s="5" t="n"/>
      <c r="G90" s="8" t="n"/>
      <c r="H90" s="7">
        <f>IF(OR($A90="",$B90=""),"",IF($G90="是",WORKDAY($A90,'列表'!$D$6,'列表'!$D$11:$D$40),IFERROR(INDEX('外出计划'!$G$5:$G$204,MATCH($B90,'外出计划'!$A$5:$A$204,0)),"")))</f>
        <v/>
      </c>
      <c r="I90" s="12" t="n"/>
      <c r="J90" s="6" t="n"/>
      <c r="K90" s="9">
        <f>IF(OR($H90="",$J90=""),"",IF($J90&lt;=$H90,"是","否"))</f>
        <v/>
      </c>
      <c r="L90" s="10">
        <f>IF(OR($A90="",$H90=""),"",IF($J90&lt;&gt;"",IF($J90&lt;=$H90,"按时回复","延迟回复"),IF(TODAY()&gt;$H90,"逾期",IF(TODAY()=$H90,"今天到期","待回复"))))</f>
        <v/>
      </c>
      <c r="M90" s="5" t="n"/>
    </row>
    <row r="91">
      <c r="A91" s="6" t="n"/>
      <c r="B91" s="5" t="n"/>
      <c r="C91" s="12" t="n"/>
      <c r="D91" s="4" t="n"/>
      <c r="E91" s="5" t="n"/>
      <c r="F91" s="5" t="n"/>
      <c r="G91" s="8" t="n"/>
      <c r="H91" s="7">
        <f>IF(OR($A91="",$B91=""),"",IF($G91="是",WORKDAY($A91,'列表'!$D$6,'列表'!$D$11:$D$40),IFERROR(INDEX('外出计划'!$G$5:$G$204,MATCH($B91,'外出计划'!$A$5:$A$204,0)),"")))</f>
        <v/>
      </c>
      <c r="I91" s="12" t="n"/>
      <c r="J91" s="6" t="n"/>
      <c r="K91" s="9">
        <f>IF(OR($H91="",$J91=""),"",IF($J91&lt;=$H91,"是","否"))</f>
        <v/>
      </c>
      <c r="L91" s="10">
        <f>IF(OR($A91="",$H91=""),"",IF($J91&lt;&gt;"",IF($J91&lt;=$H91,"按时回复","延迟回复"),IF(TODAY()&gt;$H91,"逾期",IF(TODAY()=$H91,"今天到期","待回复"))))</f>
        <v/>
      </c>
      <c r="M91" s="5" t="n"/>
    </row>
    <row r="92">
      <c r="A92" s="6" t="n"/>
      <c r="B92" s="5" t="n"/>
      <c r="C92" s="12" t="n"/>
      <c r="D92" s="4" t="n"/>
      <c r="E92" s="5" t="n"/>
      <c r="F92" s="5" t="n"/>
      <c r="G92" s="8" t="n"/>
      <c r="H92" s="7">
        <f>IF(OR($A92="",$B92=""),"",IF($G92="是",WORKDAY($A92,'列表'!$D$6,'列表'!$D$11:$D$40),IFERROR(INDEX('外出计划'!$G$5:$G$204,MATCH($B92,'外出计划'!$A$5:$A$204,0)),"")))</f>
        <v/>
      </c>
      <c r="I92" s="12" t="n"/>
      <c r="J92" s="6" t="n"/>
      <c r="K92" s="9">
        <f>IF(OR($H92="",$J92=""),"",IF($J92&lt;=$H92,"是","否"))</f>
        <v/>
      </c>
      <c r="L92" s="10">
        <f>IF(OR($A92="",$H92=""),"",IF($J92&lt;&gt;"",IF($J92&lt;=$H92,"按时回复","延迟回复"),IF(TODAY()&gt;$H92,"逾期",IF(TODAY()=$H92,"今天到期","待回复"))))</f>
        <v/>
      </c>
      <c r="M92" s="5" t="n"/>
    </row>
    <row r="93">
      <c r="A93" s="6" t="n"/>
      <c r="B93" s="5" t="n"/>
      <c r="C93" s="12" t="n"/>
      <c r="D93" s="4" t="n"/>
      <c r="E93" s="5" t="n"/>
      <c r="F93" s="5" t="n"/>
      <c r="G93" s="8" t="n"/>
      <c r="H93" s="7">
        <f>IF(OR($A93="",$B93=""),"",IF($G93="是",WORKDAY($A93,'列表'!$D$6,'列表'!$D$11:$D$40),IFERROR(INDEX('外出计划'!$G$5:$G$204,MATCH($B93,'外出计划'!$A$5:$A$204,0)),"")))</f>
        <v/>
      </c>
      <c r="I93" s="12" t="n"/>
      <c r="J93" s="6" t="n"/>
      <c r="K93" s="9">
        <f>IF(OR($H93="",$J93=""),"",IF($J93&lt;=$H93,"是","否"))</f>
        <v/>
      </c>
      <c r="L93" s="10">
        <f>IF(OR($A93="",$H93=""),"",IF($J93&lt;&gt;"",IF($J93&lt;=$H93,"按时回复","延迟回复"),IF(TODAY()&gt;$H93,"逾期",IF(TODAY()=$H93,"今天到期","待回复"))))</f>
        <v/>
      </c>
      <c r="M93" s="5" t="n"/>
    </row>
    <row r="94">
      <c r="A94" s="6" t="n"/>
      <c r="B94" s="5" t="n"/>
      <c r="C94" s="12" t="n"/>
      <c r="D94" s="4" t="n"/>
      <c r="E94" s="5" t="n"/>
      <c r="F94" s="5" t="n"/>
      <c r="G94" s="8" t="n"/>
      <c r="H94" s="7">
        <f>IF(OR($A94="",$B94=""),"",IF($G94="是",WORKDAY($A94,'列表'!$D$6,'列表'!$D$11:$D$40),IFERROR(INDEX('外出计划'!$G$5:$G$204,MATCH($B94,'外出计划'!$A$5:$A$204,0)),"")))</f>
        <v/>
      </c>
      <c r="I94" s="12" t="n"/>
      <c r="J94" s="6" t="n"/>
      <c r="K94" s="9">
        <f>IF(OR($H94="",$J94=""),"",IF($J94&lt;=$H94,"是","否"))</f>
        <v/>
      </c>
      <c r="L94" s="10">
        <f>IF(OR($A94="",$H94=""),"",IF($J94&lt;&gt;"",IF($J94&lt;=$H94,"按时回复","延迟回复"),IF(TODAY()&gt;$H94,"逾期",IF(TODAY()=$H94,"今天到期","待回复"))))</f>
        <v/>
      </c>
      <c r="M94" s="5" t="n"/>
    </row>
    <row r="95">
      <c r="A95" s="6" t="n"/>
      <c r="B95" s="5" t="n"/>
      <c r="C95" s="12" t="n"/>
      <c r="D95" s="4" t="n"/>
      <c r="E95" s="5" t="n"/>
      <c r="F95" s="5" t="n"/>
      <c r="G95" s="8" t="n"/>
      <c r="H95" s="7">
        <f>IF(OR($A95="",$B95=""),"",IF($G95="是",WORKDAY($A95,'列表'!$D$6,'列表'!$D$11:$D$40),IFERROR(INDEX('外出计划'!$G$5:$G$204,MATCH($B95,'外出计划'!$A$5:$A$204,0)),"")))</f>
        <v/>
      </c>
      <c r="I95" s="12" t="n"/>
      <c r="J95" s="6" t="n"/>
      <c r="K95" s="9">
        <f>IF(OR($H95="",$J95=""),"",IF($J95&lt;=$H95,"是","否"))</f>
        <v/>
      </c>
      <c r="L95" s="10">
        <f>IF(OR($A95="",$H95=""),"",IF($J95&lt;&gt;"",IF($J95&lt;=$H95,"按时回复","延迟回复"),IF(TODAY()&gt;$H95,"逾期",IF(TODAY()=$H95,"今天到期","待回复"))))</f>
        <v/>
      </c>
      <c r="M95" s="5" t="n"/>
    </row>
    <row r="96">
      <c r="A96" s="6" t="n"/>
      <c r="B96" s="5" t="n"/>
      <c r="C96" s="12" t="n"/>
      <c r="D96" s="4" t="n"/>
      <c r="E96" s="5" t="n"/>
      <c r="F96" s="5" t="n"/>
      <c r="G96" s="8" t="n"/>
      <c r="H96" s="7">
        <f>IF(OR($A96="",$B96=""),"",IF($G96="是",WORKDAY($A96,'列表'!$D$6,'列表'!$D$11:$D$40),IFERROR(INDEX('外出计划'!$G$5:$G$204,MATCH($B96,'外出计划'!$A$5:$A$204,0)),"")))</f>
        <v/>
      </c>
      <c r="I96" s="12" t="n"/>
      <c r="J96" s="6" t="n"/>
      <c r="K96" s="9">
        <f>IF(OR($H96="",$J96=""),"",IF($J96&lt;=$H96,"是","否"))</f>
        <v/>
      </c>
      <c r="L96" s="10">
        <f>IF(OR($A96="",$H96=""),"",IF($J96&lt;&gt;"",IF($J96&lt;=$H96,"按时回复","延迟回复"),IF(TODAY()&gt;$H96,"逾期",IF(TODAY()=$H96,"今天到期","待回复"))))</f>
        <v/>
      </c>
      <c r="M96" s="5" t="n"/>
    </row>
    <row r="97">
      <c r="A97" s="6" t="n"/>
      <c r="B97" s="5" t="n"/>
      <c r="C97" s="12" t="n"/>
      <c r="D97" s="4" t="n"/>
      <c r="E97" s="5" t="n"/>
      <c r="F97" s="5" t="n"/>
      <c r="G97" s="8" t="n"/>
      <c r="H97" s="7">
        <f>IF(OR($A97="",$B97=""),"",IF($G97="是",WORKDAY($A97,'列表'!$D$6,'列表'!$D$11:$D$40),IFERROR(INDEX('外出计划'!$G$5:$G$204,MATCH($B97,'外出计划'!$A$5:$A$204,0)),"")))</f>
        <v/>
      </c>
      <c r="I97" s="12" t="n"/>
      <c r="J97" s="6" t="n"/>
      <c r="K97" s="9">
        <f>IF(OR($H97="",$J97=""),"",IF($J97&lt;=$H97,"是","否"))</f>
        <v/>
      </c>
      <c r="L97" s="10">
        <f>IF(OR($A97="",$H97=""),"",IF($J97&lt;&gt;"",IF($J97&lt;=$H97,"按时回复","延迟回复"),IF(TODAY()&gt;$H97,"逾期",IF(TODAY()=$H97,"今天到期","待回复"))))</f>
        <v/>
      </c>
      <c r="M97" s="5" t="n"/>
    </row>
    <row r="98">
      <c r="A98" s="6" t="n"/>
      <c r="B98" s="5" t="n"/>
      <c r="C98" s="12" t="n"/>
      <c r="D98" s="4" t="n"/>
      <c r="E98" s="5" t="n"/>
      <c r="F98" s="5" t="n"/>
      <c r="G98" s="8" t="n"/>
      <c r="H98" s="7">
        <f>IF(OR($A98="",$B98=""),"",IF($G98="是",WORKDAY($A98,'列表'!$D$6,'列表'!$D$11:$D$40),IFERROR(INDEX('外出计划'!$G$5:$G$204,MATCH($B98,'外出计划'!$A$5:$A$204,0)),"")))</f>
        <v/>
      </c>
      <c r="I98" s="12" t="n"/>
      <c r="J98" s="6" t="n"/>
      <c r="K98" s="9">
        <f>IF(OR($H98="",$J98=""),"",IF($J98&lt;=$H98,"是","否"))</f>
        <v/>
      </c>
      <c r="L98" s="10">
        <f>IF(OR($A98="",$H98=""),"",IF($J98&lt;&gt;"",IF($J98&lt;=$H98,"按时回复","延迟回复"),IF(TODAY()&gt;$H98,"逾期",IF(TODAY()=$H98,"今天到期","待回复"))))</f>
        <v/>
      </c>
      <c r="M98" s="5" t="n"/>
    </row>
    <row r="99">
      <c r="A99" s="6" t="n"/>
      <c r="B99" s="5" t="n"/>
      <c r="C99" s="12" t="n"/>
      <c r="D99" s="4" t="n"/>
      <c r="E99" s="5" t="n"/>
      <c r="F99" s="5" t="n"/>
      <c r="G99" s="8" t="n"/>
      <c r="H99" s="7">
        <f>IF(OR($A99="",$B99=""),"",IF($G99="是",WORKDAY($A99,'列表'!$D$6,'列表'!$D$11:$D$40),IFERROR(INDEX('外出计划'!$G$5:$G$204,MATCH($B99,'外出计划'!$A$5:$A$204,0)),"")))</f>
        <v/>
      </c>
      <c r="I99" s="12" t="n"/>
      <c r="J99" s="6" t="n"/>
      <c r="K99" s="9">
        <f>IF(OR($H99="",$J99=""),"",IF($J99&lt;=$H99,"是","否"))</f>
        <v/>
      </c>
      <c r="L99" s="10">
        <f>IF(OR($A99="",$H99=""),"",IF($J99&lt;&gt;"",IF($J99&lt;=$H99,"按时回复","延迟回复"),IF(TODAY()&gt;$H99,"逾期",IF(TODAY()=$H99,"今天到期","待回复"))))</f>
        <v/>
      </c>
      <c r="M99" s="5" t="n"/>
    </row>
    <row r="100">
      <c r="A100" s="6" t="n"/>
      <c r="B100" s="5" t="n"/>
      <c r="C100" s="12" t="n"/>
      <c r="D100" s="4" t="n"/>
      <c r="E100" s="5" t="n"/>
      <c r="F100" s="5" t="n"/>
      <c r="G100" s="8" t="n"/>
      <c r="H100" s="7">
        <f>IF(OR($A100="",$B100=""),"",IF($G100="是",WORKDAY($A100,'列表'!$D$6,'列表'!$D$11:$D$40),IFERROR(INDEX('外出计划'!$G$5:$G$204,MATCH($B100,'外出计划'!$A$5:$A$204,0)),"")))</f>
        <v/>
      </c>
      <c r="I100" s="12" t="n"/>
      <c r="J100" s="6" t="n"/>
      <c r="K100" s="9">
        <f>IF(OR($H100="",$J100=""),"",IF($J100&lt;=$H100,"是","否"))</f>
        <v/>
      </c>
      <c r="L100" s="10">
        <f>IF(OR($A100="",$H100=""),"",IF($J100&lt;&gt;"",IF($J100&lt;=$H100,"按时回复","延迟回复"),IF(TODAY()&gt;$H100,"逾期",IF(TODAY()=$H100,"今天到期","待回复"))))</f>
        <v/>
      </c>
      <c r="M100" s="5" t="n"/>
    </row>
    <row r="101">
      <c r="A101" s="6" t="n"/>
      <c r="B101" s="5" t="n"/>
      <c r="C101" s="12" t="n"/>
      <c r="D101" s="4" t="n"/>
      <c r="E101" s="5" t="n"/>
      <c r="F101" s="5" t="n"/>
      <c r="G101" s="8" t="n"/>
      <c r="H101" s="7">
        <f>IF(OR($A101="",$B101=""),"",IF($G101="是",WORKDAY($A101,'列表'!$D$6,'列表'!$D$11:$D$40),IFERROR(INDEX('外出计划'!$G$5:$G$204,MATCH($B101,'外出计划'!$A$5:$A$204,0)),"")))</f>
        <v/>
      </c>
      <c r="I101" s="12" t="n"/>
      <c r="J101" s="6" t="n"/>
      <c r="K101" s="9">
        <f>IF(OR($H101="",$J101=""),"",IF($J101&lt;=$H101,"是","否"))</f>
        <v/>
      </c>
      <c r="L101" s="10">
        <f>IF(OR($A101="",$H101=""),"",IF($J101&lt;&gt;"",IF($J101&lt;=$H101,"按时回复","延迟回复"),IF(TODAY()&gt;$H101,"逾期",IF(TODAY()=$H101,"今天到期","待回复"))))</f>
        <v/>
      </c>
      <c r="M101" s="5" t="n"/>
    </row>
    <row r="102">
      <c r="A102" s="6" t="n"/>
      <c r="B102" s="5" t="n"/>
      <c r="C102" s="12" t="n"/>
      <c r="D102" s="4" t="n"/>
      <c r="E102" s="5" t="n"/>
      <c r="F102" s="5" t="n"/>
      <c r="G102" s="8" t="n"/>
      <c r="H102" s="7">
        <f>IF(OR($A102="",$B102=""),"",IF($G102="是",WORKDAY($A102,'列表'!$D$6,'列表'!$D$11:$D$40),IFERROR(INDEX('外出计划'!$G$5:$G$204,MATCH($B102,'外出计划'!$A$5:$A$204,0)),"")))</f>
        <v/>
      </c>
      <c r="I102" s="12" t="n"/>
      <c r="J102" s="6" t="n"/>
      <c r="K102" s="9">
        <f>IF(OR($H102="",$J102=""),"",IF($J102&lt;=$H102,"是","否"))</f>
        <v/>
      </c>
      <c r="L102" s="10">
        <f>IF(OR($A102="",$H102=""),"",IF($J102&lt;&gt;"",IF($J102&lt;=$H102,"按时回复","延迟回复"),IF(TODAY()&gt;$H102,"逾期",IF(TODAY()=$H102,"今天到期","待回复"))))</f>
        <v/>
      </c>
      <c r="M102" s="5" t="n"/>
    </row>
    <row r="103">
      <c r="A103" s="6" t="n"/>
      <c r="B103" s="5" t="n"/>
      <c r="C103" s="12" t="n"/>
      <c r="D103" s="4" t="n"/>
      <c r="E103" s="5" t="n"/>
      <c r="F103" s="5" t="n"/>
      <c r="G103" s="8" t="n"/>
      <c r="H103" s="7">
        <f>IF(OR($A103="",$B103=""),"",IF($G103="是",WORKDAY($A103,'列表'!$D$6,'列表'!$D$11:$D$40),IFERROR(INDEX('外出计划'!$G$5:$G$204,MATCH($B103,'外出计划'!$A$5:$A$204,0)),"")))</f>
        <v/>
      </c>
      <c r="I103" s="12" t="n"/>
      <c r="J103" s="6" t="n"/>
      <c r="K103" s="9">
        <f>IF(OR($H103="",$J103=""),"",IF($J103&lt;=$H103,"是","否"))</f>
        <v/>
      </c>
      <c r="L103" s="10">
        <f>IF(OR($A103="",$H103=""),"",IF($J103&lt;&gt;"",IF($J103&lt;=$H103,"按时回复","延迟回复"),IF(TODAY()&gt;$H103,"逾期",IF(TODAY()=$H103,"今天到期","待回复"))))</f>
        <v/>
      </c>
      <c r="M103" s="5" t="n"/>
    </row>
    <row r="104">
      <c r="A104" s="6" t="n"/>
      <c r="B104" s="5" t="n"/>
      <c r="C104" s="12" t="n"/>
      <c r="D104" s="4" t="n"/>
      <c r="E104" s="5" t="n"/>
      <c r="F104" s="5" t="n"/>
      <c r="G104" s="8" t="n"/>
      <c r="H104" s="7">
        <f>IF(OR($A104="",$B104=""),"",IF($G104="是",WORKDAY($A104,'列表'!$D$6,'列表'!$D$11:$D$40),IFERROR(INDEX('外出计划'!$G$5:$G$204,MATCH($B104,'外出计划'!$A$5:$A$204,0)),"")))</f>
        <v/>
      </c>
      <c r="I104" s="12" t="n"/>
      <c r="J104" s="6" t="n"/>
      <c r="K104" s="9">
        <f>IF(OR($H104="",$J104=""),"",IF($J104&lt;=$H104,"是","否"))</f>
        <v/>
      </c>
      <c r="L104" s="10">
        <f>IF(OR($A104="",$H104=""),"",IF($J104&lt;&gt;"",IF($J104&lt;=$H104,"按时回复","延迟回复"),IF(TODAY()&gt;$H104,"逾期",IF(TODAY()=$H104,"今天到期","待回复"))))</f>
        <v/>
      </c>
      <c r="M104" s="5" t="n"/>
    </row>
    <row r="105">
      <c r="A105" s="6" t="n"/>
      <c r="B105" s="5" t="n"/>
      <c r="C105" s="12" t="n"/>
      <c r="D105" s="4" t="n"/>
      <c r="E105" s="5" t="n"/>
      <c r="F105" s="5" t="n"/>
      <c r="G105" s="8" t="n"/>
      <c r="H105" s="7">
        <f>IF(OR($A105="",$B105=""),"",IF($G105="是",WORKDAY($A105,'列表'!$D$6,'列表'!$D$11:$D$40),IFERROR(INDEX('外出计划'!$G$5:$G$204,MATCH($B105,'外出计划'!$A$5:$A$204,0)),"")))</f>
        <v/>
      </c>
      <c r="I105" s="12" t="n"/>
      <c r="J105" s="6" t="n"/>
      <c r="K105" s="9">
        <f>IF(OR($H105="",$J105=""),"",IF($J105&lt;=$H105,"是","否"))</f>
        <v/>
      </c>
      <c r="L105" s="10">
        <f>IF(OR($A105="",$H105=""),"",IF($J105&lt;&gt;"",IF($J105&lt;=$H105,"按时回复","延迟回复"),IF(TODAY()&gt;$H105,"逾期",IF(TODAY()=$H105,"今天到期","待回复"))))</f>
        <v/>
      </c>
      <c r="M105" s="5" t="n"/>
    </row>
    <row r="106">
      <c r="A106" s="6" t="n"/>
      <c r="B106" s="5" t="n"/>
      <c r="C106" s="12" t="n"/>
      <c r="D106" s="4" t="n"/>
      <c r="E106" s="5" t="n"/>
      <c r="F106" s="5" t="n"/>
      <c r="G106" s="8" t="n"/>
      <c r="H106" s="7">
        <f>IF(OR($A106="",$B106=""),"",IF($G106="是",WORKDAY($A106,'列表'!$D$6,'列表'!$D$11:$D$40),IFERROR(INDEX('外出计划'!$G$5:$G$204,MATCH($B106,'外出计划'!$A$5:$A$204,0)),"")))</f>
        <v/>
      </c>
      <c r="I106" s="12" t="n"/>
      <c r="J106" s="6" t="n"/>
      <c r="K106" s="9">
        <f>IF(OR($H106="",$J106=""),"",IF($J106&lt;=$H106,"是","否"))</f>
        <v/>
      </c>
      <c r="L106" s="10">
        <f>IF(OR($A106="",$H106=""),"",IF($J106&lt;&gt;"",IF($J106&lt;=$H106,"按时回复","延迟回复"),IF(TODAY()&gt;$H106,"逾期",IF(TODAY()=$H106,"今天到期","待回复"))))</f>
        <v/>
      </c>
      <c r="M106" s="5" t="n"/>
    </row>
    <row r="107">
      <c r="A107" s="6" t="n"/>
      <c r="B107" s="5" t="n"/>
      <c r="C107" s="12" t="n"/>
      <c r="D107" s="4" t="n"/>
      <c r="E107" s="5" t="n"/>
      <c r="F107" s="5" t="n"/>
      <c r="G107" s="8" t="n"/>
      <c r="H107" s="7">
        <f>IF(OR($A107="",$B107=""),"",IF($G107="是",WORKDAY($A107,'列表'!$D$6,'列表'!$D$11:$D$40),IFERROR(INDEX('外出计划'!$G$5:$G$204,MATCH($B107,'外出计划'!$A$5:$A$204,0)),"")))</f>
        <v/>
      </c>
      <c r="I107" s="12" t="n"/>
      <c r="J107" s="6" t="n"/>
      <c r="K107" s="9">
        <f>IF(OR($H107="",$J107=""),"",IF($J107&lt;=$H107,"是","否"))</f>
        <v/>
      </c>
      <c r="L107" s="10">
        <f>IF(OR($A107="",$H107=""),"",IF($J107&lt;&gt;"",IF($J107&lt;=$H107,"按时回复","延迟回复"),IF(TODAY()&gt;$H107,"逾期",IF(TODAY()=$H107,"今天到期","待回复"))))</f>
        <v/>
      </c>
      <c r="M107" s="5" t="n"/>
    </row>
    <row r="108">
      <c r="A108" s="6" t="n"/>
      <c r="B108" s="5" t="n"/>
      <c r="C108" s="12" t="n"/>
      <c r="D108" s="4" t="n"/>
      <c r="E108" s="5" t="n"/>
      <c r="F108" s="5" t="n"/>
      <c r="G108" s="8" t="n"/>
      <c r="H108" s="7">
        <f>IF(OR($A108="",$B108=""),"",IF($G108="是",WORKDAY($A108,'列表'!$D$6,'列表'!$D$11:$D$40),IFERROR(INDEX('外出计划'!$G$5:$G$204,MATCH($B108,'外出计划'!$A$5:$A$204,0)),"")))</f>
        <v/>
      </c>
      <c r="I108" s="12" t="n"/>
      <c r="J108" s="6" t="n"/>
      <c r="K108" s="9">
        <f>IF(OR($H108="",$J108=""),"",IF($J108&lt;=$H108,"是","否"))</f>
        <v/>
      </c>
      <c r="L108" s="10">
        <f>IF(OR($A108="",$H108=""),"",IF($J108&lt;&gt;"",IF($J108&lt;=$H108,"按时回复","延迟回复"),IF(TODAY()&gt;$H108,"逾期",IF(TODAY()=$H108,"今天到期","待回复"))))</f>
        <v/>
      </c>
      <c r="M108" s="5" t="n"/>
    </row>
    <row r="109">
      <c r="A109" s="6" t="n"/>
      <c r="B109" s="5" t="n"/>
      <c r="C109" s="12" t="n"/>
      <c r="D109" s="4" t="n"/>
      <c r="E109" s="5" t="n"/>
      <c r="F109" s="5" t="n"/>
      <c r="G109" s="8" t="n"/>
      <c r="H109" s="7">
        <f>IF(OR($A109="",$B109=""),"",IF($G109="是",WORKDAY($A109,'列表'!$D$6,'列表'!$D$11:$D$40),IFERROR(INDEX('外出计划'!$G$5:$G$204,MATCH($B109,'外出计划'!$A$5:$A$204,0)),"")))</f>
        <v/>
      </c>
      <c r="I109" s="12" t="n"/>
      <c r="J109" s="6" t="n"/>
      <c r="K109" s="9">
        <f>IF(OR($H109="",$J109=""),"",IF($J109&lt;=$H109,"是","否"))</f>
        <v/>
      </c>
      <c r="L109" s="10">
        <f>IF(OR($A109="",$H109=""),"",IF($J109&lt;&gt;"",IF($J109&lt;=$H109,"按时回复","延迟回复"),IF(TODAY()&gt;$H109,"逾期",IF(TODAY()=$H109,"今天到期","待回复"))))</f>
        <v/>
      </c>
      <c r="M109" s="5" t="n"/>
    </row>
    <row r="110">
      <c r="A110" s="6" t="n"/>
      <c r="B110" s="5" t="n"/>
      <c r="C110" s="12" t="n"/>
      <c r="D110" s="4" t="n"/>
      <c r="E110" s="5" t="n"/>
      <c r="F110" s="5" t="n"/>
      <c r="G110" s="8" t="n"/>
      <c r="H110" s="7">
        <f>IF(OR($A110="",$B110=""),"",IF($G110="是",WORKDAY($A110,'列表'!$D$6,'列表'!$D$11:$D$40),IFERROR(INDEX('外出计划'!$G$5:$G$204,MATCH($B110,'外出计划'!$A$5:$A$204,0)),"")))</f>
        <v/>
      </c>
      <c r="I110" s="12" t="n"/>
      <c r="J110" s="6" t="n"/>
      <c r="K110" s="9">
        <f>IF(OR($H110="",$J110=""),"",IF($J110&lt;=$H110,"是","否"))</f>
        <v/>
      </c>
      <c r="L110" s="10">
        <f>IF(OR($A110="",$H110=""),"",IF($J110&lt;&gt;"",IF($J110&lt;=$H110,"按时回复","延迟回复"),IF(TODAY()&gt;$H110,"逾期",IF(TODAY()=$H110,"今天到期","待回复"))))</f>
        <v/>
      </c>
      <c r="M110" s="5" t="n"/>
    </row>
    <row r="111">
      <c r="A111" s="6" t="n"/>
      <c r="B111" s="5" t="n"/>
      <c r="C111" s="12" t="n"/>
      <c r="D111" s="4" t="n"/>
      <c r="E111" s="5" t="n"/>
      <c r="F111" s="5" t="n"/>
      <c r="G111" s="8" t="n"/>
      <c r="H111" s="7">
        <f>IF(OR($A111="",$B111=""),"",IF($G111="是",WORKDAY($A111,'列表'!$D$6,'列表'!$D$11:$D$40),IFERROR(INDEX('外出计划'!$G$5:$G$204,MATCH($B111,'外出计划'!$A$5:$A$204,0)),"")))</f>
        <v/>
      </c>
      <c r="I111" s="12" t="n"/>
      <c r="J111" s="6" t="n"/>
      <c r="K111" s="9">
        <f>IF(OR($H111="",$J111=""),"",IF($J111&lt;=$H111,"是","否"))</f>
        <v/>
      </c>
      <c r="L111" s="10">
        <f>IF(OR($A111="",$H111=""),"",IF($J111&lt;&gt;"",IF($J111&lt;=$H111,"按时回复","延迟回复"),IF(TODAY()&gt;$H111,"逾期",IF(TODAY()=$H111,"今天到期","待回复"))))</f>
        <v/>
      </c>
      <c r="M111" s="5" t="n"/>
    </row>
    <row r="112">
      <c r="A112" s="6" t="n"/>
      <c r="B112" s="5" t="n"/>
      <c r="C112" s="12" t="n"/>
      <c r="D112" s="4" t="n"/>
      <c r="E112" s="5" t="n"/>
      <c r="F112" s="5" t="n"/>
      <c r="G112" s="8" t="n"/>
      <c r="H112" s="7">
        <f>IF(OR($A112="",$B112=""),"",IF($G112="是",WORKDAY($A112,'列表'!$D$6,'列表'!$D$11:$D$40),IFERROR(INDEX('外出计划'!$G$5:$G$204,MATCH($B112,'外出计划'!$A$5:$A$204,0)),"")))</f>
        <v/>
      </c>
      <c r="I112" s="12" t="n"/>
      <c r="J112" s="6" t="n"/>
      <c r="K112" s="9">
        <f>IF(OR($H112="",$J112=""),"",IF($J112&lt;=$H112,"是","否"))</f>
        <v/>
      </c>
      <c r="L112" s="10">
        <f>IF(OR($A112="",$H112=""),"",IF($J112&lt;&gt;"",IF($J112&lt;=$H112,"按时回复","延迟回复"),IF(TODAY()&gt;$H112,"逾期",IF(TODAY()=$H112,"今天到期","待回复"))))</f>
        <v/>
      </c>
      <c r="M112" s="5" t="n"/>
    </row>
    <row r="113">
      <c r="A113" s="6" t="n"/>
      <c r="B113" s="5" t="n"/>
      <c r="C113" s="12" t="n"/>
      <c r="D113" s="4" t="n"/>
      <c r="E113" s="5" t="n"/>
      <c r="F113" s="5" t="n"/>
      <c r="G113" s="8" t="n"/>
      <c r="H113" s="7">
        <f>IF(OR($A113="",$B113=""),"",IF($G113="是",WORKDAY($A113,'列表'!$D$6,'列表'!$D$11:$D$40),IFERROR(INDEX('外出计划'!$G$5:$G$204,MATCH($B113,'外出计划'!$A$5:$A$204,0)),"")))</f>
        <v/>
      </c>
      <c r="I113" s="12" t="n"/>
      <c r="J113" s="6" t="n"/>
      <c r="K113" s="9">
        <f>IF(OR($H113="",$J113=""),"",IF($J113&lt;=$H113,"是","否"))</f>
        <v/>
      </c>
      <c r="L113" s="10">
        <f>IF(OR($A113="",$H113=""),"",IF($J113&lt;&gt;"",IF($J113&lt;=$H113,"按时回复","延迟回复"),IF(TODAY()&gt;$H113,"逾期",IF(TODAY()=$H113,"今天到期","待回复"))))</f>
        <v/>
      </c>
      <c r="M113" s="5" t="n"/>
    </row>
    <row r="114">
      <c r="A114" s="6" t="n"/>
      <c r="B114" s="5" t="n"/>
      <c r="C114" s="12" t="n"/>
      <c r="D114" s="4" t="n"/>
      <c r="E114" s="5" t="n"/>
      <c r="F114" s="5" t="n"/>
      <c r="G114" s="8" t="n"/>
      <c r="H114" s="7">
        <f>IF(OR($A114="",$B114=""),"",IF($G114="是",WORKDAY($A114,'列表'!$D$6,'列表'!$D$11:$D$40),IFERROR(INDEX('外出计划'!$G$5:$G$204,MATCH($B114,'外出计划'!$A$5:$A$204,0)),"")))</f>
        <v/>
      </c>
      <c r="I114" s="12" t="n"/>
      <c r="J114" s="6" t="n"/>
      <c r="K114" s="9">
        <f>IF(OR($H114="",$J114=""),"",IF($J114&lt;=$H114,"是","否"))</f>
        <v/>
      </c>
      <c r="L114" s="10">
        <f>IF(OR($A114="",$H114=""),"",IF($J114&lt;&gt;"",IF($J114&lt;=$H114,"按时回复","延迟回复"),IF(TODAY()&gt;$H114,"逾期",IF(TODAY()=$H114,"今天到期","待回复"))))</f>
        <v/>
      </c>
      <c r="M114" s="5" t="n"/>
    </row>
    <row r="115">
      <c r="A115" s="6" t="n"/>
      <c r="B115" s="5" t="n"/>
      <c r="C115" s="12" t="n"/>
      <c r="D115" s="4" t="n"/>
      <c r="E115" s="5" t="n"/>
      <c r="F115" s="5" t="n"/>
      <c r="G115" s="8" t="n"/>
      <c r="H115" s="7">
        <f>IF(OR($A115="",$B115=""),"",IF($G115="是",WORKDAY($A115,'列表'!$D$6,'列表'!$D$11:$D$40),IFERROR(INDEX('外出计划'!$G$5:$G$204,MATCH($B115,'外出计划'!$A$5:$A$204,0)),"")))</f>
        <v/>
      </c>
      <c r="I115" s="12" t="n"/>
      <c r="J115" s="6" t="n"/>
      <c r="K115" s="9">
        <f>IF(OR($H115="",$J115=""),"",IF($J115&lt;=$H115,"是","否"))</f>
        <v/>
      </c>
      <c r="L115" s="10">
        <f>IF(OR($A115="",$H115=""),"",IF($J115&lt;&gt;"",IF($J115&lt;=$H115,"按时回复","延迟回复"),IF(TODAY()&gt;$H115,"逾期",IF(TODAY()=$H115,"今天到期","待回复"))))</f>
        <v/>
      </c>
      <c r="M115" s="5" t="n"/>
    </row>
    <row r="116">
      <c r="A116" s="6" t="n"/>
      <c r="B116" s="5" t="n"/>
      <c r="C116" s="12" t="n"/>
      <c r="D116" s="4" t="n"/>
      <c r="E116" s="5" t="n"/>
      <c r="F116" s="5" t="n"/>
      <c r="G116" s="8" t="n"/>
      <c r="H116" s="7">
        <f>IF(OR($A116="",$B116=""),"",IF($G116="是",WORKDAY($A116,'列表'!$D$6,'列表'!$D$11:$D$40),IFERROR(INDEX('外出计划'!$G$5:$G$204,MATCH($B116,'外出计划'!$A$5:$A$204,0)),"")))</f>
        <v/>
      </c>
      <c r="I116" s="12" t="n"/>
      <c r="J116" s="6" t="n"/>
      <c r="K116" s="9">
        <f>IF(OR($H116="",$J116=""),"",IF($J116&lt;=$H116,"是","否"))</f>
        <v/>
      </c>
      <c r="L116" s="10">
        <f>IF(OR($A116="",$H116=""),"",IF($J116&lt;&gt;"",IF($J116&lt;=$H116,"按时回复","延迟回复"),IF(TODAY()&gt;$H116,"逾期",IF(TODAY()=$H116,"今天到期","待回复"))))</f>
        <v/>
      </c>
      <c r="M116" s="5" t="n"/>
    </row>
    <row r="117">
      <c r="A117" s="6" t="n"/>
      <c r="B117" s="5" t="n"/>
      <c r="C117" s="12" t="n"/>
      <c r="D117" s="4" t="n"/>
      <c r="E117" s="5" t="n"/>
      <c r="F117" s="5" t="n"/>
      <c r="G117" s="8" t="n"/>
      <c r="H117" s="7">
        <f>IF(OR($A117="",$B117=""),"",IF($G117="是",WORKDAY($A117,'列表'!$D$6,'列表'!$D$11:$D$40),IFERROR(INDEX('外出计划'!$G$5:$G$204,MATCH($B117,'外出计划'!$A$5:$A$204,0)),"")))</f>
        <v/>
      </c>
      <c r="I117" s="12" t="n"/>
      <c r="J117" s="6" t="n"/>
      <c r="K117" s="9">
        <f>IF(OR($H117="",$J117=""),"",IF($J117&lt;=$H117,"是","否"))</f>
        <v/>
      </c>
      <c r="L117" s="10">
        <f>IF(OR($A117="",$H117=""),"",IF($J117&lt;&gt;"",IF($J117&lt;=$H117,"按时回复","延迟回复"),IF(TODAY()&gt;$H117,"逾期",IF(TODAY()=$H117,"今天到期","待回复"))))</f>
        <v/>
      </c>
      <c r="M117" s="5" t="n"/>
    </row>
    <row r="118">
      <c r="A118" s="6" t="n"/>
      <c r="B118" s="5" t="n"/>
      <c r="C118" s="12" t="n"/>
      <c r="D118" s="4" t="n"/>
      <c r="E118" s="5" t="n"/>
      <c r="F118" s="5" t="n"/>
      <c r="G118" s="8" t="n"/>
      <c r="H118" s="7">
        <f>IF(OR($A118="",$B118=""),"",IF($G118="是",WORKDAY($A118,'列表'!$D$6,'列表'!$D$11:$D$40),IFERROR(INDEX('外出计划'!$G$5:$G$204,MATCH($B118,'外出计划'!$A$5:$A$204,0)),"")))</f>
        <v/>
      </c>
      <c r="I118" s="12" t="n"/>
      <c r="J118" s="6" t="n"/>
      <c r="K118" s="9">
        <f>IF(OR($H118="",$J118=""),"",IF($J118&lt;=$H118,"是","否"))</f>
        <v/>
      </c>
      <c r="L118" s="10">
        <f>IF(OR($A118="",$H118=""),"",IF($J118&lt;&gt;"",IF($J118&lt;=$H118,"按时回复","延迟回复"),IF(TODAY()&gt;$H118,"逾期",IF(TODAY()=$H118,"今天到期","待回复"))))</f>
        <v/>
      </c>
      <c r="M118" s="5" t="n"/>
    </row>
    <row r="119">
      <c r="A119" s="6" t="n"/>
      <c r="B119" s="5" t="n"/>
      <c r="C119" s="12" t="n"/>
      <c r="D119" s="4" t="n"/>
      <c r="E119" s="5" t="n"/>
      <c r="F119" s="5" t="n"/>
      <c r="G119" s="8" t="n"/>
      <c r="H119" s="7">
        <f>IF(OR($A119="",$B119=""),"",IF($G119="是",WORKDAY($A119,'列表'!$D$6,'列表'!$D$11:$D$40),IFERROR(INDEX('外出计划'!$G$5:$G$204,MATCH($B119,'外出计划'!$A$5:$A$204,0)),"")))</f>
        <v/>
      </c>
      <c r="I119" s="12" t="n"/>
      <c r="J119" s="6" t="n"/>
      <c r="K119" s="9">
        <f>IF(OR($H119="",$J119=""),"",IF($J119&lt;=$H119,"是","否"))</f>
        <v/>
      </c>
      <c r="L119" s="10">
        <f>IF(OR($A119="",$H119=""),"",IF($J119&lt;&gt;"",IF($J119&lt;=$H119,"按时回复","延迟回复"),IF(TODAY()&gt;$H119,"逾期",IF(TODAY()=$H119,"今天到期","待回复"))))</f>
        <v/>
      </c>
      <c r="M119" s="5" t="n"/>
    </row>
    <row r="120">
      <c r="A120" s="6" t="n"/>
      <c r="B120" s="5" t="n"/>
      <c r="C120" s="12" t="n"/>
      <c r="D120" s="4" t="n"/>
      <c r="E120" s="5" t="n"/>
      <c r="F120" s="5" t="n"/>
      <c r="G120" s="8" t="n"/>
      <c r="H120" s="7">
        <f>IF(OR($A120="",$B120=""),"",IF($G120="是",WORKDAY($A120,'列表'!$D$6,'列表'!$D$11:$D$40),IFERROR(INDEX('外出计划'!$G$5:$G$204,MATCH($B120,'外出计划'!$A$5:$A$204,0)),"")))</f>
        <v/>
      </c>
      <c r="I120" s="12" t="n"/>
      <c r="J120" s="6" t="n"/>
      <c r="K120" s="9">
        <f>IF(OR($H120="",$J120=""),"",IF($J120&lt;=$H120,"是","否"))</f>
        <v/>
      </c>
      <c r="L120" s="10">
        <f>IF(OR($A120="",$H120=""),"",IF($J120&lt;&gt;"",IF($J120&lt;=$H120,"按时回复","延迟回复"),IF(TODAY()&gt;$H120,"逾期",IF(TODAY()=$H120,"今天到期","待回复"))))</f>
        <v/>
      </c>
      <c r="M120" s="5" t="n"/>
    </row>
    <row r="121">
      <c r="A121" s="6" t="n"/>
      <c r="B121" s="5" t="n"/>
      <c r="C121" s="12" t="n"/>
      <c r="D121" s="4" t="n"/>
      <c r="E121" s="5" t="n"/>
      <c r="F121" s="5" t="n"/>
      <c r="G121" s="8" t="n"/>
      <c r="H121" s="7">
        <f>IF(OR($A121="",$B121=""),"",IF($G121="是",WORKDAY($A121,'列表'!$D$6,'列表'!$D$11:$D$40),IFERROR(INDEX('外出计划'!$G$5:$G$204,MATCH($B121,'外出计划'!$A$5:$A$204,0)),"")))</f>
        <v/>
      </c>
      <c r="I121" s="12" t="n"/>
      <c r="J121" s="6" t="n"/>
      <c r="K121" s="9">
        <f>IF(OR($H121="",$J121=""),"",IF($J121&lt;=$H121,"是","否"))</f>
        <v/>
      </c>
      <c r="L121" s="10">
        <f>IF(OR($A121="",$H121=""),"",IF($J121&lt;&gt;"",IF($J121&lt;=$H121,"按时回复","延迟回复"),IF(TODAY()&gt;$H121,"逾期",IF(TODAY()=$H121,"今天到期","待回复"))))</f>
        <v/>
      </c>
      <c r="M121" s="5" t="n"/>
    </row>
    <row r="122">
      <c r="A122" s="6" t="n"/>
      <c r="B122" s="5" t="n"/>
      <c r="C122" s="12" t="n"/>
      <c r="D122" s="4" t="n"/>
      <c r="E122" s="5" t="n"/>
      <c r="F122" s="5" t="n"/>
      <c r="G122" s="8" t="n"/>
      <c r="H122" s="7">
        <f>IF(OR($A122="",$B122=""),"",IF($G122="是",WORKDAY($A122,'列表'!$D$6,'列表'!$D$11:$D$40),IFERROR(INDEX('外出计划'!$G$5:$G$204,MATCH($B122,'外出计划'!$A$5:$A$204,0)),"")))</f>
        <v/>
      </c>
      <c r="I122" s="12" t="n"/>
      <c r="J122" s="6" t="n"/>
      <c r="K122" s="9">
        <f>IF(OR($H122="",$J122=""),"",IF($J122&lt;=$H122,"是","否"))</f>
        <v/>
      </c>
      <c r="L122" s="10">
        <f>IF(OR($A122="",$H122=""),"",IF($J122&lt;&gt;"",IF($J122&lt;=$H122,"按时回复","延迟回复"),IF(TODAY()&gt;$H122,"逾期",IF(TODAY()=$H122,"今天到期","待回复"))))</f>
        <v/>
      </c>
      <c r="M122" s="5" t="n"/>
    </row>
    <row r="123">
      <c r="A123" s="6" t="n"/>
      <c r="B123" s="5" t="n"/>
      <c r="C123" s="12" t="n"/>
      <c r="D123" s="4" t="n"/>
      <c r="E123" s="5" t="n"/>
      <c r="F123" s="5" t="n"/>
      <c r="G123" s="8" t="n"/>
      <c r="H123" s="7">
        <f>IF(OR($A123="",$B123=""),"",IF($G123="是",WORKDAY($A123,'列表'!$D$6,'列表'!$D$11:$D$40),IFERROR(INDEX('外出计划'!$G$5:$G$204,MATCH($B123,'外出计划'!$A$5:$A$204,0)),"")))</f>
        <v/>
      </c>
      <c r="I123" s="12" t="n"/>
      <c r="J123" s="6" t="n"/>
      <c r="K123" s="9">
        <f>IF(OR($H123="",$J123=""),"",IF($J123&lt;=$H123,"是","否"))</f>
        <v/>
      </c>
      <c r="L123" s="10">
        <f>IF(OR($A123="",$H123=""),"",IF($J123&lt;&gt;"",IF($J123&lt;=$H123,"按时回复","延迟回复"),IF(TODAY()&gt;$H123,"逾期",IF(TODAY()=$H123,"今天到期","待回复"))))</f>
        <v/>
      </c>
      <c r="M123" s="5" t="n"/>
    </row>
    <row r="124">
      <c r="A124" s="6" t="n"/>
      <c r="B124" s="5" t="n"/>
      <c r="C124" s="12" t="n"/>
      <c r="D124" s="4" t="n"/>
      <c r="E124" s="5" t="n"/>
      <c r="F124" s="5" t="n"/>
      <c r="G124" s="8" t="n"/>
      <c r="H124" s="7">
        <f>IF(OR($A124="",$B124=""),"",IF($G124="是",WORKDAY($A124,'列表'!$D$6,'列表'!$D$11:$D$40),IFERROR(INDEX('外出计划'!$G$5:$G$204,MATCH($B124,'外出计划'!$A$5:$A$204,0)),"")))</f>
        <v/>
      </c>
      <c r="I124" s="12" t="n"/>
      <c r="J124" s="6" t="n"/>
      <c r="K124" s="9">
        <f>IF(OR($H124="",$J124=""),"",IF($J124&lt;=$H124,"是","否"))</f>
        <v/>
      </c>
      <c r="L124" s="10">
        <f>IF(OR($A124="",$H124=""),"",IF($J124&lt;&gt;"",IF($J124&lt;=$H124,"按时回复","延迟回复"),IF(TODAY()&gt;$H124,"逾期",IF(TODAY()=$H124,"今天到期","待回复"))))</f>
        <v/>
      </c>
      <c r="M124" s="5" t="n"/>
    </row>
    <row r="125">
      <c r="A125" s="6" t="n"/>
      <c r="B125" s="5" t="n"/>
      <c r="C125" s="12" t="n"/>
      <c r="D125" s="4" t="n"/>
      <c r="E125" s="5" t="n"/>
      <c r="F125" s="5" t="n"/>
      <c r="G125" s="8" t="n"/>
      <c r="H125" s="7">
        <f>IF(OR($A125="",$B125=""),"",IF($G125="是",WORKDAY($A125,'列表'!$D$6,'列表'!$D$11:$D$40),IFERROR(INDEX('外出计划'!$G$5:$G$204,MATCH($B125,'外出计划'!$A$5:$A$204,0)),"")))</f>
        <v/>
      </c>
      <c r="I125" s="12" t="n"/>
      <c r="J125" s="6" t="n"/>
      <c r="K125" s="9">
        <f>IF(OR($H125="",$J125=""),"",IF($J125&lt;=$H125,"是","否"))</f>
        <v/>
      </c>
      <c r="L125" s="10">
        <f>IF(OR($A125="",$H125=""),"",IF($J125&lt;&gt;"",IF($J125&lt;=$H125,"按时回复","延迟回复"),IF(TODAY()&gt;$H125,"逾期",IF(TODAY()=$H125,"今天到期","待回复"))))</f>
        <v/>
      </c>
      <c r="M125" s="5" t="n"/>
    </row>
    <row r="126">
      <c r="A126" s="6" t="n"/>
      <c r="B126" s="5" t="n"/>
      <c r="C126" s="12" t="n"/>
      <c r="D126" s="4" t="n"/>
      <c r="E126" s="5" t="n"/>
      <c r="F126" s="5" t="n"/>
      <c r="G126" s="8" t="n"/>
      <c r="H126" s="7">
        <f>IF(OR($A126="",$B126=""),"",IF($G126="是",WORKDAY($A126,'列表'!$D$6,'列表'!$D$11:$D$40),IFERROR(INDEX('外出计划'!$G$5:$G$204,MATCH($B126,'外出计划'!$A$5:$A$204,0)),"")))</f>
        <v/>
      </c>
      <c r="I126" s="12" t="n"/>
      <c r="J126" s="6" t="n"/>
      <c r="K126" s="9">
        <f>IF(OR($H126="",$J126=""),"",IF($J126&lt;=$H126,"是","否"))</f>
        <v/>
      </c>
      <c r="L126" s="10">
        <f>IF(OR($A126="",$H126=""),"",IF($J126&lt;&gt;"",IF($J126&lt;=$H126,"按时回复","延迟回复"),IF(TODAY()&gt;$H126,"逾期",IF(TODAY()=$H126,"今天到期","待回复"))))</f>
        <v/>
      </c>
      <c r="M126" s="5" t="n"/>
    </row>
    <row r="127">
      <c r="A127" s="6" t="n"/>
      <c r="B127" s="5" t="n"/>
      <c r="C127" s="12" t="n"/>
      <c r="D127" s="4" t="n"/>
      <c r="E127" s="5" t="n"/>
      <c r="F127" s="5" t="n"/>
      <c r="G127" s="8" t="n"/>
      <c r="H127" s="7">
        <f>IF(OR($A127="",$B127=""),"",IF($G127="是",WORKDAY($A127,'列表'!$D$6,'列表'!$D$11:$D$40),IFERROR(INDEX('外出计划'!$G$5:$G$204,MATCH($B127,'外出计划'!$A$5:$A$204,0)),"")))</f>
        <v/>
      </c>
      <c r="I127" s="12" t="n"/>
      <c r="J127" s="6" t="n"/>
      <c r="K127" s="9">
        <f>IF(OR($H127="",$J127=""),"",IF($J127&lt;=$H127,"是","否"))</f>
        <v/>
      </c>
      <c r="L127" s="10">
        <f>IF(OR($A127="",$H127=""),"",IF($J127&lt;&gt;"",IF($J127&lt;=$H127,"按时回复","延迟回复"),IF(TODAY()&gt;$H127,"逾期",IF(TODAY()=$H127,"今天到期","待回复"))))</f>
        <v/>
      </c>
      <c r="M127" s="5" t="n"/>
    </row>
    <row r="128">
      <c r="A128" s="6" t="n"/>
      <c r="B128" s="5" t="n"/>
      <c r="C128" s="12" t="n"/>
      <c r="D128" s="4" t="n"/>
      <c r="E128" s="5" t="n"/>
      <c r="F128" s="5" t="n"/>
      <c r="G128" s="8" t="n"/>
      <c r="H128" s="7">
        <f>IF(OR($A128="",$B128=""),"",IF($G128="是",WORKDAY($A128,'列表'!$D$6,'列表'!$D$11:$D$40),IFERROR(INDEX('外出计划'!$G$5:$G$204,MATCH($B128,'外出计划'!$A$5:$A$204,0)),"")))</f>
        <v/>
      </c>
      <c r="I128" s="12" t="n"/>
      <c r="J128" s="6" t="n"/>
      <c r="K128" s="9">
        <f>IF(OR($H128="",$J128=""),"",IF($J128&lt;=$H128,"是","否"))</f>
        <v/>
      </c>
      <c r="L128" s="10">
        <f>IF(OR($A128="",$H128=""),"",IF($J128&lt;&gt;"",IF($J128&lt;=$H128,"按时回复","延迟回复"),IF(TODAY()&gt;$H128,"逾期",IF(TODAY()=$H128,"今天到期","待回复"))))</f>
        <v/>
      </c>
      <c r="M128" s="5" t="n"/>
    </row>
    <row r="129">
      <c r="A129" s="6" t="n"/>
      <c r="B129" s="5" t="n"/>
      <c r="C129" s="12" t="n"/>
      <c r="D129" s="4" t="n"/>
      <c r="E129" s="5" t="n"/>
      <c r="F129" s="5" t="n"/>
      <c r="G129" s="8" t="n"/>
      <c r="H129" s="7">
        <f>IF(OR($A129="",$B129=""),"",IF($G129="是",WORKDAY($A129,'列表'!$D$6,'列表'!$D$11:$D$40),IFERROR(INDEX('外出计划'!$G$5:$G$204,MATCH($B129,'外出计划'!$A$5:$A$204,0)),"")))</f>
        <v/>
      </c>
      <c r="I129" s="12" t="n"/>
      <c r="J129" s="6" t="n"/>
      <c r="K129" s="9">
        <f>IF(OR($H129="",$J129=""),"",IF($J129&lt;=$H129,"是","否"))</f>
        <v/>
      </c>
      <c r="L129" s="10">
        <f>IF(OR($A129="",$H129=""),"",IF($J129&lt;&gt;"",IF($J129&lt;=$H129,"按时回复","延迟回复"),IF(TODAY()&gt;$H129,"逾期",IF(TODAY()=$H129,"今天到期","待回复"))))</f>
        <v/>
      </c>
      <c r="M129" s="5" t="n"/>
    </row>
    <row r="130">
      <c r="A130" s="6" t="n"/>
      <c r="B130" s="5" t="n"/>
      <c r="C130" s="12" t="n"/>
      <c r="D130" s="4" t="n"/>
      <c r="E130" s="5" t="n"/>
      <c r="F130" s="5" t="n"/>
      <c r="G130" s="8" t="n"/>
      <c r="H130" s="7">
        <f>IF(OR($A130="",$B130=""),"",IF($G130="是",WORKDAY($A130,'列表'!$D$6,'列表'!$D$11:$D$40),IFERROR(INDEX('外出计划'!$G$5:$G$204,MATCH($B130,'外出计划'!$A$5:$A$204,0)),"")))</f>
        <v/>
      </c>
      <c r="I130" s="12" t="n"/>
      <c r="J130" s="6" t="n"/>
      <c r="K130" s="9">
        <f>IF(OR($H130="",$J130=""),"",IF($J130&lt;=$H130,"是","否"))</f>
        <v/>
      </c>
      <c r="L130" s="10">
        <f>IF(OR($A130="",$H130=""),"",IF($J130&lt;&gt;"",IF($J130&lt;=$H130,"按时回复","延迟回复"),IF(TODAY()&gt;$H130,"逾期",IF(TODAY()=$H130,"今天到期","待回复"))))</f>
        <v/>
      </c>
      <c r="M130" s="5" t="n"/>
    </row>
    <row r="131">
      <c r="A131" s="6" t="n"/>
      <c r="B131" s="5" t="n"/>
      <c r="C131" s="12" t="n"/>
      <c r="D131" s="4" t="n"/>
      <c r="E131" s="5" t="n"/>
      <c r="F131" s="5" t="n"/>
      <c r="G131" s="8" t="n"/>
      <c r="H131" s="7">
        <f>IF(OR($A131="",$B131=""),"",IF($G131="是",WORKDAY($A131,'列表'!$D$6,'列表'!$D$11:$D$40),IFERROR(INDEX('外出计划'!$G$5:$G$204,MATCH($B131,'外出计划'!$A$5:$A$204,0)),"")))</f>
        <v/>
      </c>
      <c r="I131" s="12" t="n"/>
      <c r="J131" s="6" t="n"/>
      <c r="K131" s="9">
        <f>IF(OR($H131="",$J131=""),"",IF($J131&lt;=$H131,"是","否"))</f>
        <v/>
      </c>
      <c r="L131" s="10">
        <f>IF(OR($A131="",$H131=""),"",IF($J131&lt;&gt;"",IF($J131&lt;=$H131,"按时回复","延迟回复"),IF(TODAY()&gt;$H131,"逾期",IF(TODAY()=$H131,"今天到期","待回复"))))</f>
        <v/>
      </c>
      <c r="M131" s="5" t="n"/>
    </row>
    <row r="132">
      <c r="A132" s="6" t="n"/>
      <c r="B132" s="5" t="n"/>
      <c r="C132" s="12" t="n"/>
      <c r="D132" s="4" t="n"/>
      <c r="E132" s="5" t="n"/>
      <c r="F132" s="5" t="n"/>
      <c r="G132" s="8" t="n"/>
      <c r="H132" s="7">
        <f>IF(OR($A132="",$B132=""),"",IF($G132="是",WORKDAY($A132,'列表'!$D$6,'列表'!$D$11:$D$40),IFERROR(INDEX('外出计划'!$G$5:$G$204,MATCH($B132,'外出计划'!$A$5:$A$204,0)),"")))</f>
        <v/>
      </c>
      <c r="I132" s="12" t="n"/>
      <c r="J132" s="6" t="n"/>
      <c r="K132" s="9">
        <f>IF(OR($H132="",$J132=""),"",IF($J132&lt;=$H132,"是","否"))</f>
        <v/>
      </c>
      <c r="L132" s="10">
        <f>IF(OR($A132="",$H132=""),"",IF($J132&lt;&gt;"",IF($J132&lt;=$H132,"按时回复","延迟回复"),IF(TODAY()&gt;$H132,"逾期",IF(TODAY()=$H132,"今天到期","待回复"))))</f>
        <v/>
      </c>
      <c r="M132" s="5" t="n"/>
    </row>
    <row r="133">
      <c r="A133" s="6" t="n"/>
      <c r="B133" s="5" t="n"/>
      <c r="C133" s="12" t="n"/>
      <c r="D133" s="4" t="n"/>
      <c r="E133" s="5" t="n"/>
      <c r="F133" s="5" t="n"/>
      <c r="G133" s="8" t="n"/>
      <c r="H133" s="7">
        <f>IF(OR($A133="",$B133=""),"",IF($G133="是",WORKDAY($A133,'列表'!$D$6,'列表'!$D$11:$D$40),IFERROR(INDEX('外出计划'!$G$5:$G$204,MATCH($B133,'外出计划'!$A$5:$A$204,0)),"")))</f>
        <v/>
      </c>
      <c r="I133" s="12" t="n"/>
      <c r="J133" s="6" t="n"/>
      <c r="K133" s="9">
        <f>IF(OR($H133="",$J133=""),"",IF($J133&lt;=$H133,"是","否"))</f>
        <v/>
      </c>
      <c r="L133" s="10">
        <f>IF(OR($A133="",$H133=""),"",IF($J133&lt;&gt;"",IF($J133&lt;=$H133,"按时回复","延迟回复"),IF(TODAY()&gt;$H133,"逾期",IF(TODAY()=$H133,"今天到期","待回复"))))</f>
        <v/>
      </c>
      <c r="M133" s="5" t="n"/>
    </row>
    <row r="134">
      <c r="A134" s="6" t="n"/>
      <c r="B134" s="5" t="n"/>
      <c r="C134" s="12" t="n"/>
      <c r="D134" s="4" t="n"/>
      <c r="E134" s="5" t="n"/>
      <c r="F134" s="5" t="n"/>
      <c r="G134" s="8" t="n"/>
      <c r="H134" s="7">
        <f>IF(OR($A134="",$B134=""),"",IF($G134="是",WORKDAY($A134,'列表'!$D$6,'列表'!$D$11:$D$40),IFERROR(INDEX('外出计划'!$G$5:$G$204,MATCH($B134,'外出计划'!$A$5:$A$204,0)),"")))</f>
        <v/>
      </c>
      <c r="I134" s="12" t="n"/>
      <c r="J134" s="6" t="n"/>
      <c r="K134" s="9">
        <f>IF(OR($H134="",$J134=""),"",IF($J134&lt;=$H134,"是","否"))</f>
        <v/>
      </c>
      <c r="L134" s="10">
        <f>IF(OR($A134="",$H134=""),"",IF($J134&lt;&gt;"",IF($J134&lt;=$H134,"按时回复","延迟回复"),IF(TODAY()&gt;$H134,"逾期",IF(TODAY()=$H134,"今天到期","待回复"))))</f>
        <v/>
      </c>
      <c r="M134" s="5" t="n"/>
    </row>
    <row r="135">
      <c r="A135" s="6" t="n"/>
      <c r="B135" s="5" t="n"/>
      <c r="C135" s="12" t="n"/>
      <c r="D135" s="4" t="n"/>
      <c r="E135" s="5" t="n"/>
      <c r="F135" s="5" t="n"/>
      <c r="G135" s="8" t="n"/>
      <c r="H135" s="7">
        <f>IF(OR($A135="",$B135=""),"",IF($G135="是",WORKDAY($A135,'列表'!$D$6,'列表'!$D$11:$D$40),IFERROR(INDEX('外出计划'!$G$5:$G$204,MATCH($B135,'外出计划'!$A$5:$A$204,0)),"")))</f>
        <v/>
      </c>
      <c r="I135" s="12" t="n"/>
      <c r="J135" s="6" t="n"/>
      <c r="K135" s="9">
        <f>IF(OR($H135="",$J135=""),"",IF($J135&lt;=$H135,"是","否"))</f>
        <v/>
      </c>
      <c r="L135" s="10">
        <f>IF(OR($A135="",$H135=""),"",IF($J135&lt;&gt;"",IF($J135&lt;=$H135,"按时回复","延迟回复"),IF(TODAY()&gt;$H135,"逾期",IF(TODAY()=$H135,"今天到期","待回复"))))</f>
        <v/>
      </c>
      <c r="M135" s="5" t="n"/>
    </row>
    <row r="136">
      <c r="A136" s="6" t="n"/>
      <c r="B136" s="5" t="n"/>
      <c r="C136" s="12" t="n"/>
      <c r="D136" s="4" t="n"/>
      <c r="E136" s="5" t="n"/>
      <c r="F136" s="5" t="n"/>
      <c r="G136" s="8" t="n"/>
      <c r="H136" s="7">
        <f>IF(OR($A136="",$B136=""),"",IF($G136="是",WORKDAY($A136,'列表'!$D$6,'列表'!$D$11:$D$40),IFERROR(INDEX('外出计划'!$G$5:$G$204,MATCH($B136,'外出计划'!$A$5:$A$204,0)),"")))</f>
        <v/>
      </c>
      <c r="I136" s="12" t="n"/>
      <c r="J136" s="6" t="n"/>
      <c r="K136" s="9">
        <f>IF(OR($H136="",$J136=""),"",IF($J136&lt;=$H136,"是","否"))</f>
        <v/>
      </c>
      <c r="L136" s="10">
        <f>IF(OR($A136="",$H136=""),"",IF($J136&lt;&gt;"",IF($J136&lt;=$H136,"按时回复","延迟回复"),IF(TODAY()&gt;$H136,"逾期",IF(TODAY()=$H136,"今天到期","待回复"))))</f>
        <v/>
      </c>
      <c r="M136" s="5" t="n"/>
    </row>
    <row r="137">
      <c r="A137" s="6" t="n"/>
      <c r="B137" s="5" t="n"/>
      <c r="C137" s="12" t="n"/>
      <c r="D137" s="4" t="n"/>
      <c r="E137" s="5" t="n"/>
      <c r="F137" s="5" t="n"/>
      <c r="G137" s="8" t="n"/>
      <c r="H137" s="7">
        <f>IF(OR($A137="",$B137=""),"",IF($G137="是",WORKDAY($A137,'列表'!$D$6,'列表'!$D$11:$D$40),IFERROR(INDEX('外出计划'!$G$5:$G$204,MATCH($B137,'外出计划'!$A$5:$A$204,0)),"")))</f>
        <v/>
      </c>
      <c r="I137" s="12" t="n"/>
      <c r="J137" s="6" t="n"/>
      <c r="K137" s="9">
        <f>IF(OR($H137="",$J137=""),"",IF($J137&lt;=$H137,"是","否"))</f>
        <v/>
      </c>
      <c r="L137" s="10">
        <f>IF(OR($A137="",$H137=""),"",IF($J137&lt;&gt;"",IF($J137&lt;=$H137,"按时回复","延迟回复"),IF(TODAY()&gt;$H137,"逾期",IF(TODAY()=$H137,"今天到期","待回复"))))</f>
        <v/>
      </c>
      <c r="M137" s="5" t="n"/>
    </row>
    <row r="138">
      <c r="A138" s="6" t="n"/>
      <c r="B138" s="5" t="n"/>
      <c r="C138" s="12" t="n"/>
      <c r="D138" s="4" t="n"/>
      <c r="E138" s="5" t="n"/>
      <c r="F138" s="5" t="n"/>
      <c r="G138" s="8" t="n"/>
      <c r="H138" s="7">
        <f>IF(OR($A138="",$B138=""),"",IF($G138="是",WORKDAY($A138,'列表'!$D$6,'列表'!$D$11:$D$40),IFERROR(INDEX('外出计划'!$G$5:$G$204,MATCH($B138,'外出计划'!$A$5:$A$204,0)),"")))</f>
        <v/>
      </c>
      <c r="I138" s="12" t="n"/>
      <c r="J138" s="6" t="n"/>
      <c r="K138" s="9">
        <f>IF(OR($H138="",$J138=""),"",IF($J138&lt;=$H138,"是","否"))</f>
        <v/>
      </c>
      <c r="L138" s="10">
        <f>IF(OR($A138="",$H138=""),"",IF($J138&lt;&gt;"",IF($J138&lt;=$H138,"按时回复","延迟回复"),IF(TODAY()&gt;$H138,"逾期",IF(TODAY()=$H138,"今天到期","待回复"))))</f>
        <v/>
      </c>
      <c r="M138" s="5" t="n"/>
    </row>
    <row r="139">
      <c r="A139" s="6" t="n"/>
      <c r="B139" s="5" t="n"/>
      <c r="C139" s="12" t="n"/>
      <c r="D139" s="4" t="n"/>
      <c r="E139" s="5" t="n"/>
      <c r="F139" s="5" t="n"/>
      <c r="G139" s="8" t="n"/>
      <c r="H139" s="7">
        <f>IF(OR($A139="",$B139=""),"",IF($G139="是",WORKDAY($A139,'列表'!$D$6,'列表'!$D$11:$D$40),IFERROR(INDEX('外出计划'!$G$5:$G$204,MATCH($B139,'外出计划'!$A$5:$A$204,0)),"")))</f>
        <v/>
      </c>
      <c r="I139" s="12" t="n"/>
      <c r="J139" s="6" t="n"/>
      <c r="K139" s="9">
        <f>IF(OR($H139="",$J139=""),"",IF($J139&lt;=$H139,"是","否"))</f>
        <v/>
      </c>
      <c r="L139" s="10">
        <f>IF(OR($A139="",$H139=""),"",IF($J139&lt;&gt;"",IF($J139&lt;=$H139,"按时回复","延迟回复"),IF(TODAY()&gt;$H139,"逾期",IF(TODAY()=$H139,"今天到期","待回复"))))</f>
        <v/>
      </c>
      <c r="M139" s="5" t="n"/>
    </row>
    <row r="140">
      <c r="A140" s="6" t="n"/>
      <c r="B140" s="5" t="n"/>
      <c r="C140" s="12" t="n"/>
      <c r="D140" s="4" t="n"/>
      <c r="E140" s="5" t="n"/>
      <c r="F140" s="5" t="n"/>
      <c r="G140" s="8" t="n"/>
      <c r="H140" s="7">
        <f>IF(OR($A140="",$B140=""),"",IF($G140="是",WORKDAY($A140,'列表'!$D$6,'列表'!$D$11:$D$40),IFERROR(INDEX('外出计划'!$G$5:$G$204,MATCH($B140,'外出计划'!$A$5:$A$204,0)),"")))</f>
        <v/>
      </c>
      <c r="I140" s="12" t="n"/>
      <c r="J140" s="6" t="n"/>
      <c r="K140" s="9">
        <f>IF(OR($H140="",$J140=""),"",IF($J140&lt;=$H140,"是","否"))</f>
        <v/>
      </c>
      <c r="L140" s="10">
        <f>IF(OR($A140="",$H140=""),"",IF($J140&lt;&gt;"",IF($J140&lt;=$H140,"按时回复","延迟回复"),IF(TODAY()&gt;$H140,"逾期",IF(TODAY()=$H140,"今天到期","待回复"))))</f>
        <v/>
      </c>
      <c r="M140" s="5" t="n"/>
    </row>
    <row r="141">
      <c r="A141" s="6" t="n"/>
      <c r="B141" s="5" t="n"/>
      <c r="C141" s="12" t="n"/>
      <c r="D141" s="4" t="n"/>
      <c r="E141" s="5" t="n"/>
      <c r="F141" s="5" t="n"/>
      <c r="G141" s="8" t="n"/>
      <c r="H141" s="7">
        <f>IF(OR($A141="",$B141=""),"",IF($G141="是",WORKDAY($A141,'列表'!$D$6,'列表'!$D$11:$D$40),IFERROR(INDEX('外出计划'!$G$5:$G$204,MATCH($B141,'外出计划'!$A$5:$A$204,0)),"")))</f>
        <v/>
      </c>
      <c r="I141" s="12" t="n"/>
      <c r="J141" s="6" t="n"/>
      <c r="K141" s="9">
        <f>IF(OR($H141="",$J141=""),"",IF($J141&lt;=$H141,"是","否"))</f>
        <v/>
      </c>
      <c r="L141" s="10">
        <f>IF(OR($A141="",$H141=""),"",IF($J141&lt;&gt;"",IF($J141&lt;=$H141,"按时回复","延迟回复"),IF(TODAY()&gt;$H141,"逾期",IF(TODAY()=$H141,"今天到期","待回复"))))</f>
        <v/>
      </c>
      <c r="M141" s="5" t="n"/>
    </row>
    <row r="142">
      <c r="A142" s="6" t="n"/>
      <c r="B142" s="5" t="n"/>
      <c r="C142" s="12" t="n"/>
      <c r="D142" s="4" t="n"/>
      <c r="E142" s="5" t="n"/>
      <c r="F142" s="5" t="n"/>
      <c r="G142" s="8" t="n"/>
      <c r="H142" s="7">
        <f>IF(OR($A142="",$B142=""),"",IF($G142="是",WORKDAY($A142,'列表'!$D$6,'列表'!$D$11:$D$40),IFERROR(INDEX('外出计划'!$G$5:$G$204,MATCH($B142,'外出计划'!$A$5:$A$204,0)),"")))</f>
        <v/>
      </c>
      <c r="I142" s="12" t="n"/>
      <c r="J142" s="6" t="n"/>
      <c r="K142" s="9">
        <f>IF(OR($H142="",$J142=""),"",IF($J142&lt;=$H142,"是","否"))</f>
        <v/>
      </c>
      <c r="L142" s="10">
        <f>IF(OR($A142="",$H142=""),"",IF($J142&lt;&gt;"",IF($J142&lt;=$H142,"按时回复","延迟回复"),IF(TODAY()&gt;$H142,"逾期",IF(TODAY()=$H142,"今天到期","待回复"))))</f>
        <v/>
      </c>
      <c r="M142" s="5" t="n"/>
    </row>
    <row r="143">
      <c r="A143" s="6" t="n"/>
      <c r="B143" s="5" t="n"/>
      <c r="C143" s="12" t="n"/>
      <c r="D143" s="4" t="n"/>
      <c r="E143" s="5" t="n"/>
      <c r="F143" s="5" t="n"/>
      <c r="G143" s="8" t="n"/>
      <c r="H143" s="7">
        <f>IF(OR($A143="",$B143=""),"",IF($G143="是",WORKDAY($A143,'列表'!$D$6,'列表'!$D$11:$D$40),IFERROR(INDEX('外出计划'!$G$5:$G$204,MATCH($B143,'外出计划'!$A$5:$A$204,0)),"")))</f>
        <v/>
      </c>
      <c r="I143" s="12" t="n"/>
      <c r="J143" s="6" t="n"/>
      <c r="K143" s="9">
        <f>IF(OR($H143="",$J143=""),"",IF($J143&lt;=$H143,"是","否"))</f>
        <v/>
      </c>
      <c r="L143" s="10">
        <f>IF(OR($A143="",$H143=""),"",IF($J143&lt;&gt;"",IF($J143&lt;=$H143,"按时回复","延迟回复"),IF(TODAY()&gt;$H143,"逾期",IF(TODAY()=$H143,"今天到期","待回复"))))</f>
        <v/>
      </c>
      <c r="M143" s="5" t="n"/>
    </row>
    <row r="144">
      <c r="A144" s="6" t="n"/>
      <c r="B144" s="5" t="n"/>
      <c r="C144" s="12" t="n"/>
      <c r="D144" s="4" t="n"/>
      <c r="E144" s="5" t="n"/>
      <c r="F144" s="5" t="n"/>
      <c r="G144" s="8" t="n"/>
      <c r="H144" s="7">
        <f>IF(OR($A144="",$B144=""),"",IF($G144="是",WORKDAY($A144,'列表'!$D$6,'列表'!$D$11:$D$40),IFERROR(INDEX('外出计划'!$G$5:$G$204,MATCH($B144,'外出计划'!$A$5:$A$204,0)),"")))</f>
        <v/>
      </c>
      <c r="I144" s="12" t="n"/>
      <c r="J144" s="6" t="n"/>
      <c r="K144" s="9">
        <f>IF(OR($H144="",$J144=""),"",IF($J144&lt;=$H144,"是","否"))</f>
        <v/>
      </c>
      <c r="L144" s="10">
        <f>IF(OR($A144="",$H144=""),"",IF($J144&lt;&gt;"",IF($J144&lt;=$H144,"按时回复","延迟回复"),IF(TODAY()&gt;$H144,"逾期",IF(TODAY()=$H144,"今天到期","待回复"))))</f>
        <v/>
      </c>
      <c r="M144" s="5" t="n"/>
    </row>
    <row r="145">
      <c r="A145" s="6" t="n"/>
      <c r="B145" s="5" t="n"/>
      <c r="C145" s="12" t="n"/>
      <c r="D145" s="4" t="n"/>
      <c r="E145" s="5" t="n"/>
      <c r="F145" s="5" t="n"/>
      <c r="G145" s="8" t="n"/>
      <c r="H145" s="7">
        <f>IF(OR($A145="",$B145=""),"",IF($G145="是",WORKDAY($A145,'列表'!$D$6,'列表'!$D$11:$D$40),IFERROR(INDEX('外出计划'!$G$5:$G$204,MATCH($B145,'外出计划'!$A$5:$A$204,0)),"")))</f>
        <v/>
      </c>
      <c r="I145" s="12" t="n"/>
      <c r="J145" s="6" t="n"/>
      <c r="K145" s="9">
        <f>IF(OR($H145="",$J145=""),"",IF($J145&lt;=$H145,"是","否"))</f>
        <v/>
      </c>
      <c r="L145" s="10">
        <f>IF(OR($A145="",$H145=""),"",IF($J145&lt;&gt;"",IF($J145&lt;=$H145,"按时回复","延迟回复"),IF(TODAY()&gt;$H145,"逾期",IF(TODAY()=$H145,"今天到期","待回复"))))</f>
        <v/>
      </c>
      <c r="M145" s="5" t="n"/>
    </row>
    <row r="146">
      <c r="A146" s="6" t="n"/>
      <c r="B146" s="5" t="n"/>
      <c r="C146" s="12" t="n"/>
      <c r="D146" s="4" t="n"/>
      <c r="E146" s="5" t="n"/>
      <c r="F146" s="5" t="n"/>
      <c r="G146" s="8" t="n"/>
      <c r="H146" s="7">
        <f>IF(OR($A146="",$B146=""),"",IF($G146="是",WORKDAY($A146,'列表'!$D$6,'列表'!$D$11:$D$40),IFERROR(INDEX('外出计划'!$G$5:$G$204,MATCH($B146,'外出计划'!$A$5:$A$204,0)),"")))</f>
        <v/>
      </c>
      <c r="I146" s="12" t="n"/>
      <c r="J146" s="6" t="n"/>
      <c r="K146" s="9">
        <f>IF(OR($H146="",$J146=""),"",IF($J146&lt;=$H146,"是","否"))</f>
        <v/>
      </c>
      <c r="L146" s="10">
        <f>IF(OR($A146="",$H146=""),"",IF($J146&lt;&gt;"",IF($J146&lt;=$H146,"按时回复","延迟回复"),IF(TODAY()&gt;$H146,"逾期",IF(TODAY()=$H146,"今天到期","待回复"))))</f>
        <v/>
      </c>
      <c r="M146" s="5" t="n"/>
    </row>
    <row r="147">
      <c r="A147" s="6" t="n"/>
      <c r="B147" s="5" t="n"/>
      <c r="C147" s="12" t="n"/>
      <c r="D147" s="4" t="n"/>
      <c r="E147" s="5" t="n"/>
      <c r="F147" s="5" t="n"/>
      <c r="G147" s="8" t="n"/>
      <c r="H147" s="7">
        <f>IF(OR($A147="",$B147=""),"",IF($G147="是",WORKDAY($A147,'列表'!$D$6,'列表'!$D$11:$D$40),IFERROR(INDEX('外出计划'!$G$5:$G$204,MATCH($B147,'外出计划'!$A$5:$A$204,0)),"")))</f>
        <v/>
      </c>
      <c r="I147" s="12" t="n"/>
      <c r="J147" s="6" t="n"/>
      <c r="K147" s="9">
        <f>IF(OR($H147="",$J147=""),"",IF($J147&lt;=$H147,"是","否"))</f>
        <v/>
      </c>
      <c r="L147" s="10">
        <f>IF(OR($A147="",$H147=""),"",IF($J147&lt;&gt;"",IF($J147&lt;=$H147,"按时回复","延迟回复"),IF(TODAY()&gt;$H147,"逾期",IF(TODAY()=$H147,"今天到期","待回复"))))</f>
        <v/>
      </c>
      <c r="M147" s="5" t="n"/>
    </row>
    <row r="148">
      <c r="A148" s="6" t="n"/>
      <c r="B148" s="5" t="n"/>
      <c r="C148" s="12" t="n"/>
      <c r="D148" s="4" t="n"/>
      <c r="E148" s="5" t="n"/>
      <c r="F148" s="5" t="n"/>
      <c r="G148" s="8" t="n"/>
      <c r="H148" s="7">
        <f>IF(OR($A148="",$B148=""),"",IF($G148="是",WORKDAY($A148,'列表'!$D$6,'列表'!$D$11:$D$40),IFERROR(INDEX('外出计划'!$G$5:$G$204,MATCH($B148,'外出计划'!$A$5:$A$204,0)),"")))</f>
        <v/>
      </c>
      <c r="I148" s="12" t="n"/>
      <c r="J148" s="6" t="n"/>
      <c r="K148" s="9">
        <f>IF(OR($H148="",$J148=""),"",IF($J148&lt;=$H148,"是","否"))</f>
        <v/>
      </c>
      <c r="L148" s="10">
        <f>IF(OR($A148="",$H148=""),"",IF($J148&lt;&gt;"",IF($J148&lt;=$H148,"按时回复","延迟回复"),IF(TODAY()&gt;$H148,"逾期",IF(TODAY()=$H148,"今天到期","待回复"))))</f>
        <v/>
      </c>
      <c r="M148" s="5" t="n"/>
    </row>
    <row r="149">
      <c r="A149" s="6" t="n"/>
      <c r="B149" s="5" t="n"/>
      <c r="C149" s="12" t="n"/>
      <c r="D149" s="4" t="n"/>
      <c r="E149" s="5" t="n"/>
      <c r="F149" s="5" t="n"/>
      <c r="G149" s="8" t="n"/>
      <c r="H149" s="7">
        <f>IF(OR($A149="",$B149=""),"",IF($G149="是",WORKDAY($A149,'列表'!$D$6,'列表'!$D$11:$D$40),IFERROR(INDEX('外出计划'!$G$5:$G$204,MATCH($B149,'外出计划'!$A$5:$A$204,0)),"")))</f>
        <v/>
      </c>
      <c r="I149" s="12" t="n"/>
      <c r="J149" s="6" t="n"/>
      <c r="K149" s="9">
        <f>IF(OR($H149="",$J149=""),"",IF($J149&lt;=$H149,"是","否"))</f>
        <v/>
      </c>
      <c r="L149" s="10">
        <f>IF(OR($A149="",$H149=""),"",IF($J149&lt;&gt;"",IF($J149&lt;=$H149,"按时回复","延迟回复"),IF(TODAY()&gt;$H149,"逾期",IF(TODAY()=$H149,"今天到期","待回复"))))</f>
        <v/>
      </c>
      <c r="M149" s="5" t="n"/>
    </row>
    <row r="150">
      <c r="A150" s="6" t="n"/>
      <c r="B150" s="5" t="n"/>
      <c r="C150" s="12" t="n"/>
      <c r="D150" s="4" t="n"/>
      <c r="E150" s="5" t="n"/>
      <c r="F150" s="5" t="n"/>
      <c r="G150" s="8" t="n"/>
      <c r="H150" s="7">
        <f>IF(OR($A150="",$B150=""),"",IF($G150="是",WORKDAY($A150,'列表'!$D$6,'列表'!$D$11:$D$40),IFERROR(INDEX('外出计划'!$G$5:$G$204,MATCH($B150,'外出计划'!$A$5:$A$204,0)),"")))</f>
        <v/>
      </c>
      <c r="I150" s="12" t="n"/>
      <c r="J150" s="6" t="n"/>
      <c r="K150" s="9">
        <f>IF(OR($H150="",$J150=""),"",IF($J150&lt;=$H150,"是","否"))</f>
        <v/>
      </c>
      <c r="L150" s="10">
        <f>IF(OR($A150="",$H150=""),"",IF($J150&lt;&gt;"",IF($J150&lt;=$H150,"按时回复","延迟回复"),IF(TODAY()&gt;$H150,"逾期",IF(TODAY()=$H150,"今天到期","待回复"))))</f>
        <v/>
      </c>
      <c r="M150" s="5" t="n"/>
    </row>
    <row r="151">
      <c r="A151" s="6" t="n"/>
      <c r="B151" s="5" t="n"/>
      <c r="C151" s="12" t="n"/>
      <c r="D151" s="4" t="n"/>
      <c r="E151" s="5" t="n"/>
      <c r="F151" s="5" t="n"/>
      <c r="G151" s="8" t="n"/>
      <c r="H151" s="7">
        <f>IF(OR($A151="",$B151=""),"",IF($G151="是",WORKDAY($A151,'列表'!$D$6,'列表'!$D$11:$D$40),IFERROR(INDEX('外出计划'!$G$5:$G$204,MATCH($B151,'外出计划'!$A$5:$A$204,0)),"")))</f>
        <v/>
      </c>
      <c r="I151" s="12" t="n"/>
      <c r="J151" s="6" t="n"/>
      <c r="K151" s="9">
        <f>IF(OR($H151="",$J151=""),"",IF($J151&lt;=$H151,"是","否"))</f>
        <v/>
      </c>
      <c r="L151" s="10">
        <f>IF(OR($A151="",$H151=""),"",IF($J151&lt;&gt;"",IF($J151&lt;=$H151,"按时回复","延迟回复"),IF(TODAY()&gt;$H151,"逾期",IF(TODAY()=$H151,"今天到期","待回复"))))</f>
        <v/>
      </c>
      <c r="M151" s="5" t="n"/>
    </row>
    <row r="152">
      <c r="A152" s="6" t="n"/>
      <c r="B152" s="5" t="n"/>
      <c r="C152" s="12" t="n"/>
      <c r="D152" s="4" t="n"/>
      <c r="E152" s="5" t="n"/>
      <c r="F152" s="5" t="n"/>
      <c r="G152" s="8" t="n"/>
      <c r="H152" s="7">
        <f>IF(OR($A152="",$B152=""),"",IF($G152="是",WORKDAY($A152,'列表'!$D$6,'列表'!$D$11:$D$40),IFERROR(INDEX('外出计划'!$G$5:$G$204,MATCH($B152,'外出计划'!$A$5:$A$204,0)),"")))</f>
        <v/>
      </c>
      <c r="I152" s="12" t="n"/>
      <c r="J152" s="6" t="n"/>
      <c r="K152" s="9">
        <f>IF(OR($H152="",$J152=""),"",IF($J152&lt;=$H152,"是","否"))</f>
        <v/>
      </c>
      <c r="L152" s="10">
        <f>IF(OR($A152="",$H152=""),"",IF($J152&lt;&gt;"",IF($J152&lt;=$H152,"按时回复","延迟回复"),IF(TODAY()&gt;$H152,"逾期",IF(TODAY()=$H152,"今天到期","待回复"))))</f>
        <v/>
      </c>
      <c r="M152" s="5" t="n"/>
    </row>
    <row r="153">
      <c r="A153" s="6" t="n"/>
      <c r="B153" s="5" t="n"/>
      <c r="C153" s="12" t="n"/>
      <c r="D153" s="4" t="n"/>
      <c r="E153" s="5" t="n"/>
      <c r="F153" s="5" t="n"/>
      <c r="G153" s="8" t="n"/>
      <c r="H153" s="7">
        <f>IF(OR($A153="",$B153=""),"",IF($G153="是",WORKDAY($A153,'列表'!$D$6,'列表'!$D$11:$D$40),IFERROR(INDEX('外出计划'!$G$5:$G$204,MATCH($B153,'外出计划'!$A$5:$A$204,0)),"")))</f>
        <v/>
      </c>
      <c r="I153" s="12" t="n"/>
      <c r="J153" s="6" t="n"/>
      <c r="K153" s="9">
        <f>IF(OR($H153="",$J153=""),"",IF($J153&lt;=$H153,"是","否"))</f>
        <v/>
      </c>
      <c r="L153" s="10">
        <f>IF(OR($A153="",$H153=""),"",IF($J153&lt;&gt;"",IF($J153&lt;=$H153,"按时回复","延迟回复"),IF(TODAY()&gt;$H153,"逾期",IF(TODAY()=$H153,"今天到期","待回复"))))</f>
        <v/>
      </c>
      <c r="M153" s="5" t="n"/>
    </row>
    <row r="154">
      <c r="A154" s="6" t="n"/>
      <c r="B154" s="5" t="n"/>
      <c r="C154" s="12" t="n"/>
      <c r="D154" s="4" t="n"/>
      <c r="E154" s="5" t="n"/>
      <c r="F154" s="5" t="n"/>
      <c r="G154" s="8" t="n"/>
      <c r="H154" s="7">
        <f>IF(OR($A154="",$B154=""),"",IF($G154="是",WORKDAY($A154,'列表'!$D$6,'列表'!$D$11:$D$40),IFERROR(INDEX('外出计划'!$G$5:$G$204,MATCH($B154,'外出计划'!$A$5:$A$204,0)),"")))</f>
        <v/>
      </c>
      <c r="I154" s="12" t="n"/>
      <c r="J154" s="6" t="n"/>
      <c r="K154" s="9">
        <f>IF(OR($H154="",$J154=""),"",IF($J154&lt;=$H154,"是","否"))</f>
        <v/>
      </c>
      <c r="L154" s="10">
        <f>IF(OR($A154="",$H154=""),"",IF($J154&lt;&gt;"",IF($J154&lt;=$H154,"按时回复","延迟回复"),IF(TODAY()&gt;$H154,"逾期",IF(TODAY()=$H154,"今天到期","待回复"))))</f>
        <v/>
      </c>
      <c r="M154" s="5" t="n"/>
    </row>
    <row r="155">
      <c r="A155" s="6" t="n"/>
      <c r="B155" s="5" t="n"/>
      <c r="C155" s="12" t="n"/>
      <c r="D155" s="4" t="n"/>
      <c r="E155" s="5" t="n"/>
      <c r="F155" s="5" t="n"/>
      <c r="G155" s="8" t="n"/>
      <c r="H155" s="7">
        <f>IF(OR($A155="",$B155=""),"",IF($G155="是",WORKDAY($A155,'列表'!$D$6,'列表'!$D$11:$D$40),IFERROR(INDEX('外出计划'!$G$5:$G$204,MATCH($B155,'外出计划'!$A$5:$A$204,0)),"")))</f>
        <v/>
      </c>
      <c r="I155" s="12" t="n"/>
      <c r="J155" s="6" t="n"/>
      <c r="K155" s="9">
        <f>IF(OR($H155="",$J155=""),"",IF($J155&lt;=$H155,"是","否"))</f>
        <v/>
      </c>
      <c r="L155" s="10">
        <f>IF(OR($A155="",$H155=""),"",IF($J155&lt;&gt;"",IF($J155&lt;=$H155,"按时回复","延迟回复"),IF(TODAY()&gt;$H155,"逾期",IF(TODAY()=$H155,"今天到期","待回复"))))</f>
        <v/>
      </c>
      <c r="M155" s="5" t="n"/>
    </row>
    <row r="156">
      <c r="A156" s="6" t="n"/>
      <c r="B156" s="5" t="n"/>
      <c r="C156" s="12" t="n"/>
      <c r="D156" s="4" t="n"/>
      <c r="E156" s="5" t="n"/>
      <c r="F156" s="5" t="n"/>
      <c r="G156" s="8" t="n"/>
      <c r="H156" s="7">
        <f>IF(OR($A156="",$B156=""),"",IF($G156="是",WORKDAY($A156,'列表'!$D$6,'列表'!$D$11:$D$40),IFERROR(INDEX('外出计划'!$G$5:$G$204,MATCH($B156,'外出计划'!$A$5:$A$204,0)),"")))</f>
        <v/>
      </c>
      <c r="I156" s="12" t="n"/>
      <c r="J156" s="6" t="n"/>
      <c r="K156" s="9">
        <f>IF(OR($H156="",$J156=""),"",IF($J156&lt;=$H156,"是","否"))</f>
        <v/>
      </c>
      <c r="L156" s="10">
        <f>IF(OR($A156="",$H156=""),"",IF($J156&lt;&gt;"",IF($J156&lt;=$H156,"按时回复","延迟回复"),IF(TODAY()&gt;$H156,"逾期",IF(TODAY()=$H156,"今天到期","待回复"))))</f>
        <v/>
      </c>
      <c r="M156" s="5" t="n"/>
    </row>
    <row r="157">
      <c r="A157" s="6" t="n"/>
      <c r="B157" s="5" t="n"/>
      <c r="C157" s="12" t="n"/>
      <c r="D157" s="4" t="n"/>
      <c r="E157" s="5" t="n"/>
      <c r="F157" s="5" t="n"/>
      <c r="G157" s="8" t="n"/>
      <c r="H157" s="7">
        <f>IF(OR($A157="",$B157=""),"",IF($G157="是",WORKDAY($A157,'列表'!$D$6,'列表'!$D$11:$D$40),IFERROR(INDEX('外出计划'!$G$5:$G$204,MATCH($B157,'外出计划'!$A$5:$A$204,0)),"")))</f>
        <v/>
      </c>
      <c r="I157" s="12" t="n"/>
      <c r="J157" s="6" t="n"/>
      <c r="K157" s="9">
        <f>IF(OR($H157="",$J157=""),"",IF($J157&lt;=$H157,"是","否"))</f>
        <v/>
      </c>
      <c r="L157" s="10">
        <f>IF(OR($A157="",$H157=""),"",IF($J157&lt;&gt;"",IF($J157&lt;=$H157,"按时回复","延迟回复"),IF(TODAY()&gt;$H157,"逾期",IF(TODAY()=$H157,"今天到期","待回复"))))</f>
        <v/>
      </c>
      <c r="M157" s="5" t="n"/>
    </row>
    <row r="158">
      <c r="A158" s="6" t="n"/>
      <c r="B158" s="5" t="n"/>
      <c r="C158" s="12" t="n"/>
      <c r="D158" s="4" t="n"/>
      <c r="E158" s="5" t="n"/>
      <c r="F158" s="5" t="n"/>
      <c r="G158" s="8" t="n"/>
      <c r="H158" s="7">
        <f>IF(OR($A158="",$B158=""),"",IF($G158="是",WORKDAY($A158,'列表'!$D$6,'列表'!$D$11:$D$40),IFERROR(INDEX('外出计划'!$G$5:$G$204,MATCH($B158,'外出计划'!$A$5:$A$204,0)),"")))</f>
        <v/>
      </c>
      <c r="I158" s="12" t="n"/>
      <c r="J158" s="6" t="n"/>
      <c r="K158" s="9">
        <f>IF(OR($H158="",$J158=""),"",IF($J158&lt;=$H158,"是","否"))</f>
        <v/>
      </c>
      <c r="L158" s="10">
        <f>IF(OR($A158="",$H158=""),"",IF($J158&lt;&gt;"",IF($J158&lt;=$H158,"按时回复","延迟回复"),IF(TODAY()&gt;$H158,"逾期",IF(TODAY()=$H158,"今天到期","待回复"))))</f>
        <v/>
      </c>
      <c r="M158" s="5" t="n"/>
    </row>
    <row r="159">
      <c r="A159" s="6" t="n"/>
      <c r="B159" s="5" t="n"/>
      <c r="C159" s="12" t="n"/>
      <c r="D159" s="4" t="n"/>
      <c r="E159" s="5" t="n"/>
      <c r="F159" s="5" t="n"/>
      <c r="G159" s="8" t="n"/>
      <c r="H159" s="7">
        <f>IF(OR($A159="",$B159=""),"",IF($G159="是",WORKDAY($A159,'列表'!$D$6,'列表'!$D$11:$D$40),IFERROR(INDEX('外出计划'!$G$5:$G$204,MATCH($B159,'外出计划'!$A$5:$A$204,0)),"")))</f>
        <v/>
      </c>
      <c r="I159" s="12" t="n"/>
      <c r="J159" s="6" t="n"/>
      <c r="K159" s="9">
        <f>IF(OR($H159="",$J159=""),"",IF($J159&lt;=$H159,"是","否"))</f>
        <v/>
      </c>
      <c r="L159" s="10">
        <f>IF(OR($A159="",$H159=""),"",IF($J159&lt;&gt;"",IF($J159&lt;=$H159,"按时回复","延迟回复"),IF(TODAY()&gt;$H159,"逾期",IF(TODAY()=$H159,"今天到期","待回复"))))</f>
        <v/>
      </c>
      <c r="M159" s="5" t="n"/>
    </row>
    <row r="160">
      <c r="A160" s="6" t="n"/>
      <c r="B160" s="5" t="n"/>
      <c r="C160" s="12" t="n"/>
      <c r="D160" s="4" t="n"/>
      <c r="E160" s="5" t="n"/>
      <c r="F160" s="5" t="n"/>
      <c r="G160" s="8" t="n"/>
      <c r="H160" s="7">
        <f>IF(OR($A160="",$B160=""),"",IF($G160="是",WORKDAY($A160,'列表'!$D$6,'列表'!$D$11:$D$40),IFERROR(INDEX('外出计划'!$G$5:$G$204,MATCH($B160,'外出计划'!$A$5:$A$204,0)),"")))</f>
        <v/>
      </c>
      <c r="I160" s="12" t="n"/>
      <c r="J160" s="6" t="n"/>
      <c r="K160" s="9">
        <f>IF(OR($H160="",$J160=""),"",IF($J160&lt;=$H160,"是","否"))</f>
        <v/>
      </c>
      <c r="L160" s="10">
        <f>IF(OR($A160="",$H160=""),"",IF($J160&lt;&gt;"",IF($J160&lt;=$H160,"按时回复","延迟回复"),IF(TODAY()&gt;$H160,"逾期",IF(TODAY()=$H160,"今天到期","待回复"))))</f>
        <v/>
      </c>
      <c r="M160" s="5" t="n"/>
    </row>
    <row r="161">
      <c r="A161" s="6" t="n"/>
      <c r="B161" s="5" t="n"/>
      <c r="C161" s="12" t="n"/>
      <c r="D161" s="4" t="n"/>
      <c r="E161" s="5" t="n"/>
      <c r="F161" s="5" t="n"/>
      <c r="G161" s="8" t="n"/>
      <c r="H161" s="7">
        <f>IF(OR($A161="",$B161=""),"",IF($G161="是",WORKDAY($A161,'列表'!$D$6,'列表'!$D$11:$D$40),IFERROR(INDEX('外出计划'!$G$5:$G$204,MATCH($B161,'外出计划'!$A$5:$A$204,0)),"")))</f>
        <v/>
      </c>
      <c r="I161" s="12" t="n"/>
      <c r="J161" s="6" t="n"/>
      <c r="K161" s="9">
        <f>IF(OR($H161="",$J161=""),"",IF($J161&lt;=$H161,"是","否"))</f>
        <v/>
      </c>
      <c r="L161" s="10">
        <f>IF(OR($A161="",$H161=""),"",IF($J161&lt;&gt;"",IF($J161&lt;=$H161,"按时回复","延迟回复"),IF(TODAY()&gt;$H161,"逾期",IF(TODAY()=$H161,"今天到期","待回复"))))</f>
        <v/>
      </c>
      <c r="M161" s="5" t="n"/>
    </row>
    <row r="162">
      <c r="A162" s="6" t="n"/>
      <c r="B162" s="5" t="n"/>
      <c r="C162" s="12" t="n"/>
      <c r="D162" s="4" t="n"/>
      <c r="E162" s="5" t="n"/>
      <c r="F162" s="5" t="n"/>
      <c r="G162" s="8" t="n"/>
      <c r="H162" s="7">
        <f>IF(OR($A162="",$B162=""),"",IF($G162="是",WORKDAY($A162,'列表'!$D$6,'列表'!$D$11:$D$40),IFERROR(INDEX('外出计划'!$G$5:$G$204,MATCH($B162,'外出计划'!$A$5:$A$204,0)),"")))</f>
        <v/>
      </c>
      <c r="I162" s="12" t="n"/>
      <c r="J162" s="6" t="n"/>
      <c r="K162" s="9">
        <f>IF(OR($H162="",$J162=""),"",IF($J162&lt;=$H162,"是","否"))</f>
        <v/>
      </c>
      <c r="L162" s="10">
        <f>IF(OR($A162="",$H162=""),"",IF($J162&lt;&gt;"",IF($J162&lt;=$H162,"按时回复","延迟回复"),IF(TODAY()&gt;$H162,"逾期",IF(TODAY()=$H162,"今天到期","待回复"))))</f>
        <v/>
      </c>
      <c r="M162" s="5" t="n"/>
    </row>
    <row r="163">
      <c r="A163" s="6" t="n"/>
      <c r="B163" s="5" t="n"/>
      <c r="C163" s="12" t="n"/>
      <c r="D163" s="4" t="n"/>
      <c r="E163" s="5" t="n"/>
      <c r="F163" s="5" t="n"/>
      <c r="G163" s="8" t="n"/>
      <c r="H163" s="7">
        <f>IF(OR($A163="",$B163=""),"",IF($G163="是",WORKDAY($A163,'列表'!$D$6,'列表'!$D$11:$D$40),IFERROR(INDEX('外出计划'!$G$5:$G$204,MATCH($B163,'外出计划'!$A$5:$A$204,0)),"")))</f>
        <v/>
      </c>
      <c r="I163" s="12" t="n"/>
      <c r="J163" s="6" t="n"/>
      <c r="K163" s="9">
        <f>IF(OR($H163="",$J163=""),"",IF($J163&lt;=$H163,"是","否"))</f>
        <v/>
      </c>
      <c r="L163" s="10">
        <f>IF(OR($A163="",$H163=""),"",IF($J163&lt;&gt;"",IF($J163&lt;=$H163,"按时回复","延迟回复"),IF(TODAY()&gt;$H163,"逾期",IF(TODAY()=$H163,"今天到期","待回复"))))</f>
        <v/>
      </c>
      <c r="M163" s="5" t="n"/>
    </row>
    <row r="164">
      <c r="A164" s="6" t="n"/>
      <c r="B164" s="5" t="n"/>
      <c r="C164" s="12" t="n"/>
      <c r="D164" s="4" t="n"/>
      <c r="E164" s="5" t="n"/>
      <c r="F164" s="5" t="n"/>
      <c r="G164" s="8" t="n"/>
      <c r="H164" s="7">
        <f>IF(OR($A164="",$B164=""),"",IF($G164="是",WORKDAY($A164,'列表'!$D$6,'列表'!$D$11:$D$40),IFERROR(INDEX('外出计划'!$G$5:$G$204,MATCH($B164,'外出计划'!$A$5:$A$204,0)),"")))</f>
        <v/>
      </c>
      <c r="I164" s="12" t="n"/>
      <c r="J164" s="6" t="n"/>
      <c r="K164" s="9">
        <f>IF(OR($H164="",$J164=""),"",IF($J164&lt;=$H164,"是","否"))</f>
        <v/>
      </c>
      <c r="L164" s="10">
        <f>IF(OR($A164="",$H164=""),"",IF($J164&lt;&gt;"",IF($J164&lt;=$H164,"按时回复","延迟回复"),IF(TODAY()&gt;$H164,"逾期",IF(TODAY()=$H164,"今天到期","待回复"))))</f>
        <v/>
      </c>
      <c r="M164" s="5" t="n"/>
    </row>
    <row r="165">
      <c r="A165" s="6" t="n"/>
      <c r="B165" s="5" t="n"/>
      <c r="C165" s="12" t="n"/>
      <c r="D165" s="4" t="n"/>
      <c r="E165" s="5" t="n"/>
      <c r="F165" s="5" t="n"/>
      <c r="G165" s="8" t="n"/>
      <c r="H165" s="7">
        <f>IF(OR($A165="",$B165=""),"",IF($G165="是",WORKDAY($A165,'列表'!$D$6,'列表'!$D$11:$D$40),IFERROR(INDEX('外出计划'!$G$5:$G$204,MATCH($B165,'外出计划'!$A$5:$A$204,0)),"")))</f>
        <v/>
      </c>
      <c r="I165" s="12" t="n"/>
      <c r="J165" s="6" t="n"/>
      <c r="K165" s="9">
        <f>IF(OR($H165="",$J165=""),"",IF($J165&lt;=$H165,"是","否"))</f>
        <v/>
      </c>
      <c r="L165" s="10">
        <f>IF(OR($A165="",$H165=""),"",IF($J165&lt;&gt;"",IF($J165&lt;=$H165,"按时回复","延迟回复"),IF(TODAY()&gt;$H165,"逾期",IF(TODAY()=$H165,"今天到期","待回复"))))</f>
        <v/>
      </c>
      <c r="M165" s="5" t="n"/>
    </row>
    <row r="166">
      <c r="A166" s="6" t="n"/>
      <c r="B166" s="5" t="n"/>
      <c r="C166" s="12" t="n"/>
      <c r="D166" s="4" t="n"/>
      <c r="E166" s="5" t="n"/>
      <c r="F166" s="5" t="n"/>
      <c r="G166" s="8" t="n"/>
      <c r="H166" s="7">
        <f>IF(OR($A166="",$B166=""),"",IF($G166="是",WORKDAY($A166,'列表'!$D$6,'列表'!$D$11:$D$40),IFERROR(INDEX('外出计划'!$G$5:$G$204,MATCH($B166,'外出计划'!$A$5:$A$204,0)),"")))</f>
        <v/>
      </c>
      <c r="I166" s="12" t="n"/>
      <c r="J166" s="6" t="n"/>
      <c r="K166" s="9">
        <f>IF(OR($H166="",$J166=""),"",IF($J166&lt;=$H166,"是","否"))</f>
        <v/>
      </c>
      <c r="L166" s="10">
        <f>IF(OR($A166="",$H166=""),"",IF($J166&lt;&gt;"",IF($J166&lt;=$H166,"按时回复","延迟回复"),IF(TODAY()&gt;$H166,"逾期",IF(TODAY()=$H166,"今天到期","待回复"))))</f>
        <v/>
      </c>
      <c r="M166" s="5" t="n"/>
    </row>
    <row r="167">
      <c r="A167" s="6" t="n"/>
      <c r="B167" s="5" t="n"/>
      <c r="C167" s="12" t="n"/>
      <c r="D167" s="4" t="n"/>
      <c r="E167" s="5" t="n"/>
      <c r="F167" s="5" t="n"/>
      <c r="G167" s="8" t="n"/>
      <c r="H167" s="7">
        <f>IF(OR($A167="",$B167=""),"",IF($G167="是",WORKDAY($A167,'列表'!$D$6,'列表'!$D$11:$D$40),IFERROR(INDEX('外出计划'!$G$5:$G$204,MATCH($B167,'外出计划'!$A$5:$A$204,0)),"")))</f>
        <v/>
      </c>
      <c r="I167" s="12" t="n"/>
      <c r="J167" s="6" t="n"/>
      <c r="K167" s="9">
        <f>IF(OR($H167="",$J167=""),"",IF($J167&lt;=$H167,"是","否"))</f>
        <v/>
      </c>
      <c r="L167" s="10">
        <f>IF(OR($A167="",$H167=""),"",IF($J167&lt;&gt;"",IF($J167&lt;=$H167,"按时回复","延迟回复"),IF(TODAY()&gt;$H167,"逾期",IF(TODAY()=$H167,"今天到期","待回复"))))</f>
        <v/>
      </c>
      <c r="M167" s="5" t="n"/>
    </row>
    <row r="168">
      <c r="A168" s="6" t="n"/>
      <c r="B168" s="5" t="n"/>
      <c r="C168" s="12" t="n"/>
      <c r="D168" s="4" t="n"/>
      <c r="E168" s="5" t="n"/>
      <c r="F168" s="5" t="n"/>
      <c r="G168" s="8" t="n"/>
      <c r="H168" s="7">
        <f>IF(OR($A168="",$B168=""),"",IF($G168="是",WORKDAY($A168,'列表'!$D$6,'列表'!$D$11:$D$40),IFERROR(INDEX('外出计划'!$G$5:$G$204,MATCH($B168,'外出计划'!$A$5:$A$204,0)),"")))</f>
        <v/>
      </c>
      <c r="I168" s="12" t="n"/>
      <c r="J168" s="6" t="n"/>
      <c r="K168" s="9">
        <f>IF(OR($H168="",$J168=""),"",IF($J168&lt;=$H168,"是","否"))</f>
        <v/>
      </c>
      <c r="L168" s="10">
        <f>IF(OR($A168="",$H168=""),"",IF($J168&lt;&gt;"",IF($J168&lt;=$H168,"按时回复","延迟回复"),IF(TODAY()&gt;$H168,"逾期",IF(TODAY()=$H168,"今天到期","待回复"))))</f>
        <v/>
      </c>
      <c r="M168" s="5" t="n"/>
    </row>
    <row r="169">
      <c r="A169" s="6" t="n"/>
      <c r="B169" s="5" t="n"/>
      <c r="C169" s="12" t="n"/>
      <c r="D169" s="4" t="n"/>
      <c r="E169" s="5" t="n"/>
      <c r="F169" s="5" t="n"/>
      <c r="G169" s="8" t="n"/>
      <c r="H169" s="7">
        <f>IF(OR($A169="",$B169=""),"",IF($G169="是",WORKDAY($A169,'列表'!$D$6,'列表'!$D$11:$D$40),IFERROR(INDEX('外出计划'!$G$5:$G$204,MATCH($B169,'外出计划'!$A$5:$A$204,0)),"")))</f>
        <v/>
      </c>
      <c r="I169" s="12" t="n"/>
      <c r="J169" s="6" t="n"/>
      <c r="K169" s="9">
        <f>IF(OR($H169="",$J169=""),"",IF($J169&lt;=$H169,"是","否"))</f>
        <v/>
      </c>
      <c r="L169" s="10">
        <f>IF(OR($A169="",$H169=""),"",IF($J169&lt;&gt;"",IF($J169&lt;=$H169,"按时回复","延迟回复"),IF(TODAY()&gt;$H169,"逾期",IF(TODAY()=$H169,"今天到期","待回复"))))</f>
        <v/>
      </c>
      <c r="M169" s="5" t="n"/>
    </row>
    <row r="170">
      <c r="A170" s="6" t="n"/>
      <c r="B170" s="5" t="n"/>
      <c r="C170" s="12" t="n"/>
      <c r="D170" s="4" t="n"/>
      <c r="E170" s="5" t="n"/>
      <c r="F170" s="5" t="n"/>
      <c r="G170" s="8" t="n"/>
      <c r="H170" s="7">
        <f>IF(OR($A170="",$B170=""),"",IF($G170="是",WORKDAY($A170,'列表'!$D$6,'列表'!$D$11:$D$40),IFERROR(INDEX('外出计划'!$G$5:$G$204,MATCH($B170,'外出计划'!$A$5:$A$204,0)),"")))</f>
        <v/>
      </c>
      <c r="I170" s="12" t="n"/>
      <c r="J170" s="6" t="n"/>
      <c r="K170" s="9">
        <f>IF(OR($H170="",$J170=""),"",IF($J170&lt;=$H170,"是","否"))</f>
        <v/>
      </c>
      <c r="L170" s="10">
        <f>IF(OR($A170="",$H170=""),"",IF($J170&lt;&gt;"",IF($J170&lt;=$H170,"按时回复","延迟回复"),IF(TODAY()&gt;$H170,"逾期",IF(TODAY()=$H170,"今天到期","待回复"))))</f>
        <v/>
      </c>
      <c r="M170" s="5" t="n"/>
    </row>
    <row r="171">
      <c r="A171" s="6" t="n"/>
      <c r="B171" s="5" t="n"/>
      <c r="C171" s="12" t="n"/>
      <c r="D171" s="4" t="n"/>
      <c r="E171" s="5" t="n"/>
      <c r="F171" s="5" t="n"/>
      <c r="G171" s="8" t="n"/>
      <c r="H171" s="7">
        <f>IF(OR($A171="",$B171=""),"",IF($G171="是",WORKDAY($A171,'列表'!$D$6,'列表'!$D$11:$D$40),IFERROR(INDEX('外出计划'!$G$5:$G$204,MATCH($B171,'外出计划'!$A$5:$A$204,0)),"")))</f>
        <v/>
      </c>
      <c r="I171" s="12" t="n"/>
      <c r="J171" s="6" t="n"/>
      <c r="K171" s="9">
        <f>IF(OR($H171="",$J171=""),"",IF($J171&lt;=$H171,"是","否"))</f>
        <v/>
      </c>
      <c r="L171" s="10">
        <f>IF(OR($A171="",$H171=""),"",IF($J171&lt;&gt;"",IF($J171&lt;=$H171,"按时回复","延迟回复"),IF(TODAY()&gt;$H171,"逾期",IF(TODAY()=$H171,"今天到期","待回复"))))</f>
        <v/>
      </c>
      <c r="M171" s="5" t="n"/>
    </row>
    <row r="172">
      <c r="A172" s="6" t="n"/>
      <c r="B172" s="5" t="n"/>
      <c r="C172" s="12" t="n"/>
      <c r="D172" s="4" t="n"/>
      <c r="E172" s="5" t="n"/>
      <c r="F172" s="5" t="n"/>
      <c r="G172" s="8" t="n"/>
      <c r="H172" s="7">
        <f>IF(OR($A172="",$B172=""),"",IF($G172="是",WORKDAY($A172,'列表'!$D$6,'列表'!$D$11:$D$40),IFERROR(INDEX('外出计划'!$G$5:$G$204,MATCH($B172,'外出计划'!$A$5:$A$204,0)),"")))</f>
        <v/>
      </c>
      <c r="I172" s="12" t="n"/>
      <c r="J172" s="6" t="n"/>
      <c r="K172" s="9">
        <f>IF(OR($H172="",$J172=""),"",IF($J172&lt;=$H172,"是","否"))</f>
        <v/>
      </c>
      <c r="L172" s="10">
        <f>IF(OR($A172="",$H172=""),"",IF($J172&lt;&gt;"",IF($J172&lt;=$H172,"按时回复","延迟回复"),IF(TODAY()&gt;$H172,"逾期",IF(TODAY()=$H172,"今天到期","待回复"))))</f>
        <v/>
      </c>
      <c r="M172" s="5" t="n"/>
    </row>
    <row r="173">
      <c r="A173" s="6" t="n"/>
      <c r="B173" s="5" t="n"/>
      <c r="C173" s="12" t="n"/>
      <c r="D173" s="4" t="n"/>
      <c r="E173" s="5" t="n"/>
      <c r="F173" s="5" t="n"/>
      <c r="G173" s="8" t="n"/>
      <c r="H173" s="7">
        <f>IF(OR($A173="",$B173=""),"",IF($G173="是",WORKDAY($A173,'列表'!$D$6,'列表'!$D$11:$D$40),IFERROR(INDEX('外出计划'!$G$5:$G$204,MATCH($B173,'外出计划'!$A$5:$A$204,0)),"")))</f>
        <v/>
      </c>
      <c r="I173" s="12" t="n"/>
      <c r="J173" s="6" t="n"/>
      <c r="K173" s="9">
        <f>IF(OR($H173="",$J173=""),"",IF($J173&lt;=$H173,"是","否"))</f>
        <v/>
      </c>
      <c r="L173" s="10">
        <f>IF(OR($A173="",$H173=""),"",IF($J173&lt;&gt;"",IF($J173&lt;=$H173,"按时回复","延迟回复"),IF(TODAY()&gt;$H173,"逾期",IF(TODAY()=$H173,"今天到期","待回复"))))</f>
        <v/>
      </c>
      <c r="M173" s="5" t="n"/>
    </row>
    <row r="174">
      <c r="A174" s="6" t="n"/>
      <c r="B174" s="5" t="n"/>
      <c r="C174" s="12" t="n"/>
      <c r="D174" s="4" t="n"/>
      <c r="E174" s="5" t="n"/>
      <c r="F174" s="5" t="n"/>
      <c r="G174" s="8" t="n"/>
      <c r="H174" s="7">
        <f>IF(OR($A174="",$B174=""),"",IF($G174="是",WORKDAY($A174,'列表'!$D$6,'列表'!$D$11:$D$40),IFERROR(INDEX('外出计划'!$G$5:$G$204,MATCH($B174,'外出计划'!$A$5:$A$204,0)),"")))</f>
        <v/>
      </c>
      <c r="I174" s="12" t="n"/>
      <c r="J174" s="6" t="n"/>
      <c r="K174" s="9">
        <f>IF(OR($H174="",$J174=""),"",IF($J174&lt;=$H174,"是","否"))</f>
        <v/>
      </c>
      <c r="L174" s="10">
        <f>IF(OR($A174="",$H174=""),"",IF($J174&lt;&gt;"",IF($J174&lt;=$H174,"按时回复","延迟回复"),IF(TODAY()&gt;$H174,"逾期",IF(TODAY()=$H174,"今天到期","待回复"))))</f>
        <v/>
      </c>
      <c r="M174" s="5" t="n"/>
    </row>
    <row r="175">
      <c r="A175" s="6" t="n"/>
      <c r="B175" s="5" t="n"/>
      <c r="C175" s="12" t="n"/>
      <c r="D175" s="4" t="n"/>
      <c r="E175" s="5" t="n"/>
      <c r="F175" s="5" t="n"/>
      <c r="G175" s="8" t="n"/>
      <c r="H175" s="7">
        <f>IF(OR($A175="",$B175=""),"",IF($G175="是",WORKDAY($A175,'列表'!$D$6,'列表'!$D$11:$D$40),IFERROR(INDEX('外出计划'!$G$5:$G$204,MATCH($B175,'外出计划'!$A$5:$A$204,0)),"")))</f>
        <v/>
      </c>
      <c r="I175" s="12" t="n"/>
      <c r="J175" s="6" t="n"/>
      <c r="K175" s="9">
        <f>IF(OR($H175="",$J175=""),"",IF($J175&lt;=$H175,"是","否"))</f>
        <v/>
      </c>
      <c r="L175" s="10">
        <f>IF(OR($A175="",$H175=""),"",IF($J175&lt;&gt;"",IF($J175&lt;=$H175,"按时回复","延迟回复"),IF(TODAY()&gt;$H175,"逾期",IF(TODAY()=$H175,"今天到期","待回复"))))</f>
        <v/>
      </c>
      <c r="M175" s="5" t="n"/>
    </row>
    <row r="176">
      <c r="A176" s="6" t="n"/>
      <c r="B176" s="5" t="n"/>
      <c r="C176" s="12" t="n"/>
      <c r="D176" s="4" t="n"/>
      <c r="E176" s="5" t="n"/>
      <c r="F176" s="5" t="n"/>
      <c r="G176" s="8" t="n"/>
      <c r="H176" s="7">
        <f>IF(OR($A176="",$B176=""),"",IF($G176="是",WORKDAY($A176,'列表'!$D$6,'列表'!$D$11:$D$40),IFERROR(INDEX('外出计划'!$G$5:$G$204,MATCH($B176,'外出计划'!$A$5:$A$204,0)),"")))</f>
        <v/>
      </c>
      <c r="I176" s="12" t="n"/>
      <c r="J176" s="6" t="n"/>
      <c r="K176" s="9">
        <f>IF(OR($H176="",$J176=""),"",IF($J176&lt;=$H176,"是","否"))</f>
        <v/>
      </c>
      <c r="L176" s="10">
        <f>IF(OR($A176="",$H176=""),"",IF($J176&lt;&gt;"",IF($J176&lt;=$H176,"按时回复","延迟回复"),IF(TODAY()&gt;$H176,"逾期",IF(TODAY()=$H176,"今天到期","待回复"))))</f>
        <v/>
      </c>
      <c r="M176" s="5" t="n"/>
    </row>
    <row r="177">
      <c r="A177" s="6" t="n"/>
      <c r="B177" s="5" t="n"/>
      <c r="C177" s="12" t="n"/>
      <c r="D177" s="4" t="n"/>
      <c r="E177" s="5" t="n"/>
      <c r="F177" s="5" t="n"/>
      <c r="G177" s="8" t="n"/>
      <c r="H177" s="7">
        <f>IF(OR($A177="",$B177=""),"",IF($G177="是",WORKDAY($A177,'列表'!$D$6,'列表'!$D$11:$D$40),IFERROR(INDEX('外出计划'!$G$5:$G$204,MATCH($B177,'外出计划'!$A$5:$A$204,0)),"")))</f>
        <v/>
      </c>
      <c r="I177" s="12" t="n"/>
      <c r="J177" s="6" t="n"/>
      <c r="K177" s="9">
        <f>IF(OR($H177="",$J177=""),"",IF($J177&lt;=$H177,"是","否"))</f>
        <v/>
      </c>
      <c r="L177" s="10">
        <f>IF(OR($A177="",$H177=""),"",IF($J177&lt;&gt;"",IF($J177&lt;=$H177,"按时回复","延迟回复"),IF(TODAY()&gt;$H177,"逾期",IF(TODAY()=$H177,"今天到期","待回复"))))</f>
        <v/>
      </c>
      <c r="M177" s="5" t="n"/>
    </row>
    <row r="178">
      <c r="A178" s="6" t="n"/>
      <c r="B178" s="5" t="n"/>
      <c r="C178" s="12" t="n"/>
      <c r="D178" s="4" t="n"/>
      <c r="E178" s="5" t="n"/>
      <c r="F178" s="5" t="n"/>
      <c r="G178" s="8" t="n"/>
      <c r="H178" s="7">
        <f>IF(OR($A178="",$B178=""),"",IF($G178="是",WORKDAY($A178,'列表'!$D$6,'列表'!$D$11:$D$40),IFERROR(INDEX('外出计划'!$G$5:$G$204,MATCH($B178,'外出计划'!$A$5:$A$204,0)),"")))</f>
        <v/>
      </c>
      <c r="I178" s="12" t="n"/>
      <c r="J178" s="6" t="n"/>
      <c r="K178" s="9">
        <f>IF(OR($H178="",$J178=""),"",IF($J178&lt;=$H178,"是","否"))</f>
        <v/>
      </c>
      <c r="L178" s="10">
        <f>IF(OR($A178="",$H178=""),"",IF($J178&lt;&gt;"",IF($J178&lt;=$H178,"按时回复","延迟回复"),IF(TODAY()&gt;$H178,"逾期",IF(TODAY()=$H178,"今天到期","待回复"))))</f>
        <v/>
      </c>
      <c r="M178" s="5" t="n"/>
    </row>
    <row r="179">
      <c r="A179" s="6" t="n"/>
      <c r="B179" s="5" t="n"/>
      <c r="C179" s="12" t="n"/>
      <c r="D179" s="4" t="n"/>
      <c r="E179" s="5" t="n"/>
      <c r="F179" s="5" t="n"/>
      <c r="G179" s="8" t="n"/>
      <c r="H179" s="7">
        <f>IF(OR($A179="",$B179=""),"",IF($G179="是",WORKDAY($A179,'列表'!$D$6,'列表'!$D$11:$D$40),IFERROR(INDEX('外出计划'!$G$5:$G$204,MATCH($B179,'外出计划'!$A$5:$A$204,0)),"")))</f>
        <v/>
      </c>
      <c r="I179" s="12" t="n"/>
      <c r="J179" s="6" t="n"/>
      <c r="K179" s="9">
        <f>IF(OR($H179="",$J179=""),"",IF($J179&lt;=$H179,"是","否"))</f>
        <v/>
      </c>
      <c r="L179" s="10">
        <f>IF(OR($A179="",$H179=""),"",IF($J179&lt;&gt;"",IF($J179&lt;=$H179,"按时回复","延迟回复"),IF(TODAY()&gt;$H179,"逾期",IF(TODAY()=$H179,"今天到期","待回复"))))</f>
        <v/>
      </c>
      <c r="M179" s="5" t="n"/>
    </row>
    <row r="180">
      <c r="A180" s="6" t="n"/>
      <c r="B180" s="5" t="n"/>
      <c r="C180" s="12" t="n"/>
      <c r="D180" s="4" t="n"/>
      <c r="E180" s="5" t="n"/>
      <c r="F180" s="5" t="n"/>
      <c r="G180" s="8" t="n"/>
      <c r="H180" s="7">
        <f>IF(OR($A180="",$B180=""),"",IF($G180="是",WORKDAY($A180,'列表'!$D$6,'列表'!$D$11:$D$40),IFERROR(INDEX('外出计划'!$G$5:$G$204,MATCH($B180,'外出计划'!$A$5:$A$204,0)),"")))</f>
        <v/>
      </c>
      <c r="I180" s="12" t="n"/>
      <c r="J180" s="6" t="n"/>
      <c r="K180" s="9">
        <f>IF(OR($H180="",$J180=""),"",IF($J180&lt;=$H180,"是","否"))</f>
        <v/>
      </c>
      <c r="L180" s="10">
        <f>IF(OR($A180="",$H180=""),"",IF($J180&lt;&gt;"",IF($J180&lt;=$H180,"按时回复","延迟回复"),IF(TODAY()&gt;$H180,"逾期",IF(TODAY()=$H180,"今天到期","待回复"))))</f>
        <v/>
      </c>
      <c r="M180" s="5" t="n"/>
    </row>
    <row r="181">
      <c r="A181" s="6" t="n"/>
      <c r="B181" s="5" t="n"/>
      <c r="C181" s="12" t="n"/>
      <c r="D181" s="4" t="n"/>
      <c r="E181" s="5" t="n"/>
      <c r="F181" s="5" t="n"/>
      <c r="G181" s="8" t="n"/>
      <c r="H181" s="7">
        <f>IF(OR($A181="",$B181=""),"",IF($G181="是",WORKDAY($A181,'列表'!$D$6,'列表'!$D$11:$D$40),IFERROR(INDEX('外出计划'!$G$5:$G$204,MATCH($B181,'外出计划'!$A$5:$A$204,0)),"")))</f>
        <v/>
      </c>
      <c r="I181" s="12" t="n"/>
      <c r="J181" s="6" t="n"/>
      <c r="K181" s="9">
        <f>IF(OR($H181="",$J181=""),"",IF($J181&lt;=$H181,"是","否"))</f>
        <v/>
      </c>
      <c r="L181" s="10">
        <f>IF(OR($A181="",$H181=""),"",IF($J181&lt;&gt;"",IF($J181&lt;=$H181,"按时回复","延迟回复"),IF(TODAY()&gt;$H181,"逾期",IF(TODAY()=$H181,"今天到期","待回复"))))</f>
        <v/>
      </c>
      <c r="M181" s="5" t="n"/>
    </row>
    <row r="182">
      <c r="A182" s="6" t="n"/>
      <c r="B182" s="5" t="n"/>
      <c r="C182" s="12" t="n"/>
      <c r="D182" s="4" t="n"/>
      <c r="E182" s="5" t="n"/>
      <c r="F182" s="5" t="n"/>
      <c r="G182" s="8" t="n"/>
      <c r="H182" s="7">
        <f>IF(OR($A182="",$B182=""),"",IF($G182="是",WORKDAY($A182,'列表'!$D$6,'列表'!$D$11:$D$40),IFERROR(INDEX('外出计划'!$G$5:$G$204,MATCH($B182,'外出计划'!$A$5:$A$204,0)),"")))</f>
        <v/>
      </c>
      <c r="I182" s="12" t="n"/>
      <c r="J182" s="6" t="n"/>
      <c r="K182" s="9">
        <f>IF(OR($H182="",$J182=""),"",IF($J182&lt;=$H182,"是","否"))</f>
        <v/>
      </c>
      <c r="L182" s="10">
        <f>IF(OR($A182="",$H182=""),"",IF($J182&lt;&gt;"",IF($J182&lt;=$H182,"按时回复","延迟回复"),IF(TODAY()&gt;$H182,"逾期",IF(TODAY()=$H182,"今天到期","待回复"))))</f>
        <v/>
      </c>
      <c r="M182" s="5" t="n"/>
    </row>
    <row r="183">
      <c r="A183" s="6" t="n"/>
      <c r="B183" s="5" t="n"/>
      <c r="C183" s="12" t="n"/>
      <c r="D183" s="4" t="n"/>
      <c r="E183" s="5" t="n"/>
      <c r="F183" s="5" t="n"/>
      <c r="G183" s="8" t="n"/>
      <c r="H183" s="7">
        <f>IF(OR($A183="",$B183=""),"",IF($G183="是",WORKDAY($A183,'列表'!$D$6,'列表'!$D$11:$D$40),IFERROR(INDEX('外出计划'!$G$5:$G$204,MATCH($B183,'外出计划'!$A$5:$A$204,0)),"")))</f>
        <v/>
      </c>
      <c r="I183" s="12" t="n"/>
      <c r="J183" s="6" t="n"/>
      <c r="K183" s="9">
        <f>IF(OR($H183="",$J183=""),"",IF($J183&lt;=$H183,"是","否"))</f>
        <v/>
      </c>
      <c r="L183" s="10">
        <f>IF(OR($A183="",$H183=""),"",IF($J183&lt;&gt;"",IF($J183&lt;=$H183,"按时回复","延迟回复"),IF(TODAY()&gt;$H183,"逾期",IF(TODAY()=$H183,"今天到期","待回复"))))</f>
        <v/>
      </c>
      <c r="M183" s="5" t="n"/>
    </row>
    <row r="184">
      <c r="A184" s="6" t="n"/>
      <c r="B184" s="5" t="n"/>
      <c r="C184" s="12" t="n"/>
      <c r="D184" s="4" t="n"/>
      <c r="E184" s="5" t="n"/>
      <c r="F184" s="5" t="n"/>
      <c r="G184" s="8" t="n"/>
      <c r="H184" s="7">
        <f>IF(OR($A184="",$B184=""),"",IF($G184="是",WORKDAY($A184,'列表'!$D$6,'列表'!$D$11:$D$40),IFERROR(INDEX('外出计划'!$G$5:$G$204,MATCH($B184,'外出计划'!$A$5:$A$204,0)),"")))</f>
        <v/>
      </c>
      <c r="I184" s="12" t="n"/>
      <c r="J184" s="6" t="n"/>
      <c r="K184" s="9">
        <f>IF(OR($H184="",$J184=""),"",IF($J184&lt;=$H184,"是","否"))</f>
        <v/>
      </c>
      <c r="L184" s="10">
        <f>IF(OR($A184="",$H184=""),"",IF($J184&lt;&gt;"",IF($J184&lt;=$H184,"按时回复","延迟回复"),IF(TODAY()&gt;$H184,"逾期",IF(TODAY()=$H184,"今天到期","待回复"))))</f>
        <v/>
      </c>
      <c r="M184" s="5" t="n"/>
    </row>
    <row r="185">
      <c r="A185" s="6" t="n"/>
      <c r="B185" s="5" t="n"/>
      <c r="C185" s="12" t="n"/>
      <c r="D185" s="4" t="n"/>
      <c r="E185" s="5" t="n"/>
      <c r="F185" s="5" t="n"/>
      <c r="G185" s="8" t="n"/>
      <c r="H185" s="7">
        <f>IF(OR($A185="",$B185=""),"",IF($G185="是",WORKDAY($A185,'列表'!$D$6,'列表'!$D$11:$D$40),IFERROR(INDEX('外出计划'!$G$5:$G$204,MATCH($B185,'外出计划'!$A$5:$A$204,0)),"")))</f>
        <v/>
      </c>
      <c r="I185" s="12" t="n"/>
      <c r="J185" s="6" t="n"/>
      <c r="K185" s="9">
        <f>IF(OR($H185="",$J185=""),"",IF($J185&lt;=$H185,"是","否"))</f>
        <v/>
      </c>
      <c r="L185" s="10">
        <f>IF(OR($A185="",$H185=""),"",IF($J185&lt;&gt;"",IF($J185&lt;=$H185,"按时回复","延迟回复"),IF(TODAY()&gt;$H185,"逾期",IF(TODAY()=$H185,"今天到期","待回复"))))</f>
        <v/>
      </c>
      <c r="M185" s="5" t="n"/>
    </row>
    <row r="186">
      <c r="A186" s="6" t="n"/>
      <c r="B186" s="5" t="n"/>
      <c r="C186" s="12" t="n"/>
      <c r="D186" s="4" t="n"/>
      <c r="E186" s="5" t="n"/>
      <c r="F186" s="5" t="n"/>
      <c r="G186" s="8" t="n"/>
      <c r="H186" s="7">
        <f>IF(OR($A186="",$B186=""),"",IF($G186="是",WORKDAY($A186,'列表'!$D$6,'列表'!$D$11:$D$40),IFERROR(INDEX('外出计划'!$G$5:$G$204,MATCH($B186,'外出计划'!$A$5:$A$204,0)),"")))</f>
        <v/>
      </c>
      <c r="I186" s="12" t="n"/>
      <c r="J186" s="6" t="n"/>
      <c r="K186" s="9">
        <f>IF(OR($H186="",$J186=""),"",IF($J186&lt;=$H186,"是","否"))</f>
        <v/>
      </c>
      <c r="L186" s="10">
        <f>IF(OR($A186="",$H186=""),"",IF($J186&lt;&gt;"",IF($J186&lt;=$H186,"按时回复","延迟回复"),IF(TODAY()&gt;$H186,"逾期",IF(TODAY()=$H186,"今天到期","待回复"))))</f>
        <v/>
      </c>
      <c r="M186" s="5" t="n"/>
    </row>
    <row r="187">
      <c r="A187" s="6" t="n"/>
      <c r="B187" s="5" t="n"/>
      <c r="C187" s="12" t="n"/>
      <c r="D187" s="4" t="n"/>
      <c r="E187" s="5" t="n"/>
      <c r="F187" s="5" t="n"/>
      <c r="G187" s="8" t="n"/>
      <c r="H187" s="7">
        <f>IF(OR($A187="",$B187=""),"",IF($G187="是",WORKDAY($A187,'列表'!$D$6,'列表'!$D$11:$D$40),IFERROR(INDEX('外出计划'!$G$5:$G$204,MATCH($B187,'外出计划'!$A$5:$A$204,0)),"")))</f>
        <v/>
      </c>
      <c r="I187" s="12" t="n"/>
      <c r="J187" s="6" t="n"/>
      <c r="K187" s="9">
        <f>IF(OR($H187="",$J187=""),"",IF($J187&lt;=$H187,"是","否"))</f>
        <v/>
      </c>
      <c r="L187" s="10">
        <f>IF(OR($A187="",$H187=""),"",IF($J187&lt;&gt;"",IF($J187&lt;=$H187,"按时回复","延迟回复"),IF(TODAY()&gt;$H187,"逾期",IF(TODAY()=$H187,"今天到期","待回复"))))</f>
        <v/>
      </c>
      <c r="M187" s="5" t="n"/>
    </row>
    <row r="188">
      <c r="A188" s="6" t="n"/>
      <c r="B188" s="5" t="n"/>
      <c r="C188" s="12" t="n"/>
      <c r="D188" s="4" t="n"/>
      <c r="E188" s="5" t="n"/>
      <c r="F188" s="5" t="n"/>
      <c r="G188" s="8" t="n"/>
      <c r="H188" s="7">
        <f>IF(OR($A188="",$B188=""),"",IF($G188="是",WORKDAY($A188,'列表'!$D$6,'列表'!$D$11:$D$40),IFERROR(INDEX('外出计划'!$G$5:$G$204,MATCH($B188,'外出计划'!$A$5:$A$204,0)),"")))</f>
        <v/>
      </c>
      <c r="I188" s="12" t="n"/>
      <c r="J188" s="6" t="n"/>
      <c r="K188" s="9">
        <f>IF(OR($H188="",$J188=""),"",IF($J188&lt;=$H188,"是","否"))</f>
        <v/>
      </c>
      <c r="L188" s="10">
        <f>IF(OR($A188="",$H188=""),"",IF($J188&lt;&gt;"",IF($J188&lt;=$H188,"按时回复","延迟回复"),IF(TODAY()&gt;$H188,"逾期",IF(TODAY()=$H188,"今天到期","待回复"))))</f>
        <v/>
      </c>
      <c r="M188" s="5" t="n"/>
    </row>
    <row r="189">
      <c r="A189" s="6" t="n"/>
      <c r="B189" s="5" t="n"/>
      <c r="C189" s="12" t="n"/>
      <c r="D189" s="4" t="n"/>
      <c r="E189" s="5" t="n"/>
      <c r="F189" s="5" t="n"/>
      <c r="G189" s="8" t="n"/>
      <c r="H189" s="7">
        <f>IF(OR($A189="",$B189=""),"",IF($G189="是",WORKDAY($A189,'列表'!$D$6,'列表'!$D$11:$D$40),IFERROR(INDEX('外出计划'!$G$5:$G$204,MATCH($B189,'外出计划'!$A$5:$A$204,0)),"")))</f>
        <v/>
      </c>
      <c r="I189" s="12" t="n"/>
      <c r="J189" s="6" t="n"/>
      <c r="K189" s="9">
        <f>IF(OR($H189="",$J189=""),"",IF($J189&lt;=$H189,"是","否"))</f>
        <v/>
      </c>
      <c r="L189" s="10">
        <f>IF(OR($A189="",$H189=""),"",IF($J189&lt;&gt;"",IF($J189&lt;=$H189,"按时回复","延迟回复"),IF(TODAY()&gt;$H189,"逾期",IF(TODAY()=$H189,"今天到期","待回复"))))</f>
        <v/>
      </c>
      <c r="M189" s="5" t="n"/>
    </row>
    <row r="190">
      <c r="A190" s="6" t="n"/>
      <c r="B190" s="5" t="n"/>
      <c r="C190" s="12" t="n"/>
      <c r="D190" s="4" t="n"/>
      <c r="E190" s="5" t="n"/>
      <c r="F190" s="5" t="n"/>
      <c r="G190" s="8" t="n"/>
      <c r="H190" s="7">
        <f>IF(OR($A190="",$B190=""),"",IF($G190="是",WORKDAY($A190,'列表'!$D$6,'列表'!$D$11:$D$40),IFERROR(INDEX('外出计划'!$G$5:$G$204,MATCH($B190,'外出计划'!$A$5:$A$204,0)),"")))</f>
        <v/>
      </c>
      <c r="I190" s="12" t="n"/>
      <c r="J190" s="6" t="n"/>
      <c r="K190" s="9">
        <f>IF(OR($H190="",$J190=""),"",IF($J190&lt;=$H190,"是","否"))</f>
        <v/>
      </c>
      <c r="L190" s="10">
        <f>IF(OR($A190="",$H190=""),"",IF($J190&lt;&gt;"",IF($J190&lt;=$H190,"按时回复","延迟回复"),IF(TODAY()&gt;$H190,"逾期",IF(TODAY()=$H190,"今天到期","待回复"))))</f>
        <v/>
      </c>
      <c r="M190" s="5" t="n"/>
    </row>
    <row r="191">
      <c r="A191" s="6" t="n"/>
      <c r="B191" s="5" t="n"/>
      <c r="C191" s="12" t="n"/>
      <c r="D191" s="4" t="n"/>
      <c r="E191" s="5" t="n"/>
      <c r="F191" s="5" t="n"/>
      <c r="G191" s="8" t="n"/>
      <c r="H191" s="7">
        <f>IF(OR($A191="",$B191=""),"",IF($G191="是",WORKDAY($A191,'列表'!$D$6,'列表'!$D$11:$D$40),IFERROR(INDEX('外出计划'!$G$5:$G$204,MATCH($B191,'外出计划'!$A$5:$A$204,0)),"")))</f>
        <v/>
      </c>
      <c r="I191" s="12" t="n"/>
      <c r="J191" s="6" t="n"/>
      <c r="K191" s="9">
        <f>IF(OR($H191="",$J191=""),"",IF($J191&lt;=$H191,"是","否"))</f>
        <v/>
      </c>
      <c r="L191" s="10">
        <f>IF(OR($A191="",$H191=""),"",IF($J191&lt;&gt;"",IF($J191&lt;=$H191,"按时回复","延迟回复"),IF(TODAY()&gt;$H191,"逾期",IF(TODAY()=$H191,"今天到期","待回复"))))</f>
        <v/>
      </c>
      <c r="M191" s="5" t="n"/>
    </row>
    <row r="192">
      <c r="A192" s="6" t="n"/>
      <c r="B192" s="5" t="n"/>
      <c r="C192" s="12" t="n"/>
      <c r="D192" s="4" t="n"/>
      <c r="E192" s="5" t="n"/>
      <c r="F192" s="5" t="n"/>
      <c r="G192" s="8" t="n"/>
      <c r="H192" s="7">
        <f>IF(OR($A192="",$B192=""),"",IF($G192="是",WORKDAY($A192,'列表'!$D$6,'列表'!$D$11:$D$40),IFERROR(INDEX('外出计划'!$G$5:$G$204,MATCH($B192,'外出计划'!$A$5:$A$204,0)),"")))</f>
        <v/>
      </c>
      <c r="I192" s="12" t="n"/>
      <c r="J192" s="6" t="n"/>
      <c r="K192" s="9">
        <f>IF(OR($H192="",$J192=""),"",IF($J192&lt;=$H192,"是","否"))</f>
        <v/>
      </c>
      <c r="L192" s="10">
        <f>IF(OR($A192="",$H192=""),"",IF($J192&lt;&gt;"",IF($J192&lt;=$H192,"按时回复","延迟回复"),IF(TODAY()&gt;$H192,"逾期",IF(TODAY()=$H192,"今天到期","待回复"))))</f>
        <v/>
      </c>
      <c r="M192" s="5" t="n"/>
    </row>
    <row r="193">
      <c r="A193" s="6" t="n"/>
      <c r="B193" s="5" t="n"/>
      <c r="C193" s="12" t="n"/>
      <c r="D193" s="4" t="n"/>
      <c r="E193" s="5" t="n"/>
      <c r="F193" s="5" t="n"/>
      <c r="G193" s="8" t="n"/>
      <c r="H193" s="7">
        <f>IF(OR($A193="",$B193=""),"",IF($G193="是",WORKDAY($A193,'列表'!$D$6,'列表'!$D$11:$D$40),IFERROR(INDEX('外出计划'!$G$5:$G$204,MATCH($B193,'外出计划'!$A$5:$A$204,0)),"")))</f>
        <v/>
      </c>
      <c r="I193" s="12" t="n"/>
      <c r="J193" s="6" t="n"/>
      <c r="K193" s="9">
        <f>IF(OR($H193="",$J193=""),"",IF($J193&lt;=$H193,"是","否"))</f>
        <v/>
      </c>
      <c r="L193" s="10">
        <f>IF(OR($A193="",$H193=""),"",IF($J193&lt;&gt;"",IF($J193&lt;=$H193,"按时回复","延迟回复"),IF(TODAY()&gt;$H193,"逾期",IF(TODAY()=$H193,"今天到期","待回复"))))</f>
        <v/>
      </c>
      <c r="M193" s="5" t="n"/>
    </row>
    <row r="194">
      <c r="A194" s="6" t="n"/>
      <c r="B194" s="5" t="n"/>
      <c r="C194" s="12" t="n"/>
      <c r="D194" s="4" t="n"/>
      <c r="E194" s="5" t="n"/>
      <c r="F194" s="5" t="n"/>
      <c r="G194" s="8" t="n"/>
      <c r="H194" s="7">
        <f>IF(OR($A194="",$B194=""),"",IF($G194="是",WORKDAY($A194,'列表'!$D$6,'列表'!$D$11:$D$40),IFERROR(INDEX('外出计划'!$G$5:$G$204,MATCH($B194,'外出计划'!$A$5:$A$204,0)),"")))</f>
        <v/>
      </c>
      <c r="I194" s="12" t="n"/>
      <c r="J194" s="6" t="n"/>
      <c r="K194" s="9">
        <f>IF(OR($H194="",$J194=""),"",IF($J194&lt;=$H194,"是","否"))</f>
        <v/>
      </c>
      <c r="L194" s="10">
        <f>IF(OR($A194="",$H194=""),"",IF($J194&lt;&gt;"",IF($J194&lt;=$H194,"按时回复","延迟回复"),IF(TODAY()&gt;$H194,"逾期",IF(TODAY()=$H194,"今天到期","待回复"))))</f>
        <v/>
      </c>
      <c r="M194" s="5" t="n"/>
    </row>
    <row r="195">
      <c r="A195" s="6" t="n"/>
      <c r="B195" s="5" t="n"/>
      <c r="C195" s="12" t="n"/>
      <c r="D195" s="4" t="n"/>
      <c r="E195" s="5" t="n"/>
      <c r="F195" s="5" t="n"/>
      <c r="G195" s="8" t="n"/>
      <c r="H195" s="7">
        <f>IF(OR($A195="",$B195=""),"",IF($G195="是",WORKDAY($A195,'列表'!$D$6,'列表'!$D$11:$D$40),IFERROR(INDEX('外出计划'!$G$5:$G$204,MATCH($B195,'外出计划'!$A$5:$A$204,0)),"")))</f>
        <v/>
      </c>
      <c r="I195" s="12" t="n"/>
      <c r="J195" s="6" t="n"/>
      <c r="K195" s="9">
        <f>IF(OR($H195="",$J195=""),"",IF($J195&lt;=$H195,"是","否"))</f>
        <v/>
      </c>
      <c r="L195" s="10">
        <f>IF(OR($A195="",$H195=""),"",IF($J195&lt;&gt;"",IF($J195&lt;=$H195,"按时回复","延迟回复"),IF(TODAY()&gt;$H195,"逾期",IF(TODAY()=$H195,"今天到期","待回复"))))</f>
        <v/>
      </c>
      <c r="M195" s="5" t="n"/>
    </row>
    <row r="196">
      <c r="A196" s="6" t="n"/>
      <c r="B196" s="5" t="n"/>
      <c r="C196" s="12" t="n"/>
      <c r="D196" s="4" t="n"/>
      <c r="E196" s="5" t="n"/>
      <c r="F196" s="5" t="n"/>
      <c r="G196" s="8" t="n"/>
      <c r="H196" s="7">
        <f>IF(OR($A196="",$B196=""),"",IF($G196="是",WORKDAY($A196,'列表'!$D$6,'列表'!$D$11:$D$40),IFERROR(INDEX('外出计划'!$G$5:$G$204,MATCH($B196,'外出计划'!$A$5:$A$204,0)),"")))</f>
        <v/>
      </c>
      <c r="I196" s="12" t="n"/>
      <c r="J196" s="6" t="n"/>
      <c r="K196" s="9">
        <f>IF(OR($H196="",$J196=""),"",IF($J196&lt;=$H196,"是","否"))</f>
        <v/>
      </c>
      <c r="L196" s="10">
        <f>IF(OR($A196="",$H196=""),"",IF($J196&lt;&gt;"",IF($J196&lt;=$H196,"按时回复","延迟回复"),IF(TODAY()&gt;$H196,"逾期",IF(TODAY()=$H196,"今天到期","待回复"))))</f>
        <v/>
      </c>
      <c r="M196" s="5" t="n"/>
    </row>
    <row r="197">
      <c r="A197" s="6" t="n"/>
      <c r="B197" s="5" t="n"/>
      <c r="C197" s="12" t="n"/>
      <c r="D197" s="4" t="n"/>
      <c r="E197" s="5" t="n"/>
      <c r="F197" s="5" t="n"/>
      <c r="G197" s="8" t="n"/>
      <c r="H197" s="7">
        <f>IF(OR($A197="",$B197=""),"",IF($G197="是",WORKDAY($A197,'列表'!$D$6,'列表'!$D$11:$D$40),IFERROR(INDEX('外出计划'!$G$5:$G$204,MATCH($B197,'外出计划'!$A$5:$A$204,0)),"")))</f>
        <v/>
      </c>
      <c r="I197" s="12" t="n"/>
      <c r="J197" s="6" t="n"/>
      <c r="K197" s="9">
        <f>IF(OR($H197="",$J197=""),"",IF($J197&lt;=$H197,"是","否"))</f>
        <v/>
      </c>
      <c r="L197" s="10">
        <f>IF(OR($A197="",$H197=""),"",IF($J197&lt;&gt;"",IF($J197&lt;=$H197,"按时回复","延迟回复"),IF(TODAY()&gt;$H197,"逾期",IF(TODAY()=$H197,"今天到期","待回复"))))</f>
        <v/>
      </c>
      <c r="M197" s="5" t="n"/>
    </row>
    <row r="198">
      <c r="A198" s="6" t="n"/>
      <c r="B198" s="5" t="n"/>
      <c r="C198" s="12" t="n"/>
      <c r="D198" s="4" t="n"/>
      <c r="E198" s="5" t="n"/>
      <c r="F198" s="5" t="n"/>
      <c r="G198" s="8" t="n"/>
      <c r="H198" s="7">
        <f>IF(OR($A198="",$B198=""),"",IF($G198="是",WORKDAY($A198,'列表'!$D$6,'列表'!$D$11:$D$40),IFERROR(INDEX('外出计划'!$G$5:$G$204,MATCH($B198,'外出计划'!$A$5:$A$204,0)),"")))</f>
        <v/>
      </c>
      <c r="I198" s="12" t="n"/>
      <c r="J198" s="6" t="n"/>
      <c r="K198" s="9">
        <f>IF(OR($H198="",$J198=""),"",IF($J198&lt;=$H198,"是","否"))</f>
        <v/>
      </c>
      <c r="L198" s="10">
        <f>IF(OR($A198="",$H198=""),"",IF($J198&lt;&gt;"",IF($J198&lt;=$H198,"按时回复","延迟回复"),IF(TODAY()&gt;$H198,"逾期",IF(TODAY()=$H198,"今天到期","待回复"))))</f>
        <v/>
      </c>
      <c r="M198" s="5" t="n"/>
    </row>
    <row r="199">
      <c r="A199" s="6" t="n"/>
      <c r="B199" s="5" t="n"/>
      <c r="C199" s="12" t="n"/>
      <c r="D199" s="4" t="n"/>
      <c r="E199" s="5" t="n"/>
      <c r="F199" s="5" t="n"/>
      <c r="G199" s="8" t="n"/>
      <c r="H199" s="7">
        <f>IF(OR($A199="",$B199=""),"",IF($G199="是",WORKDAY($A199,'列表'!$D$6,'列表'!$D$11:$D$40),IFERROR(INDEX('外出计划'!$G$5:$G$204,MATCH($B199,'外出计划'!$A$5:$A$204,0)),"")))</f>
        <v/>
      </c>
      <c r="I199" s="12" t="n"/>
      <c r="J199" s="6" t="n"/>
      <c r="K199" s="9">
        <f>IF(OR($H199="",$J199=""),"",IF($J199&lt;=$H199,"是","否"))</f>
        <v/>
      </c>
      <c r="L199" s="10">
        <f>IF(OR($A199="",$H199=""),"",IF($J199&lt;&gt;"",IF($J199&lt;=$H199,"按时回复","延迟回复"),IF(TODAY()&gt;$H199,"逾期",IF(TODAY()=$H199,"今天到期","待回复"))))</f>
        <v/>
      </c>
      <c r="M199" s="5" t="n"/>
    </row>
    <row r="200">
      <c r="A200" s="6" t="n"/>
      <c r="B200" s="5" t="n"/>
      <c r="C200" s="12" t="n"/>
      <c r="D200" s="4" t="n"/>
      <c r="E200" s="5" t="n"/>
      <c r="F200" s="5" t="n"/>
      <c r="G200" s="8" t="n"/>
      <c r="H200" s="7">
        <f>IF(OR($A200="",$B200=""),"",IF($G200="是",WORKDAY($A200,'列表'!$D$6,'列表'!$D$11:$D$40),IFERROR(INDEX('外出计划'!$G$5:$G$204,MATCH($B200,'外出计划'!$A$5:$A$204,0)),"")))</f>
        <v/>
      </c>
      <c r="I200" s="12" t="n"/>
      <c r="J200" s="6" t="n"/>
      <c r="K200" s="9">
        <f>IF(OR($H200="",$J200=""),"",IF($J200&lt;=$H200,"是","否"))</f>
        <v/>
      </c>
      <c r="L200" s="10">
        <f>IF(OR($A200="",$H200=""),"",IF($J200&lt;&gt;"",IF($J200&lt;=$H200,"按时回复","延迟回复"),IF(TODAY()&gt;$H200,"逾期",IF(TODAY()=$H200,"今天到期","待回复"))))</f>
        <v/>
      </c>
      <c r="M200" s="5" t="n"/>
    </row>
    <row r="201">
      <c r="A201" s="6" t="n"/>
      <c r="B201" s="5" t="n"/>
      <c r="C201" s="12" t="n"/>
      <c r="D201" s="4" t="n"/>
      <c r="E201" s="5" t="n"/>
      <c r="F201" s="5" t="n"/>
      <c r="G201" s="8" t="n"/>
      <c r="H201" s="7">
        <f>IF(OR($A201="",$B201=""),"",IF($G201="是",WORKDAY($A201,'列表'!$D$6,'列表'!$D$11:$D$40),IFERROR(INDEX('外出计划'!$G$5:$G$204,MATCH($B201,'外出计划'!$A$5:$A$204,0)),"")))</f>
        <v/>
      </c>
      <c r="I201" s="12" t="n"/>
      <c r="J201" s="6" t="n"/>
      <c r="K201" s="9">
        <f>IF(OR($H201="",$J201=""),"",IF($J201&lt;=$H201,"是","否"))</f>
        <v/>
      </c>
      <c r="L201" s="10">
        <f>IF(OR($A201="",$H201=""),"",IF($J201&lt;&gt;"",IF($J201&lt;=$H201,"按时回复","延迟回复"),IF(TODAY()&gt;$H201,"逾期",IF(TODAY()=$H201,"今天到期","待回复"))))</f>
        <v/>
      </c>
      <c r="M201" s="5" t="n"/>
    </row>
    <row r="202">
      <c r="A202" s="6" t="n"/>
      <c r="B202" s="5" t="n"/>
      <c r="C202" s="12" t="n"/>
      <c r="D202" s="4" t="n"/>
      <c r="E202" s="5" t="n"/>
      <c r="F202" s="5" t="n"/>
      <c r="G202" s="8" t="n"/>
      <c r="H202" s="7">
        <f>IF(OR($A202="",$B202=""),"",IF($G202="是",WORKDAY($A202,'列表'!$D$6,'列表'!$D$11:$D$40),IFERROR(INDEX('外出计划'!$G$5:$G$204,MATCH($B202,'外出计划'!$A$5:$A$204,0)),"")))</f>
        <v/>
      </c>
      <c r="I202" s="12" t="n"/>
      <c r="J202" s="6" t="n"/>
      <c r="K202" s="9">
        <f>IF(OR($H202="",$J202=""),"",IF($J202&lt;=$H202,"是","否"))</f>
        <v/>
      </c>
      <c r="L202" s="10">
        <f>IF(OR($A202="",$H202=""),"",IF($J202&lt;&gt;"",IF($J202&lt;=$H202,"按时回复","延迟回复"),IF(TODAY()&gt;$H202,"逾期",IF(TODAY()=$H202,"今天到期","待回复"))))</f>
        <v/>
      </c>
      <c r="M202" s="5" t="n"/>
    </row>
    <row r="203">
      <c r="A203" s="6" t="n"/>
      <c r="B203" s="5" t="n"/>
      <c r="C203" s="12" t="n"/>
      <c r="D203" s="4" t="n"/>
      <c r="E203" s="5" t="n"/>
      <c r="F203" s="5" t="n"/>
      <c r="G203" s="8" t="n"/>
      <c r="H203" s="7">
        <f>IF(OR($A203="",$B203=""),"",IF($G203="是",WORKDAY($A203,'列表'!$D$6,'列表'!$D$11:$D$40),IFERROR(INDEX('外出计划'!$G$5:$G$204,MATCH($B203,'外出计划'!$A$5:$A$204,0)),"")))</f>
        <v/>
      </c>
      <c r="I203" s="12" t="n"/>
      <c r="J203" s="6" t="n"/>
      <c r="K203" s="9">
        <f>IF(OR($H203="",$J203=""),"",IF($J203&lt;=$H203,"是","否"))</f>
        <v/>
      </c>
      <c r="L203" s="10">
        <f>IF(OR($A203="",$H203=""),"",IF($J203&lt;&gt;"",IF($J203&lt;=$H203,"按时回复","延迟回复"),IF(TODAY()&gt;$H203,"逾期",IF(TODAY()=$H203,"今天到期","待回复"))))</f>
        <v/>
      </c>
      <c r="M203" s="5" t="n"/>
    </row>
    <row r="204">
      <c r="A204" s="6" t="n"/>
      <c r="B204" s="5" t="n"/>
      <c r="C204" s="12" t="n"/>
      <c r="D204" s="4" t="n"/>
      <c r="E204" s="5" t="n"/>
      <c r="F204" s="5" t="n"/>
      <c r="G204" s="8" t="n"/>
      <c r="H204" s="7">
        <f>IF(OR($A204="",$B204=""),"",IF($G204="是",WORKDAY($A204,'列表'!$D$6,'列表'!$D$11:$D$40),IFERROR(INDEX('外出计划'!$G$5:$G$204,MATCH($B204,'外出计划'!$A$5:$A$204,0)),"")))</f>
        <v/>
      </c>
      <c r="I204" s="12" t="n"/>
      <c r="J204" s="6" t="n"/>
      <c r="K204" s="9">
        <f>IF(OR($H204="",$J204=""),"",IF($J204&lt;=$H204,"是","否"))</f>
        <v/>
      </c>
      <c r="L204" s="10">
        <f>IF(OR($A204="",$H204=""),"",IF($J204&lt;&gt;"",IF($J204&lt;=$H204,"按时回复","延迟回复"),IF(TODAY()&gt;$H204,"逾期",IF(TODAY()=$H204,"今天到期","待回复"))))</f>
        <v/>
      </c>
      <c r="M204" s="5" t="n"/>
    </row>
  </sheetData>
  <autoFilter ref="A4:M204"/>
  <conditionalFormatting sqref="K5:K204">
    <cfRule type="expression" priority="1" dxfId="0">
      <formula>K5="是"</formula>
    </cfRule>
    <cfRule type="expression" priority="2" dxfId="4">
      <formula>K5="否"</formula>
    </cfRule>
  </conditionalFormatting>
  <conditionalFormatting sqref="L5:L204">
    <cfRule type="expression" priority="3" dxfId="2">
      <formula>L5="待回复"</formula>
    </cfRule>
    <cfRule type="expression" priority="4" dxfId="1">
      <formula>L5="今天到期"</formula>
    </cfRule>
    <cfRule type="expression" priority="5" dxfId="4">
      <formula>L5="逾期"</formula>
    </cfRule>
    <cfRule type="expression" priority="6" dxfId="0">
      <formula>L5="按时回复"</formula>
    </cfRule>
    <cfRule type="expression" priority="7" dxfId="1">
      <formula>L5="延迟回复"</formula>
    </cfRule>
  </conditionalFormatting>
  <dataValidations count="4">
    <dataValidation sqref="B5:B204" showDropDown="0" showInputMessage="0" showErrorMessage="0" allowBlank="1" type="list">
      <formula1>='外出计划'!$A$5:$A$204</formula1>
    </dataValidation>
    <dataValidation sqref="C5:C204" showDropDown="0" showInputMessage="0" showErrorMessage="0" allowBlank="1" type="list">
      <formula1>='列表'!$B$11:$B$14</formula1>
    </dataValidation>
    <dataValidation sqref="G5:G204" showDropDown="0" showInputMessage="0" showErrorMessage="0" allowBlank="1" type="list">
      <formula1>"是,否"</formula1>
    </dataValidation>
    <dataValidation sqref="I5:I204" showDropDown="0" showInputMessage="0" showErrorMessage="0" allowBlank="1" type="list">
      <formula1>='列表'!$C$11:$C$20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外出汇总</t>
        </is>
      </c>
    </row>
    <row r="2">
      <c r="A2" s="2" t="inlineStr">
        <is>
          <t>来自“外出计划”和“外出记录”工作表的合计。修改任意一行后会自动更新。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计划中的外出事项</t>
        </is>
      </c>
      <c r="B5" s="13">
        <f>COUNTA('外出计划'!$A$5:$A$204)</f>
        <v/>
      </c>
    </row>
    <row r="6">
      <c r="A6" s="5" t="inlineStr">
        <is>
          <t>已就绪：四条消息都已设置</t>
        </is>
      </c>
      <c r="B6" s="13">
        <f>COUNTIF('外出计划'!$O$5:$O$204,"已就绪")</f>
        <v/>
      </c>
    </row>
    <row r="7">
      <c r="A7" s="5" t="inlineStr">
        <is>
          <t>尚未就绪</t>
        </is>
      </c>
      <c r="B7" s="13">
        <f>COUNTIF('外出计划'!$O$5:$O$204,"未就绪")</f>
        <v/>
      </c>
    </row>
    <row r="8">
      <c r="A8" s="5" t="inlineStr">
        <is>
          <t>已计划</t>
        </is>
      </c>
      <c r="B8" s="13">
        <f>COUNTIF('外出计划'!$R$5:$R$204,"已计划")</f>
        <v/>
      </c>
    </row>
    <row r="9">
      <c r="A9" s="5" t="inlineStr">
        <is>
          <t>立即设置消息</t>
        </is>
      </c>
      <c r="B9" s="13">
        <f>COUNTIF('外出计划'!$R$5:$R$204,"立即设置消息")</f>
        <v/>
      </c>
    </row>
    <row r="10">
      <c r="A10" s="5" t="inlineStr">
        <is>
          <t>外出中</t>
        </is>
      </c>
      <c r="B10" s="13">
        <f>COUNTIF('外出计划'!$R$5:$R$204,"外出中")</f>
        <v/>
      </c>
    </row>
    <row r="11">
      <c r="A11" s="5" t="inlineStr">
        <is>
          <t>待跟进</t>
        </is>
      </c>
      <c r="B11" s="13">
        <f>COUNTIF('外出计划'!$R$5:$R$204,"待跟进")</f>
        <v/>
      </c>
    </row>
    <row r="12">
      <c r="A12" s="5" t="inlineStr">
        <is>
          <t>跟进逾期</t>
        </is>
      </c>
      <c r="B12" s="13">
        <f>COUNTIF('外出计划'!$R$5:$R$204,"跟进逾期")</f>
        <v/>
      </c>
    </row>
    <row r="13">
      <c r="A13" s="5" t="inlineStr">
        <is>
          <t>已结束</t>
        </is>
      </c>
      <c r="B13" s="13">
        <f>COUNTIF('外出计划'!$R$5:$R$204,"已结束")</f>
        <v/>
      </c>
    </row>
    <row r="14">
      <c r="A14" s="5" t="inlineStr">
        <is>
          <t>已记录消息</t>
        </is>
      </c>
      <c r="B14" s="13">
        <f>COUNTA('外出记录'!$A$5:$A$204)</f>
        <v/>
      </c>
    </row>
    <row r="15">
      <c r="A15" s="5" t="inlineStr">
        <is>
          <t>紧急消息</t>
        </is>
      </c>
      <c r="B15" s="13">
        <f>COUNTIFS('外出记录'!$A$5:$A$204,"&lt;&gt;",'外出记录'!$G$5:$G$204,"是")</f>
        <v/>
      </c>
    </row>
    <row r="16">
      <c r="A16" s="5" t="inlineStr">
        <is>
          <t>已回复</t>
        </is>
      </c>
      <c r="B16" s="13">
        <f>COUNTIFS('外出记录'!$A$5:$A$204,"&lt;&gt;",'外出记录'!$J$5:$J$204,"&lt;&gt;")</f>
        <v/>
      </c>
    </row>
    <row r="17">
      <c r="A17" s="5" t="inlineStr">
        <is>
          <t>在承诺日期前回复</t>
        </is>
      </c>
      <c r="B17" s="13">
        <f>COUNTIF('外出记录'!$K$5:$K$204,"是")</f>
        <v/>
      </c>
    </row>
    <row r="18">
      <c r="A18" s="5" t="inlineStr">
        <is>
          <t>按时回复占比</t>
        </is>
      </c>
      <c r="B18" s="14">
        <f>IF(B16=0,"",B17/B16)</f>
        <v/>
      </c>
    </row>
    <row r="19">
      <c r="A19" s="5" t="inlineStr">
        <is>
          <t>延迟回复</t>
        </is>
      </c>
      <c r="B19" s="13">
        <f>COUNTIF('外出记录'!$L$5:$L$204,"延迟回复")</f>
        <v/>
      </c>
    </row>
    <row r="20">
      <c r="A20" s="5" t="inlineStr">
        <is>
          <t>待回复，未到期</t>
        </is>
      </c>
      <c r="B20" s="13">
        <f>COUNTIF('外出记录'!$L$5:$L$204,"待回复")</f>
        <v/>
      </c>
    </row>
    <row r="21">
      <c r="A21" s="5" t="inlineStr">
        <is>
          <t>今天到期</t>
        </is>
      </c>
      <c r="B21" s="13">
        <f>COUNTIF('外出记录'!$L$5:$L$204,"今天到期")</f>
        <v/>
      </c>
    </row>
    <row r="22">
      <c r="A22" s="5" t="inlineStr">
        <is>
          <t>逾期</t>
        </is>
      </c>
      <c r="B22" s="13">
        <f>COUNTIF('外出记录'!$L$5:$L$204,"逾期")</f>
        <v/>
      </c>
    </row>
    <row r="24">
      <c r="A24" s="15" t="inlineStr">
        <is>
          <t>按渠道</t>
        </is>
      </c>
    </row>
    <row r="25" ht="24" customHeight="1">
      <c r="A25" s="3" t="inlineStr">
        <is>
          <t>渠道</t>
        </is>
      </c>
      <c r="B25" s="3" t="inlineStr">
        <is>
          <t>消息</t>
        </is>
      </c>
      <c r="C25" s="3" t="inlineStr">
        <is>
          <t>紧急</t>
        </is>
      </c>
      <c r="D25" s="3" t="inlineStr">
        <is>
          <t>延迟或逾期</t>
        </is>
      </c>
    </row>
    <row r="26">
      <c r="A26" s="5">
        <f>'列表'!$B$11</f>
        <v/>
      </c>
      <c r="B26" s="16">
        <f>COUNTIF('外出记录'!$C$5:$C$204,A26)</f>
        <v/>
      </c>
      <c r="C26" s="16">
        <f>COUNTIFS('外出记录'!$C$5:$C$204,A26,'外出记录'!$G$5:$G$204,"是")</f>
        <v/>
      </c>
      <c r="D26" s="16">
        <f>COUNTIFS('外出记录'!$C$5:$C$204,A26,'外出记录'!$L$5:$L$204,"延迟回复")+COUNTIFS('外出记录'!$C$5:$C$204,A26,'外出记录'!$L$5:$L$204,"逾期")</f>
        <v/>
      </c>
    </row>
    <row r="27">
      <c r="A27" s="5">
        <f>'列表'!$B$12</f>
        <v/>
      </c>
      <c r="B27" s="16">
        <f>COUNTIF('外出记录'!$C$5:$C$204,A27)</f>
        <v/>
      </c>
      <c r="C27" s="16">
        <f>COUNTIFS('外出记录'!$C$5:$C$204,A27,'外出记录'!$G$5:$G$204,"是")</f>
        <v/>
      </c>
      <c r="D27" s="16">
        <f>COUNTIFS('外出记录'!$C$5:$C$204,A27,'外出记录'!$L$5:$L$204,"延迟回复")+COUNTIFS('外出记录'!$C$5:$C$204,A27,'外出记录'!$L$5:$L$204,"逾期")</f>
        <v/>
      </c>
    </row>
    <row r="28">
      <c r="A28" s="5">
        <f>'列表'!$B$13</f>
        <v/>
      </c>
      <c r="B28" s="16">
        <f>COUNTIF('外出记录'!$C$5:$C$204,A28)</f>
        <v/>
      </c>
      <c r="C28" s="16">
        <f>COUNTIFS('外出记录'!$C$5:$C$204,A28,'外出记录'!$G$5:$G$204,"是")</f>
        <v/>
      </c>
      <c r="D28" s="16">
        <f>COUNTIFS('外出记录'!$C$5:$C$204,A28,'外出记录'!$L$5:$L$204,"延迟回复")+COUNTIFS('外出记录'!$C$5:$C$204,A28,'外出记录'!$L$5:$L$204,"逾期")</f>
        <v/>
      </c>
    </row>
    <row r="29">
      <c r="A29" s="5">
        <f>'列表'!$B$14</f>
        <v/>
      </c>
      <c r="B29" s="16">
        <f>COUNTIF('外出记录'!$C$5:$C$204,A29)</f>
        <v/>
      </c>
      <c r="C29" s="16">
        <f>COUNTIFS('外出记录'!$C$5:$C$204,A29,'外出记录'!$G$5:$G$204,"是")</f>
        <v/>
      </c>
      <c r="D29" s="16">
        <f>COUNTIFS('外出记录'!$C$5:$C$204,A29,'外出记录'!$L$5:$L$204,"延迟回复")+COUNTIFS('外出记录'!$C$5:$C$204,A29,'外出记录'!$L$5:$L$204,"逾期")</f>
        <v/>
      </c>
    </row>
    <row r="31">
      <c r="A31" s="15" t="inlineStr">
        <is>
          <t>按回复人</t>
        </is>
      </c>
    </row>
    <row r="32" ht="24" customHeight="1">
      <c r="A32" s="3" t="inlineStr">
        <is>
          <t>人员</t>
        </is>
      </c>
      <c r="B32" s="3" t="inlineStr">
        <is>
          <t>已回复</t>
        </is>
      </c>
      <c r="C32" s="3" t="inlineStr">
        <is>
          <t>按时</t>
        </is>
      </c>
      <c r="D32" s="3" t="inlineStr">
        <is>
          <t>延迟</t>
        </is>
      </c>
      <c r="E32" s="3" t="inlineStr">
        <is>
          <t>未回复或逾期</t>
        </is>
      </c>
    </row>
    <row r="33">
      <c r="A33" s="5">
        <f>IF('列表'!$C$11="","",'列表'!$C$11)</f>
        <v/>
      </c>
      <c r="B33" s="16">
        <f>IF(A33="","",COUNTIFS('外出记录'!$I$5:$I$204,A33,'外出记录'!$J$5:$J$204,"&lt;&gt;"))</f>
        <v/>
      </c>
      <c r="C33" s="16">
        <f>IF(A33="","",COUNTIFS('外出记录'!$I$5:$I$204,A33,'外出记录'!$K$5:$K$204,"是"))</f>
        <v/>
      </c>
      <c r="D33" s="16">
        <f>IF(A33="","",COUNTIFS('外出记录'!$I$5:$I$204,A33,'外出记录'!$L$5:$L$204,"延迟回复"))</f>
        <v/>
      </c>
      <c r="E33" s="16">
        <f>IF(A33="","",COUNTIFS('外出记录'!$I$5:$I$204,A33,'外出记录'!$L$5:$L$204,"待回复")+COUNTIFS('外出记录'!$I$5:$I$204,A33,'外出记录'!$L$5:$L$204,"今天到期")+COUNTIFS('外出记录'!$I$5:$I$204,A33,'外出记录'!$L$5:$L$204,"逾期"))</f>
        <v/>
      </c>
    </row>
    <row r="34">
      <c r="A34" s="5">
        <f>IF('列表'!$C$12="","",'列表'!$C$12)</f>
        <v/>
      </c>
      <c r="B34" s="16">
        <f>IF(A34="","",COUNTIFS('外出记录'!$I$5:$I$204,A34,'外出记录'!$J$5:$J$204,"&lt;&gt;"))</f>
        <v/>
      </c>
      <c r="C34" s="16">
        <f>IF(A34="","",COUNTIFS('外出记录'!$I$5:$I$204,A34,'外出记录'!$K$5:$K$204,"是"))</f>
        <v/>
      </c>
      <c r="D34" s="16">
        <f>IF(A34="","",COUNTIFS('外出记录'!$I$5:$I$204,A34,'外出记录'!$L$5:$L$204,"延迟回复"))</f>
        <v/>
      </c>
      <c r="E34" s="16">
        <f>IF(A34="","",COUNTIFS('外出记录'!$I$5:$I$204,A34,'外出记录'!$L$5:$L$204,"待回复")+COUNTIFS('外出记录'!$I$5:$I$204,A34,'外出记录'!$L$5:$L$204,"今天到期")+COUNTIFS('外出记录'!$I$5:$I$204,A34,'外出记录'!$L$5:$L$204,"逾期"))</f>
        <v/>
      </c>
    </row>
    <row r="35">
      <c r="A35" s="5">
        <f>IF('列表'!$C$13="","",'列表'!$C$13)</f>
        <v/>
      </c>
      <c r="B35" s="16">
        <f>IF(A35="","",COUNTIFS('外出记录'!$I$5:$I$204,A35,'外出记录'!$J$5:$J$204,"&lt;&gt;"))</f>
        <v/>
      </c>
      <c r="C35" s="16">
        <f>IF(A35="","",COUNTIFS('外出记录'!$I$5:$I$204,A35,'外出记录'!$K$5:$K$204,"是"))</f>
        <v/>
      </c>
      <c r="D35" s="16">
        <f>IF(A35="","",COUNTIFS('外出记录'!$I$5:$I$204,A35,'外出记录'!$L$5:$L$204,"延迟回复"))</f>
        <v/>
      </c>
      <c r="E35" s="16">
        <f>IF(A35="","",COUNTIFS('外出记录'!$I$5:$I$204,A35,'外出记录'!$L$5:$L$204,"待回复")+COUNTIFS('外出记录'!$I$5:$I$204,A35,'外出记录'!$L$5:$L$204,"今天到期")+COUNTIFS('外出记录'!$I$5:$I$204,A35,'外出记录'!$L$5:$L$204,"逾期"))</f>
        <v/>
      </c>
    </row>
    <row r="36">
      <c r="A36" s="5">
        <f>IF('列表'!$C$14="","",'列表'!$C$14)</f>
        <v/>
      </c>
      <c r="B36" s="16">
        <f>IF(A36="","",COUNTIFS('外出记录'!$I$5:$I$204,A36,'外出记录'!$J$5:$J$204,"&lt;&gt;"))</f>
        <v/>
      </c>
      <c r="C36" s="16">
        <f>IF(A36="","",COUNTIFS('外出记录'!$I$5:$I$204,A36,'外出记录'!$K$5:$K$204,"是"))</f>
        <v/>
      </c>
      <c r="D36" s="16">
        <f>IF(A36="","",COUNTIFS('外出记录'!$I$5:$I$204,A36,'外出记录'!$L$5:$L$204,"延迟回复"))</f>
        <v/>
      </c>
      <c r="E36" s="16">
        <f>IF(A36="","",COUNTIFS('外出记录'!$I$5:$I$204,A36,'外出记录'!$L$5:$L$204,"待回复")+COUNTIFS('外出记录'!$I$5:$I$204,A36,'外出记录'!$L$5:$L$204,"今天到期")+COUNTIFS('外出记录'!$I$5:$I$204,A36,'外出记录'!$L$5:$L$204,"逾期"))</f>
        <v/>
      </c>
    </row>
    <row r="37">
      <c r="A37" s="5">
        <f>IF('列表'!$C$15="","",'列表'!$C$15)</f>
        <v/>
      </c>
      <c r="B37" s="16">
        <f>IF(A37="","",COUNTIFS('外出记录'!$I$5:$I$204,A37,'外出记录'!$J$5:$J$204,"&lt;&gt;"))</f>
        <v/>
      </c>
      <c r="C37" s="16">
        <f>IF(A37="","",COUNTIFS('外出记录'!$I$5:$I$204,A37,'外出记录'!$K$5:$K$204,"是"))</f>
        <v/>
      </c>
      <c r="D37" s="16">
        <f>IF(A37="","",COUNTIFS('外出记录'!$I$5:$I$204,A37,'外出记录'!$L$5:$L$204,"延迟回复"))</f>
        <v/>
      </c>
      <c r="E37" s="16">
        <f>IF(A37="","",COUNTIFS('外出记录'!$I$5:$I$204,A37,'外出记录'!$L$5:$L$204,"待回复")+COUNTIFS('外出记录'!$I$5:$I$204,A37,'外出记录'!$L$5:$L$204,"今天到期")+COUNTIFS('外出记录'!$I$5:$I$204,A37,'外出记录'!$L$5:$L$204,"逾期"))</f>
        <v/>
      </c>
    </row>
    <row r="38">
      <c r="A38" s="5">
        <f>IF('列表'!$C$16="","",'列表'!$C$16)</f>
        <v/>
      </c>
      <c r="B38" s="16">
        <f>IF(A38="","",COUNTIFS('外出记录'!$I$5:$I$204,A38,'外出记录'!$J$5:$J$204,"&lt;&gt;"))</f>
        <v/>
      </c>
      <c r="C38" s="16">
        <f>IF(A38="","",COUNTIFS('外出记录'!$I$5:$I$204,A38,'外出记录'!$K$5:$K$204,"是"))</f>
        <v/>
      </c>
      <c r="D38" s="16">
        <f>IF(A38="","",COUNTIFS('外出记录'!$I$5:$I$204,A38,'外出记录'!$L$5:$L$204,"延迟回复"))</f>
        <v/>
      </c>
      <c r="E38" s="16">
        <f>IF(A38="","",COUNTIFS('外出记录'!$I$5:$I$204,A38,'外出记录'!$L$5:$L$204,"待回复")+COUNTIFS('外出记录'!$I$5:$I$204,A38,'外出记录'!$L$5:$L$204,"今天到期")+COUNTIFS('外出记录'!$I$5:$I$204,A38,'外出记录'!$L$5:$L$204,"逾期"))</f>
        <v/>
      </c>
    </row>
    <row r="39">
      <c r="A39" s="5">
        <f>IF('列表'!$C$17="","",'列表'!$C$17)</f>
        <v/>
      </c>
      <c r="B39" s="16">
        <f>IF(A39="","",COUNTIFS('外出记录'!$I$5:$I$204,A39,'外出记录'!$J$5:$J$204,"&lt;&gt;"))</f>
        <v/>
      </c>
      <c r="C39" s="16">
        <f>IF(A39="","",COUNTIFS('外出记录'!$I$5:$I$204,A39,'外出记录'!$K$5:$K$204,"是"))</f>
        <v/>
      </c>
      <c r="D39" s="16">
        <f>IF(A39="","",COUNTIFS('外出记录'!$I$5:$I$204,A39,'外出记录'!$L$5:$L$204,"延迟回复"))</f>
        <v/>
      </c>
      <c r="E39" s="16">
        <f>IF(A39="","",COUNTIFS('外出记录'!$I$5:$I$204,A39,'外出记录'!$L$5:$L$204,"待回复")+COUNTIFS('外出记录'!$I$5:$I$204,A39,'外出记录'!$L$5:$L$204,"今天到期")+COUNTIFS('外出记录'!$I$5:$I$204,A39,'外出记录'!$L$5:$L$204,"逾期"))</f>
        <v/>
      </c>
    </row>
    <row r="40">
      <c r="A40" s="5">
        <f>IF('列表'!$C$18="","",'列表'!$C$18)</f>
        <v/>
      </c>
      <c r="B40" s="16">
        <f>IF(A40="","",COUNTIFS('外出记录'!$I$5:$I$204,A40,'外出记录'!$J$5:$J$204,"&lt;&gt;"))</f>
        <v/>
      </c>
      <c r="C40" s="16">
        <f>IF(A40="","",COUNTIFS('外出记录'!$I$5:$I$204,A40,'外出记录'!$K$5:$K$204,"是"))</f>
        <v/>
      </c>
      <c r="D40" s="16">
        <f>IF(A40="","",COUNTIFS('外出记录'!$I$5:$I$204,A40,'外出记录'!$L$5:$L$204,"延迟回复"))</f>
        <v/>
      </c>
      <c r="E40" s="16">
        <f>IF(A40="","",COUNTIFS('外出记录'!$I$5:$I$204,A40,'外出记录'!$L$5:$L$204,"待回复")+COUNTIFS('外出记录'!$I$5:$I$204,A40,'外出记录'!$L$5:$L$204,"今天到期")+COUNTIFS('外出记录'!$I$5:$I$204,A40,'外出记录'!$L$5:$L$204,"逾期"))</f>
        <v/>
      </c>
    </row>
    <row r="41">
      <c r="A41" s="5">
        <f>IF('列表'!$C$19="","",'列表'!$C$19)</f>
        <v/>
      </c>
      <c r="B41" s="16">
        <f>IF(A41="","",COUNTIFS('外出记录'!$I$5:$I$204,A41,'外出记录'!$J$5:$J$204,"&lt;&gt;"))</f>
        <v/>
      </c>
      <c r="C41" s="16">
        <f>IF(A41="","",COUNTIFS('外出记录'!$I$5:$I$204,A41,'外出记录'!$K$5:$K$204,"是"))</f>
        <v/>
      </c>
      <c r="D41" s="16">
        <f>IF(A41="","",COUNTIFS('外出记录'!$I$5:$I$204,A41,'外出记录'!$L$5:$L$204,"延迟回复"))</f>
        <v/>
      </c>
      <c r="E41" s="16">
        <f>IF(A41="","",COUNTIFS('外出记录'!$I$5:$I$204,A41,'外出记录'!$L$5:$L$204,"待回复")+COUNTIFS('外出记录'!$I$5:$I$204,A41,'外出记录'!$L$5:$L$204,"今天到期")+COUNTIFS('外出记录'!$I$5:$I$204,A41,'外出记录'!$L$5:$L$204,"逾期"))</f>
        <v/>
      </c>
    </row>
    <row r="42">
      <c r="A42" s="5">
        <f>IF('列表'!$C$20="","",'列表'!$C$20)</f>
        <v/>
      </c>
      <c r="B42" s="16">
        <f>IF(A42="","",COUNTIFS('外出记录'!$I$5:$I$204,A42,'外出记录'!$J$5:$J$204,"&lt;&gt;"))</f>
        <v/>
      </c>
      <c r="C42" s="16">
        <f>IF(A42="","",COUNTIFS('外出记录'!$I$5:$I$204,A42,'外出记录'!$K$5:$K$204,"是"))</f>
        <v/>
      </c>
      <c r="D42" s="16">
        <f>IF(A42="","",COUNTIFS('外出记录'!$I$5:$I$204,A42,'外出记录'!$L$5:$L$204,"延迟回复"))</f>
        <v/>
      </c>
      <c r="E42" s="16">
        <f>IF(A42="","",COUNTIFS('外出记录'!$I$5:$I$204,A42,'外出记录'!$L$5:$L$204,"待回复")+COUNTIFS('外出记录'!$I$5:$I$204,A42,'外出记录'!$L$5:$L$204,"今天到期")+COUNTIFS('外出记录'!$I$5:$I$204,A42,'外出记录'!$L$5:$L$204,"逾期"))</f>
        <v/>
      </c>
    </row>
    <row r="44">
      <c r="A44" s="17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0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18" customWidth="1" min="4" max="4"/>
  </cols>
  <sheetData>
    <row r="1">
      <c r="A1" s="1" t="inlineStr">
        <is>
          <t>列表和设置</t>
        </is>
      </c>
    </row>
    <row r="2">
      <c r="A2" s="2" t="inlineStr">
        <is>
          <t>在这里编辑人员和办公室休息日。其他工作表的下拉列表和日期公式会用到它们。</t>
        </is>
      </c>
    </row>
    <row r="4" ht="24" customHeight="1">
      <c r="A4" s="3" t="inlineStr">
        <is>
          <t>设置</t>
        </is>
      </c>
      <c r="B4" s="18" t="n"/>
      <c r="C4" s="19" t="n"/>
      <c r="D4" s="3" t="inlineStr">
        <is>
          <t>值</t>
        </is>
      </c>
    </row>
    <row r="5" ht="30" customHeight="1">
      <c r="A5" s="4" t="inlineStr">
        <is>
          <t>返岗后在多少个工作日内回复其他消息</t>
        </is>
      </c>
      <c r="D5" s="20" t="n">
        <v>2</v>
      </c>
    </row>
    <row r="6" ht="30" customHeight="1">
      <c r="A6" s="4" t="inlineStr">
        <is>
          <t>在多少个工作日内回复紧急消息</t>
        </is>
      </c>
      <c r="D6" s="20" t="n">
        <v>1</v>
      </c>
    </row>
    <row r="7" ht="30" customHeight="1">
      <c r="A7" s="4" t="inlineStr">
        <is>
          <t>外出第一天前多少天显示“立即设置消息”</t>
        </is>
      </c>
      <c r="D7" s="20" t="n">
        <v>2</v>
      </c>
    </row>
    <row r="10" ht="24" customHeight="1">
      <c r="A10" s="3" t="inlineStr">
        <is>
          <t>场景</t>
        </is>
      </c>
      <c r="B10" s="3" t="inlineStr">
        <is>
          <t>渠道</t>
        </is>
      </c>
      <c r="C10" s="3" t="inlineStr">
        <is>
          <t>人员</t>
        </is>
      </c>
      <c r="D10" s="3" t="inlineStr">
        <is>
          <t>办公室休息日</t>
        </is>
      </c>
    </row>
    <row r="11">
      <c r="A11" s="5" t="inlineStr">
        <is>
          <t>休假</t>
        </is>
      </c>
      <c r="B11" s="5" t="inlineStr">
        <is>
          <t>邮件</t>
        </is>
      </c>
      <c r="C11" s="5" t="inlineStr">
        <is>
          <t>Grace Okafor</t>
        </is>
      </c>
      <c r="D11" s="21" t="n">
        <v>46206</v>
      </c>
    </row>
    <row r="12">
      <c r="A12" s="5" t="inlineStr">
        <is>
          <t>节假日停业</t>
        </is>
      </c>
      <c r="B12" s="5" t="inlineStr">
        <is>
          <t>网站聊天</t>
        </is>
      </c>
      <c r="C12" s="5" t="inlineStr">
        <is>
          <t>Felipe Andrade</t>
        </is>
      </c>
      <c r="D12" s="21" t="n">
        <v>46272</v>
      </c>
    </row>
    <row r="13">
      <c r="A13" s="5" t="inlineStr">
        <is>
          <t>病假</t>
        </is>
      </c>
      <c r="B13" s="5" t="inlineStr">
        <is>
          <t>电话或语音信箱</t>
        </is>
      </c>
      <c r="C13" s="5" t="inlineStr">
        <is>
          <t>整个办公室</t>
        </is>
      </c>
      <c r="D13" s="21" t="n">
        <v>46352</v>
      </c>
    </row>
    <row r="14">
      <c r="A14" s="5" t="inlineStr">
        <is>
          <t>长期病假</t>
        </is>
      </c>
      <c r="B14" s="5" t="inlineStr">
        <is>
          <t>即时通讯应用</t>
        </is>
      </c>
      <c r="C14" s="5" t="n"/>
      <c r="D14" s="21" t="n">
        <v>46353</v>
      </c>
    </row>
    <row r="15">
      <c r="A15" s="5" t="inlineStr">
        <is>
          <t>产假或陪产假</t>
        </is>
      </c>
      <c r="C15" s="5" t="n"/>
      <c r="D15" s="21" t="n">
        <v>46381</v>
      </c>
    </row>
    <row r="16">
      <c r="A16" s="5" t="inlineStr">
        <is>
          <t>长期休假</t>
        </is>
      </c>
      <c r="C16" s="5" t="n"/>
      <c r="D16" s="21" t="n">
        <v>46388</v>
      </c>
    </row>
    <row r="17">
      <c r="A17" s="5" t="inlineStr">
        <is>
          <t>会议或出差</t>
        </is>
      </c>
      <c r="C17" s="5" t="n"/>
      <c r="D17" s="21" t="n"/>
    </row>
    <row r="18">
      <c r="A18" s="5" t="inlineStr">
        <is>
          <t>繁忙期</t>
        </is>
      </c>
      <c r="C18" s="5" t="n"/>
      <c r="D18" s="21" t="n"/>
    </row>
    <row r="19">
      <c r="A19" s="5" t="inlineStr">
        <is>
          <t>周末或非工作时间</t>
        </is>
      </c>
      <c r="C19" s="5" t="n"/>
      <c r="D19" s="21" t="n"/>
    </row>
    <row r="20">
      <c r="A20" s="5" t="inlineStr">
        <is>
          <t>已离职</t>
        </is>
      </c>
      <c r="C20" s="5" t="n"/>
      <c r="D20" s="21" t="n"/>
    </row>
    <row r="21">
      <c r="D21" s="21" t="n"/>
    </row>
    <row r="22">
      <c r="D22" s="21" t="n"/>
    </row>
    <row r="23">
      <c r="D23" s="21" t="n"/>
    </row>
    <row r="24">
      <c r="D24" s="21" t="n"/>
    </row>
    <row r="25">
      <c r="D25" s="21" t="n"/>
    </row>
    <row r="26">
      <c r="D26" s="21" t="n"/>
    </row>
    <row r="27">
      <c r="D27" s="21" t="n"/>
    </row>
    <row r="28">
      <c r="D28" s="21" t="n"/>
    </row>
    <row r="29">
      <c r="D29" s="21" t="n"/>
    </row>
    <row r="30">
      <c r="D30" s="21" t="n"/>
    </row>
    <row r="31">
      <c r="D31" s="21" t="n"/>
    </row>
    <row r="32">
      <c r="D32" s="21" t="n"/>
    </row>
    <row r="33">
      <c r="D33" s="21" t="n"/>
    </row>
    <row r="34">
      <c r="D34" s="21" t="n"/>
    </row>
    <row r="35">
      <c r="D35" s="21" t="n"/>
    </row>
    <row r="36">
      <c r="D36" s="21" t="n"/>
    </row>
    <row r="37">
      <c r="D37" s="21" t="n"/>
    </row>
    <row r="38">
      <c r="D38" s="21" t="n"/>
    </row>
    <row r="39">
      <c r="D39" s="21" t="n"/>
    </row>
    <row r="40">
      <c r="D40" s="21" t="n"/>
    </row>
  </sheetData>
  <mergeCells count="4">
    <mergeCell ref="A5:C5"/>
    <mergeCell ref="A4:C4"/>
    <mergeCell ref="A7:C7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外出计划</dc:title>
  <dcterms:created xmlns:dcterms="http://purl.org/dc/terms/" xmlns:xsi="http://www.w3.org/2001/XMLSchema-instance" xsi:type="dcterms:W3CDTF">2026-10-13T13:59:35Z</dcterms:created>
  <dcterms:modified xmlns:dcterms="http://purl.org/dc/terms/" xmlns:xsi="http://www.w3.org/2001/XMLSchema-instance" xsi:type="dcterms:W3CDTF">2026-10-13T13:59:36Z</dcterms:modified>
</cp:coreProperties>
</file>