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通话准备表" sheetId="1" state="visible" r:id="rId1"/>
    <sheet xmlns:r="http://schemas.openxmlformats.org/officeDocument/2006/relationships" name="通话记录" sheetId="2" state="visible" r:id="rId2"/>
    <sheet xmlns:r="http://schemas.openxmlformats.org/officeDocument/2006/relationships" name="汇总" sheetId="3" state="visible" r:id="rId3"/>
    <sheet xmlns:r="http://schemas.openxmlformats.org/officeDocument/2006/relationships" name="列表" sheetId="4" state="visible" r:id="rId4"/>
  </sheets>
  <definedNames>
    <definedName name="_xlnm._FilterDatabase" localSheetId="1" hidden="1">'通话记录'!$A$4:$P$204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h:mm"/>
    <numFmt numFmtId="165" formatCode="yyyy-mm-dd"/>
  </numFmts>
  <fonts count="9">
    <font>
      <name val="Calibri"/>
      <family val="2"/>
      <color theme="1"/>
      <sz val="11"/>
      <scheme val="minor"/>
    </font>
    <font>
      <name val="Microsoft YaHei"/>
      <b val="1"/>
      <sz val="16"/>
    </font>
    <font>
      <name val="Microsoft YaHei"/>
      <color rgb="005D5A70"/>
      <sz val="10"/>
    </font>
    <font>
      <name val="Microsoft YaHei"/>
      <b val="1"/>
      <color rgb="0015131F"/>
    </font>
    <font>
      <name val="Microsoft YaHei"/>
      <sz val="10"/>
    </font>
    <font>
      <name val="Microsoft YaHei"/>
      <b val="1"/>
      <sz val="10"/>
    </font>
    <font>
      <name val="Microsoft YaHei"/>
      <color rgb="005D5A70"/>
      <sz val="9"/>
    </font>
    <font>
      <name val="Microsoft YaHei"/>
      <b val="1"/>
      <color rgb="004B22C9"/>
      <sz val="11"/>
    </font>
    <font>
      <name val="Microsoft YaHei"/>
      <b val="1"/>
      <sz val="12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0" fontId="4" fillId="3" borderId="1" applyAlignment="1" pivotButton="0" quotePrefix="0" xfId="0">
      <alignment vertical="top" wrapText="1"/>
    </xf>
    <xf numFmtId="1" fontId="4" fillId="3" borderId="1" applyAlignment="1" pivotButton="0" quotePrefix="0" xfId="0">
      <alignment horizontal="center" vertical="top" wrapText="1"/>
    </xf>
    <xf numFmtId="0" fontId="6" fillId="0" borderId="0" pivotButton="0" quotePrefix="0" xfId="0"/>
    <xf numFmtId="164" fontId="4" fillId="0" borderId="1" applyAlignment="1" pivotButton="0" quotePrefix="0" xfId="0">
      <alignment vertical="top"/>
    </xf>
    <xf numFmtId="0" fontId="4" fillId="0" borderId="1" applyAlignment="1" pivotButton="0" quotePrefix="0" xfId="0">
      <alignment vertical="top"/>
    </xf>
    <xf numFmtId="1" fontId="4" fillId="0" borderId="1" applyAlignment="1" pivotButton="0" quotePrefix="0" xfId="0">
      <alignment horizontal="center" vertical="top"/>
    </xf>
    <xf numFmtId="1" fontId="4" fillId="3" borderId="1" applyAlignment="1" pivotButton="0" quotePrefix="0" xfId="0">
      <alignment horizontal="center" vertical="top"/>
    </xf>
    <xf numFmtId="0" fontId="4" fillId="3" borderId="1" applyAlignment="1" pivotButton="0" quotePrefix="0" xfId="0">
      <alignment horizontal="center" vertical="top"/>
    </xf>
    <xf numFmtId="0" fontId="4" fillId="0" borderId="1" applyAlignment="1" pivotButton="0" quotePrefix="0" xfId="0">
      <alignment horizontal="center" vertical="top"/>
    </xf>
    <xf numFmtId="165" fontId="4" fillId="0" borderId="1" applyAlignment="1" pivotButton="0" quotePrefix="0" xfId="0">
      <alignment vertical="top"/>
    </xf>
    <xf numFmtId="0" fontId="5" fillId="3" borderId="1" applyAlignment="1" pivotButton="0" quotePrefix="0" xfId="0">
      <alignment vertical="top" wrapText="1"/>
    </xf>
    <xf numFmtId="1" fontId="7" fillId="0" borderId="1" applyAlignment="1" pivotButton="0" quotePrefix="0" xfId="0">
      <alignment vertical="top" wrapText="1"/>
    </xf>
    <xf numFmtId="9" fontId="7" fillId="0" borderId="1" applyAlignment="1" pivotButton="0" quotePrefix="0" xfId="0">
      <alignment vertical="top" wrapText="1"/>
    </xf>
    <xf numFmtId="0" fontId="8" fillId="0" borderId="0" pivotButton="0" quotePrefix="0" xfId="0"/>
    <xf numFmtId="1" fontId="4" fillId="0" borderId="1" applyAlignment="1" pivotButton="0" quotePrefix="0" xfId="0">
      <alignment vertical="top" wrapText="1"/>
    </xf>
    <xf numFmtId="9" fontId="4" fillId="0" borderId="1" applyAlignment="1" pivotButton="0" quotePrefix="0" xfId="0">
      <alignment vertical="top" wrapText="1"/>
    </xf>
    <xf numFmtId="0" fontId="4" fillId="0" borderId="1" applyAlignment="1" pivotButton="0" quotePrefix="0" xfId="0">
      <alignment horizontal="center" vertical="top" wrapText="1"/>
    </xf>
  </cellXfs>
  <cellStyles count="1">
    <cellStyle name="Normal" xfId="0" builtinId="0" hidden="0"/>
  </cellStyles>
  <dxfs count="4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5D5A70"/>
      </font>
      <fill>
        <patternFill patternType="solid">
          <fgColor rgb="00EEEDF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2"/>
  <sheetViews>
    <sheetView rightToLeft="0" workbookViewId="0">
      <selection activeCell="A1" sqref="A1"/>
    </sheetView>
  </sheetViews>
  <sheetFormatPr baseColWidth="8" defaultRowHeight="15"/>
  <cols>
    <col width="26" customWidth="1" min="1" max="1"/>
    <col width="80" customWidth="1" min="2" max="2"/>
    <col width="9" customWidth="1" min="3" max="3"/>
    <col width="11" customWidth="1" min="4" max="4"/>
    <col width="24" customWidth="1" min="5" max="5"/>
  </cols>
  <sheetData>
    <row r="1">
      <c r="A1" s="1" t="inlineStr">
        <is>
          <t>通话准备表</t>
        </is>
      </c>
    </row>
    <row r="2">
      <c r="A2" s="2" t="inlineStr">
        <is>
          <t>在 B 列的 Meadowlark Event Rentals 示例上直接输入您自己的内容。下面五句话会自动生成：复制一句再修改。</t>
        </is>
      </c>
    </row>
    <row r="4" ht="24" customHeight="1">
      <c r="A4" s="3" t="inlineStr">
        <is>
          <t>字段</t>
        </is>
      </c>
      <c r="B4" s="3" t="inlineStr">
        <is>
          <t>您的内容</t>
        </is>
      </c>
      <c r="C4" s="3" t="inlineStr">
        <is>
          <t>提示</t>
        </is>
      </c>
    </row>
    <row r="5" ht="30" customHeight="1">
      <c r="A5" s="4" t="inlineStr">
        <is>
          <t>您的名字</t>
        </is>
      </c>
      <c r="B5" s="5" t="inlineStr">
        <is>
          <t>Gideon Ward</t>
        </is>
      </c>
      <c r="C5" s="6" t="inlineStr">
        <is>
          <t>按您在电话里的说法。</t>
        </is>
      </c>
    </row>
    <row r="6" ht="30" customHeight="1">
      <c r="A6" s="4" t="inlineStr">
        <is>
          <t>公司</t>
        </is>
      </c>
      <c r="B6" s="5" t="inlineStr">
        <is>
          <t>Meadowlark Event Rentals</t>
        </is>
      </c>
      <c r="C6" s="6" t="inlineStr">
        <is>
          <t>您的公司名称。</t>
        </is>
      </c>
    </row>
    <row r="7" ht="30" customHeight="1">
      <c r="A7" s="4" t="inlineStr">
        <is>
          <t>您的电话</t>
        </is>
      </c>
      <c r="B7" s="5" t="inlineStr">
        <is>
          <t>541-555-0162</t>
        </is>
      </c>
      <c r="C7" s="6" t="inlineStr">
        <is>
          <t>您用来打电话的号码。</t>
        </is>
      </c>
    </row>
    <row r="8" ht="30" customHeight="1">
      <c r="A8" s="4" t="inlineStr">
        <is>
          <t>对方的名字</t>
        </is>
      </c>
      <c r="B8" s="5" t="inlineStr">
        <is>
          <t>Clara</t>
        </is>
      </c>
      <c r="C8" s="6" t="inlineStr">
        <is>
          <t>按对方写的。</t>
        </is>
      </c>
    </row>
    <row r="9" ht="30" customHeight="1">
      <c r="A9" s="4" t="inlineStr">
        <is>
          <t>对方咨询的内容</t>
        </is>
      </c>
      <c r="B9" s="5" t="inlineStr">
        <is>
          <t>那场 11 月 7 日晚宴要用的帐篷</t>
        </is>
      </c>
      <c r="C9" s="6" t="inlineStr">
        <is>
          <t>简短，用对方的原话。</t>
        </is>
      </c>
    </row>
    <row r="10" ht="30" customHeight="1">
      <c r="A10" s="4" t="inlineStr">
        <is>
          <t>您已经了解的信息</t>
        </is>
      </c>
      <c r="B10" s="5" t="inlineStr">
        <is>
          <t>11 月 7 日（周六），120 位客人，在草坪上</t>
        </is>
      </c>
      <c r="C10" s="6" t="inlineStr">
        <is>
          <t>来自聊天、表单或上一通电话。</t>
        </is>
      </c>
    </row>
    <row r="11" ht="30" customHeight="1">
      <c r="A11" s="4" t="inlineStr">
        <is>
          <t>您的那一个问题</t>
        </is>
      </c>
      <c r="B11" s="5" t="inlineStr">
        <is>
          <t>草坪平不平，能不能打地桩</t>
        </is>
      </c>
      <c r="C11" s="6" t="inlineStr">
        <is>
          <t>决定下一步的那个问题。</t>
        </is>
      </c>
    </row>
    <row r="12" ht="30" customHeight="1">
      <c r="A12" s="4" t="inlineStr">
        <is>
          <t>下一步</t>
        </is>
      </c>
      <c r="B12" s="5" t="inlineStr">
        <is>
          <t>今天 14:00 前给您发书面报价，周二 10 点我们一起过一遍</t>
        </is>
      </c>
      <c r="C12" s="6" t="inlineStr">
        <is>
          <t>一个下一步，约好日期和时间。</t>
        </is>
      </c>
    </row>
    <row r="13" ht="30" customHeight="1">
      <c r="A13" s="4" t="inlineStr">
        <is>
          <t>无人接听时的下次拨打</t>
        </is>
      </c>
      <c r="B13" s="5" t="inlineStr">
        <is>
          <t>11 点</t>
        </is>
      </c>
      <c r="C13" s="6" t="inlineStr">
        <is>
          <t>一个时间，用于语音留言和短信。</t>
        </is>
      </c>
    </row>
    <row r="15" ht="30" customHeight="1">
      <c r="A15" s="3" t="inlineStr">
        <is>
          <t>环节</t>
        </is>
      </c>
      <c r="B15" s="3" t="inlineStr">
        <is>
          <t>您的话术（自动生成：复制后修改）</t>
        </is>
      </c>
      <c r="C15" s="3" t="inlineStr">
        <is>
          <t>字数</t>
        </is>
      </c>
      <c r="D15" s="3" t="inlineStr">
        <is>
          <t>字符数</t>
        </is>
      </c>
      <c r="E15" s="3" t="inlineStr">
        <is>
          <t>目标</t>
        </is>
      </c>
    </row>
    <row r="16" ht="62" customHeight="1">
      <c r="A16" s="4" t="inlineStr">
        <is>
          <t>开场</t>
        </is>
      </c>
      <c r="B16" s="7">
        <f>"您好，"&amp;IF($B$8="","[对方的名字]",$B$8)&amp;"，我是 "&amp;IF($B$6="","[公司]",$B$6)&amp;" 的 "&amp;IF($B$5="","[您的名字]",$B$5)&amp;"。您之前问到"&amp;IF($B$9="","[对方咨询的内容]",$B$9)&amp;"。现在方便聊 10 分钟吗？"</f>
        <v/>
      </c>
      <c r="C16" s="8">
        <f>LEN(SUBSTITUTE(SUBSTITUTE(B16,CHAR(10),"")," ",""))</f>
        <v/>
      </c>
      <c r="D16" s="8">
        <f>LEN(B16)</f>
        <v/>
      </c>
      <c r="E16" s="5" t="inlineStr">
        <is>
          <t>大约 15 秒</t>
        </is>
      </c>
    </row>
    <row r="17" ht="62" customHeight="1">
      <c r="A17" s="4" t="inlineStr">
        <is>
          <t>复述和一个问题</t>
        </is>
      </c>
      <c r="B17" s="7">
        <f>"目前我了解到的是："&amp;IF($B$10="","[您已经了解的信息]",$B$10)&amp;"。对吗？我想问一个问题："&amp;IF($B$11="","[您的那一个问题]",$B$11)&amp;"？"</f>
        <v/>
      </c>
      <c r="C17" s="8">
        <f>LEN(SUBSTITUTE(SUBSTITUTE(B17,CHAR(10),"")," ",""))</f>
        <v/>
      </c>
      <c r="D17" s="8">
        <f>LEN(B17)</f>
        <v/>
      </c>
      <c r="E17" s="5" t="inlineStr">
        <is>
          <t>然后认真听</t>
        </is>
      </c>
    </row>
    <row r="18" ht="62" customHeight="1">
      <c r="A18" s="4" t="inlineStr">
        <is>
          <t>下一步</t>
        </is>
      </c>
      <c r="B18" s="7">
        <f>"那下一步就是："&amp;IF($B$12="","[下一步]",$B$12)&amp;"。您看可以吗？"</f>
        <v/>
      </c>
      <c r="C18" s="8">
        <f>LEN(SUBSTITUTE(SUBSTITUTE(B18,CHAR(10),"")," ",""))</f>
        <v/>
      </c>
      <c r="D18" s="8">
        <f>LEN(B18)</f>
        <v/>
      </c>
      <c r="E18" s="5" t="inlineStr">
        <is>
          <t>一个下一步，约好日期和时间</t>
        </is>
      </c>
    </row>
    <row r="19" ht="62" customHeight="1">
      <c r="A19" s="4" t="inlineStr">
        <is>
          <t>语音留言</t>
        </is>
      </c>
      <c r="B19" s="7">
        <f>"您好，"&amp;IF($B$8="","[对方的名字]",$B$8)&amp;"，我是 "&amp;IF($B$6="","[公司]",$B$6)&amp;" 的 "&amp;IF($B$5="","[您的名字]",$B$5)&amp;"，打电话是想聊聊"&amp;IF($B$9="","[对方咨询的内容]",$B$9)&amp;"。我会在 "&amp;IF($B$13="","[无人接听时的下次拨打]",$B$13)&amp;"再打给您，您也可以打 "&amp;IF($B$7="","[您的电话]",$B$7)&amp;" 找我。谢谢。"</f>
        <v/>
      </c>
      <c r="C19" s="8">
        <f>LEN(SUBSTITUTE(SUBSTITUTE(B19,CHAR(10),"")," ",""))</f>
        <v/>
      </c>
      <c r="D19" s="8">
        <f>LEN(B19)</f>
        <v/>
      </c>
      <c r="E19" s="5" t="inlineStr">
        <is>
          <t>不超过 20 秒</t>
        </is>
      </c>
    </row>
    <row r="20" ht="62" customHeight="1">
      <c r="A20" s="4" t="inlineStr">
        <is>
          <t>短信</t>
        </is>
      </c>
      <c r="B20" s="7">
        <f>"您好，"&amp;IF($B$8="","[对方的名字]",$B$8)&amp;"，我是 "&amp;IF($B$6="","[公司]",$B$6)&amp;" 的 "&amp;IF($B$5="","[您的名字]",$B$5)&amp;"。刚才给您留了语音，想聊聊"&amp;IF($B$9="","[对方咨询的内容]",$B$9)&amp;"。我会在 "&amp;IF($B$13="","[无人接听时的下次拨打]",$B$13)&amp;"再打来，您也可以打 "&amp;IF($B$7="","[您的电话]",$B$7)&amp;"。"</f>
        <v/>
      </c>
      <c r="C20" s="8">
        <f>LEN(SUBSTITUTE(SUBSTITUTE(B20,CHAR(10),"")," ",""))</f>
        <v/>
      </c>
      <c r="D20" s="8">
        <f>LEN(B20)</f>
        <v/>
      </c>
      <c r="E20" s="5" t="inlineStr">
        <is>
          <t>不超过 160 个字符</t>
        </is>
      </c>
    </row>
    <row r="22">
      <c r="A22" s="9" t="inlineStr">
        <is>
          <t>CRMsoftware.pro 免费模板。示例数据均为虚构。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204"/>
  <sheetViews>
    <sheetView rightToLeft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7" customWidth="1" min="1" max="1"/>
    <col width="16" customWidth="1" min="2" max="2"/>
    <col width="22" customWidth="1" min="3" max="3"/>
    <col width="16" customWidth="1" min="4" max="4"/>
    <col width="18" customWidth="1" min="5" max="5"/>
    <col width="10" customWidth="1" min="6" max="6"/>
    <col width="7" customWidth="1" min="7" max="7"/>
    <col width="16" customWidth="1" min="8" max="8"/>
    <col width="17" customWidth="1" min="9" max="9"/>
    <col width="10" customWidth="1" min="10" max="10"/>
    <col width="10" customWidth="1" min="11" max="11"/>
    <col width="11" customWidth="1" min="12" max="12"/>
    <col width="26" customWidth="1" min="13" max="13"/>
    <col width="13" customWidth="1" min="14" max="14"/>
    <col width="26" customWidth="1" min="15" max="15"/>
    <col width="32" customWidth="1" min="16" max="16"/>
  </cols>
  <sheetData>
    <row r="1">
      <c r="A1" s="1" t="inlineStr">
        <is>
          <t>通话记录</t>
        </is>
      </c>
    </row>
    <row r="2">
      <c r="A2" s="2" t="inlineStr">
        <is>
          <t>每通电话一行，打完立即记录。“回电用时（分钟）”、“1 小时内”和“接下来做什么”会自动填写。</t>
        </is>
      </c>
    </row>
    <row r="3">
      <c r="A3" s="2" t="inlineStr">
        <is>
          <t>线索进入时间或对方选定的时间：只用于新线索回电的第 1 次拨打。在“列表”工作表中修改客户细分和负责人。示例日期以今天为基准。</t>
        </is>
      </c>
    </row>
    <row r="4" ht="44" customHeight="1">
      <c r="A4" s="3" t="inlineStr">
        <is>
          <t>通话日期和时间</t>
        </is>
      </c>
      <c r="B4" s="3" t="inlineStr">
        <is>
          <t>联系人</t>
        </is>
      </c>
      <c r="C4" s="3" t="inlineStr">
        <is>
          <t>公司</t>
        </is>
      </c>
      <c r="D4" s="3" t="inlineStr">
        <is>
          <t>客户细分</t>
        </is>
      </c>
      <c r="E4" s="3" t="inlineStr">
        <is>
          <t>通话类型</t>
        </is>
      </c>
      <c r="F4" s="3" t="inlineStr">
        <is>
          <t>负责人</t>
        </is>
      </c>
      <c r="G4" s="3" t="inlineStr">
        <is>
          <t>第几次拨打</t>
        </is>
      </c>
      <c r="H4" s="3" t="inlineStr">
        <is>
          <t>结果</t>
        </is>
      </c>
      <c r="I4" s="3" t="inlineStr">
        <is>
          <t>线索进入时间或对方选定的时间</t>
        </is>
      </c>
      <c r="J4" s="3" t="inlineStr">
        <is>
          <t>回电用时（分钟）</t>
        </is>
      </c>
      <c r="K4" s="3" t="inlineStr">
        <is>
          <t>1 小时内</t>
        </is>
      </c>
      <c r="L4" s="3" t="inlineStr">
        <is>
          <t>已约定下一步</t>
        </is>
      </c>
      <c r="M4" s="3" t="inlineStr">
        <is>
          <t>下一步</t>
        </is>
      </c>
      <c r="N4" s="3" t="inlineStr">
        <is>
          <t>下一步日期</t>
        </is>
      </c>
      <c r="O4" s="3" t="inlineStr">
        <is>
          <t>接下来做什么</t>
        </is>
      </c>
      <c r="P4" s="3" t="inlineStr">
        <is>
          <t>备注</t>
        </is>
      </c>
    </row>
    <row r="5">
      <c r="A5" s="10">
        <f>TODAY()-5+TIME(9,5,0)</f>
        <v/>
      </c>
      <c r="B5" s="4" t="inlineStr">
        <is>
          <t>Clara Jensen</t>
        </is>
      </c>
      <c r="C5" s="5" t="inlineStr">
        <is>
          <t>Juniper Hollow Vineyard</t>
        </is>
      </c>
      <c r="D5" s="5" t="inlineStr">
        <is>
          <t>婚礼场地</t>
        </is>
      </c>
      <c r="E5" s="5" t="inlineStr">
        <is>
          <t>新线索回电</t>
        </is>
      </c>
      <c r="F5" s="11" t="inlineStr">
        <is>
          <t>Gideon</t>
        </is>
      </c>
      <c r="G5" s="12" t="n">
        <v>1</v>
      </c>
      <c r="H5" s="5" t="inlineStr">
        <is>
          <t>语音留言和短信</t>
        </is>
      </c>
      <c r="I5" s="10">
        <f>TODAY()-5+TIME(9,0,0)</f>
        <v/>
      </c>
      <c r="J5" s="13">
        <f>IF(OR($B5="",$A5="",$I5=""),"",ROUND(($A5-$I5)*1440,0))</f>
        <v/>
      </c>
      <c r="K5" s="14">
        <f>IF($J5="","",IF($J5&lt;=60,"是","否"))</f>
        <v/>
      </c>
      <c r="L5" s="15" t="n"/>
      <c r="M5" s="5" t="n"/>
      <c r="N5" s="16" t="n"/>
      <c r="O5" s="17">
        <f>IF($B5="","",IF($H5="","填写结果",IF($H5&lt;&gt;"已接通",IF(N($G5)&gt;=3,"发邮件结束跟进","换个时段再打"),IF($L5&lt;&gt;"是","无下一步：记录原因",IF($N5="","补填下一步日期","已预约")))))</f>
        <v/>
      </c>
      <c r="P5" s="5" t="inlineStr">
        <is>
          <t>她选了周五 9 点到 10 点；11:00 再打</t>
        </is>
      </c>
    </row>
    <row r="6">
      <c r="A6" s="10">
        <f>TODAY()-5+TIME(9,31,0)</f>
        <v/>
      </c>
      <c r="B6" s="4" t="inlineStr">
        <is>
          <t>Clara Jensen</t>
        </is>
      </c>
      <c r="C6" s="5" t="inlineStr">
        <is>
          <t>Juniper Hollow Vineyard</t>
        </is>
      </c>
      <c r="D6" s="5" t="inlineStr">
        <is>
          <t>婚礼场地</t>
        </is>
      </c>
      <c r="E6" s="5" t="inlineStr">
        <is>
          <t>呼入电话</t>
        </is>
      </c>
      <c r="F6" s="11" t="inlineStr">
        <is>
          <t>Gideon</t>
        </is>
      </c>
      <c r="G6" s="12" t="n">
        <v>1</v>
      </c>
      <c r="H6" s="5" t="inlineStr">
        <is>
          <t>已接通</t>
        </is>
      </c>
      <c r="I6" s="10" t="n"/>
      <c r="J6" s="13">
        <f>IF(OR($B6="",$A6="",$I6=""),"",ROUND(($A6-$I6)*1440,0))</f>
        <v/>
      </c>
      <c r="K6" s="14">
        <f>IF($J6="","",IF($J6&lt;=60,"是","否"))</f>
        <v/>
      </c>
      <c r="L6" s="15" t="inlineStr">
        <is>
          <t>是</t>
        </is>
      </c>
      <c r="M6" s="5" t="inlineStr">
        <is>
          <t>14:00 前发报价，周二 10:00 通话</t>
        </is>
      </c>
      <c r="N6" s="16">
        <f>TODAY()-1</f>
        <v/>
      </c>
      <c r="O6" s="17">
        <f>IF($B6="","",IF($H6="","填写结果",IF($H6&lt;&gt;"已接通",IF(N($G6)&gt;=3,"发邮件结束跟进","换个时段再打"),IF($L6&lt;&gt;"是","无下一步：记录原因",IF($N6="","补填下一步日期","已预约")))))</f>
        <v/>
      </c>
      <c r="P6" s="5" t="inlineStr">
        <is>
          <t>她回了电话。草坪平整，东侧边缘有灌溉管线</t>
        </is>
      </c>
    </row>
    <row r="7">
      <c r="A7" s="10">
        <f>TODAY()-1+TIME(10,0,0)</f>
        <v/>
      </c>
      <c r="B7" s="4" t="inlineStr">
        <is>
          <t>Clara Jensen</t>
        </is>
      </c>
      <c r="C7" s="5" t="inlineStr">
        <is>
          <t>Juniper Hollow Vineyard</t>
        </is>
      </c>
      <c r="D7" s="5" t="inlineStr">
        <is>
          <t>婚礼场地</t>
        </is>
      </c>
      <c r="E7" s="5" t="inlineStr">
        <is>
          <t>报价跟进</t>
        </is>
      </c>
      <c r="F7" s="11" t="inlineStr">
        <is>
          <t>Gideon</t>
        </is>
      </c>
      <c r="G7" s="12" t="n">
        <v>1</v>
      </c>
      <c r="H7" s="5" t="inlineStr">
        <is>
          <t>已接通</t>
        </is>
      </c>
      <c r="I7" s="10" t="n"/>
      <c r="J7" s="13">
        <f>IF(OR($B7="",$A7="",$I7=""),"",ROUND(($A7-$I7)*1440,0))</f>
        <v/>
      </c>
      <c r="K7" s="14">
        <f>IF($J7="","",IF($J7&lt;=60,"是","否"))</f>
        <v/>
      </c>
      <c r="L7" s="15" t="inlineStr">
        <is>
          <t>是</t>
        </is>
      </c>
      <c r="M7" s="5" t="inlineStr">
        <is>
          <t>定金发票，11 月 5 日（周四）送货</t>
        </is>
      </c>
      <c r="N7" s="16">
        <f>TODAY()+22</f>
        <v/>
      </c>
      <c r="O7" s="17">
        <f>IF($B7="","",IF($H7="","填写结果",IF($H7&lt;&gt;"已接通",IF(N($G7)&gt;=3,"发邮件结束跟进","换个时段再打"),IF($L7&lt;&gt;"是","无下一步：记录原因",IF($N7="","补填下一步日期","已预约")))))</f>
        <v/>
      </c>
      <c r="P7" s="5" t="inlineStr">
        <is>
          <t>变成了决策电话：同意，$5,420</t>
        </is>
      </c>
    </row>
    <row r="8">
      <c r="A8" s="10">
        <f>TODAY()-8+TIME(14,20,0)</f>
        <v/>
      </c>
      <c r="B8" s="4" t="inlineStr">
        <is>
          <t>Themba Ndlovu</t>
        </is>
      </c>
      <c r="C8" s="5" t="inlineStr">
        <is>
          <t>Cascade Ridge Builders</t>
        </is>
      </c>
      <c r="D8" s="5" t="inlineStr">
        <is>
          <t>企业活动</t>
        </is>
      </c>
      <c r="E8" s="5" t="inlineStr">
        <is>
          <t>新线索回电</t>
        </is>
      </c>
      <c r="F8" s="11" t="inlineStr">
        <is>
          <t>Sadie</t>
        </is>
      </c>
      <c r="G8" s="12" t="n">
        <v>1</v>
      </c>
      <c r="H8" s="5" t="inlineStr">
        <is>
          <t>已接通</t>
        </is>
      </c>
      <c r="I8" s="10">
        <f>TODAY()-8+TIME(14,2,0)</f>
        <v/>
      </c>
      <c r="J8" s="13">
        <f>IF(OR($B8="",$A8="",$I8=""),"",ROUND(($A8-$I8)*1440,0))</f>
        <v/>
      </c>
      <c r="K8" s="14">
        <f>IF($J8="","",IF($J8&lt;=60,"是","否"))</f>
        <v/>
      </c>
      <c r="L8" s="15" t="inlineStr">
        <is>
          <t>是</t>
        </is>
      </c>
      <c r="M8" s="5" t="inlineStr">
        <is>
          <t>为节日派对实地看场</t>
        </is>
      </c>
      <c r="N8" s="16">
        <f>TODAY()-4</f>
        <v/>
      </c>
      <c r="O8" s="17">
        <f>IF($B8="","",IF($H8="","填写结果",IF($H8&lt;&gt;"已接通",IF(N($G8)&gt;=3,"发邮件结束跟进","换个时段再打"),IF($L8&lt;&gt;"是","无下一步：记录原因",IF($N8="","补填下一步日期","已预约")))))</f>
        <v/>
      </c>
      <c r="P8" s="5" t="inlineStr">
        <is>
          <t>节日派对 12 月 12 日，80 位客人</t>
        </is>
      </c>
    </row>
    <row r="9">
      <c r="A9" s="10">
        <f>TODAY()-7+TIME(17,40,0)</f>
        <v/>
      </c>
      <c r="B9" s="4" t="inlineStr">
        <is>
          <t>Marit Solberg</t>
        </is>
      </c>
      <c r="C9" s="5" t="n"/>
      <c r="D9" s="5" t="inlineStr">
        <is>
          <t>婚礼新人</t>
        </is>
      </c>
      <c r="E9" s="5" t="inlineStr">
        <is>
          <t>新线索回电</t>
        </is>
      </c>
      <c r="F9" s="11" t="inlineStr">
        <is>
          <t>Gideon</t>
        </is>
      </c>
      <c r="G9" s="12" t="n">
        <v>1</v>
      </c>
      <c r="H9" s="5" t="inlineStr">
        <is>
          <t>无人接听</t>
        </is>
      </c>
      <c r="I9" s="10">
        <f>TODAY()-7+TIME(15,10,0)</f>
        <v/>
      </c>
      <c r="J9" s="13">
        <f>IF(OR($B9="",$A9="",$I9=""),"",ROUND(($A9-$I9)*1440,0))</f>
        <v/>
      </c>
      <c r="K9" s="14">
        <f>IF($J9="","",IF($J9&lt;=60,"是","否"))</f>
        <v/>
      </c>
      <c r="L9" s="15" t="n"/>
      <c r="M9" s="5" t="n"/>
      <c r="N9" s="16" t="n"/>
      <c r="O9" s="17">
        <f>IF($B9="","",IF($H9="","填写结果",IF($H9&lt;&gt;"已接通",IF(N($G9)&gt;=3,"发邮件结束跟进","换个时段再打"),IF($L9&lt;&gt;"是","无下一步：记录原因",IF($N9="","补填下一步日期","已预约")))))</f>
        <v/>
      </c>
      <c r="P9" s="5" t="inlineStr">
        <is>
          <t>15:10 提交表单，17:40 才首次致电：太晚了</t>
        </is>
      </c>
    </row>
    <row r="10">
      <c r="A10" s="10">
        <f>TODAY()-6+TIME(10,15,0)</f>
        <v/>
      </c>
      <c r="B10" s="4" t="inlineStr">
        <is>
          <t>Marit Solberg</t>
        </is>
      </c>
      <c r="C10" s="5" t="n"/>
      <c r="D10" s="5" t="inlineStr">
        <is>
          <t>婚礼新人</t>
        </is>
      </c>
      <c r="E10" s="5" t="inlineStr">
        <is>
          <t>新线索回电</t>
        </is>
      </c>
      <c r="F10" s="11" t="inlineStr">
        <is>
          <t>Gideon</t>
        </is>
      </c>
      <c r="G10" s="12" t="n">
        <v>2</v>
      </c>
      <c r="H10" s="5" t="inlineStr">
        <is>
          <t>语音留言和短信</t>
        </is>
      </c>
      <c r="I10" s="10" t="n"/>
      <c r="J10" s="13">
        <f>IF(OR($B10="",$A10="",$I10=""),"",ROUND(($A10-$I10)*1440,0))</f>
        <v/>
      </c>
      <c r="K10" s="14">
        <f>IF($J10="","",IF($J10&lt;=60,"是","否"))</f>
        <v/>
      </c>
      <c r="L10" s="15" t="n"/>
      <c r="M10" s="5" t="n"/>
      <c r="N10" s="16" t="n"/>
      <c r="O10" s="17">
        <f>IF($B10="","",IF($H10="","填写结果",IF($H10&lt;&gt;"已接通",IF(N($G10)&gt;=3,"发邮件结束跟进","换个时段再打"),IF($L10&lt;&gt;"是","无下一步：记录原因",IF($N10="","补填下一步日期","已预约")))))</f>
        <v/>
      </c>
      <c r="P10" s="5" t="n"/>
    </row>
    <row r="11">
      <c r="A11" s="10">
        <f>TODAY()-4+TIME(12,30,0)</f>
        <v/>
      </c>
      <c r="B11" s="4" t="inlineStr">
        <is>
          <t>Marit Solberg</t>
        </is>
      </c>
      <c r="C11" s="5" t="n"/>
      <c r="D11" s="5" t="inlineStr">
        <is>
          <t>婚礼新人</t>
        </is>
      </c>
      <c r="E11" s="5" t="inlineStr">
        <is>
          <t>新线索回电</t>
        </is>
      </c>
      <c r="F11" s="11" t="inlineStr">
        <is>
          <t>Gideon</t>
        </is>
      </c>
      <c r="G11" s="12" t="n">
        <v>3</v>
      </c>
      <c r="H11" s="5" t="inlineStr">
        <is>
          <t>无人接听</t>
        </is>
      </c>
      <c r="I11" s="10" t="n"/>
      <c r="J11" s="13">
        <f>IF(OR($B11="",$A11="",$I11=""),"",ROUND(($A11-$I11)*1440,0))</f>
        <v/>
      </c>
      <c r="K11" s="14">
        <f>IF($J11="","",IF($J11&lt;=60,"是","否"))</f>
        <v/>
      </c>
      <c r="L11" s="15" t="n"/>
      <c r="M11" s="5" t="n"/>
      <c r="N11" s="16" t="n"/>
      <c r="O11" s="17">
        <f>IF($B11="","",IF($H11="","填写结果",IF($H11&lt;&gt;"已接通",IF(N($G11)&gt;=3,"发邮件结束跟进","换个时段再打"),IF($L11&lt;&gt;"是","无下一步：记录原因",IF($N11="","补填下一步日期","已预约")))))</f>
        <v/>
      </c>
      <c r="P11" s="5" t="inlineStr">
        <is>
          <t>已发最后联系邮件</t>
        </is>
      </c>
    </row>
    <row r="12">
      <c r="A12" s="10">
        <f>TODAY()-6+TIME(11,5,0)</f>
        <v/>
      </c>
      <c r="B12" s="4" t="inlineStr">
        <is>
          <t>Hazel Pruett</t>
        </is>
      </c>
      <c r="C12" s="5" t="inlineStr">
        <is>
          <t>Riverbend Arts Council</t>
        </is>
      </c>
      <c r="D12" s="5" t="inlineStr">
        <is>
          <t>非营利活动</t>
        </is>
      </c>
      <c r="E12" s="5" t="inlineStr">
        <is>
          <t>呼入电话</t>
        </is>
      </c>
      <c r="F12" s="11" t="inlineStr">
        <is>
          <t>Sadie</t>
        </is>
      </c>
      <c r="G12" s="12" t="n">
        <v>1</v>
      </c>
      <c r="H12" s="5" t="inlineStr">
        <is>
          <t>已接通</t>
        </is>
      </c>
      <c r="I12" s="10" t="n"/>
      <c r="J12" s="13">
        <f>IF(OR($B12="",$A12="",$I12=""),"",ROUND(($A12-$I12)*1440,0))</f>
        <v/>
      </c>
      <c r="K12" s="14">
        <f>IF($J12="","",IF($J12&lt;=60,"是","否"))</f>
        <v/>
      </c>
      <c r="L12" s="15" t="inlineStr">
        <is>
          <t>是</t>
        </is>
      </c>
      <c r="M12" s="5" t="inlineStr">
        <is>
          <t>周五前发报价</t>
        </is>
      </c>
      <c r="N12" s="16">
        <f>TODAY()-3</f>
        <v/>
      </c>
      <c r="O12" s="17">
        <f>IF($B12="","",IF($H12="","填写结果",IF($H12&lt;&gt;"已接通",IF(N($G12)&gt;=3,"发邮件结束跟进","换个时段再打"),IF($L12&lt;&gt;"是","无下一步：记录原因",IF($N12="","补填下一步日期","已预约")))))</f>
        <v/>
      </c>
      <c r="P12" s="5" t="inlineStr">
        <is>
          <t>11 月 21 日晚会，200 位客人</t>
        </is>
      </c>
    </row>
    <row r="13">
      <c r="A13" s="10">
        <f>TODAY()-2+TIME(15,0,0)</f>
        <v/>
      </c>
      <c r="B13" s="4" t="inlineStr">
        <is>
          <t>Hazel Pruett</t>
        </is>
      </c>
      <c r="C13" s="5" t="inlineStr">
        <is>
          <t>Riverbend Arts Council</t>
        </is>
      </c>
      <c r="D13" s="5" t="inlineStr">
        <is>
          <t>非营利活动</t>
        </is>
      </c>
      <c r="E13" s="5" t="inlineStr">
        <is>
          <t>报价跟进</t>
        </is>
      </c>
      <c r="F13" s="11" t="inlineStr">
        <is>
          <t>Sadie</t>
        </is>
      </c>
      <c r="G13" s="12" t="n">
        <v>1</v>
      </c>
      <c r="H13" s="5" t="inlineStr">
        <is>
          <t>已接通</t>
        </is>
      </c>
      <c r="I13" s="10" t="n"/>
      <c r="J13" s="13">
        <f>IF(OR($B13="",$A13="",$I13=""),"",ROUND(($A13-$I13)*1440,0))</f>
        <v/>
      </c>
      <c r="K13" s="14">
        <f>IF($J13="","",IF($J13&lt;=60,"是","否"))</f>
        <v/>
      </c>
      <c r="L13" s="15" t="inlineStr">
        <is>
          <t>否</t>
        </is>
      </c>
      <c r="M13" s="5" t="n"/>
      <c r="N13" s="16" t="n"/>
      <c r="O13" s="17">
        <f>IF($B13="","",IF($H13="","填写结果",IF($H13&lt;&gt;"已接通",IF(N($G13)&gt;=3,"发邮件结束跟进","换个时段再打"),IF($L13&lt;&gt;"是","无下一步：记录原因",IF($N13="","补填下一步日期","已预约")))))</f>
        <v/>
      </c>
      <c r="P13" s="5" t="inlineStr">
        <is>
          <t>理事会选了一家酒店宴会厅</t>
        </is>
      </c>
    </row>
    <row r="14">
      <c r="A14" s="10">
        <f>TODAY()-3+TIME(9,30,0)</f>
        <v/>
      </c>
      <c r="B14" s="4" t="inlineStr">
        <is>
          <t>Liam Sorensen</t>
        </is>
      </c>
      <c r="C14" s="5" t="inlineStr">
        <is>
          <t>Sorensen Events</t>
        </is>
      </c>
      <c r="D14" s="5" t="inlineStr">
        <is>
          <t>活动策划</t>
        </is>
      </c>
      <c r="E14" s="5" t="inlineStr">
        <is>
          <t>续约或升级</t>
        </is>
      </c>
      <c r="F14" s="11" t="inlineStr">
        <is>
          <t>Gideon</t>
        </is>
      </c>
      <c r="G14" s="12" t="n">
        <v>1</v>
      </c>
      <c r="H14" s="5" t="inlineStr">
        <is>
          <t>已接通</t>
        </is>
      </c>
      <c r="I14" s="10" t="n"/>
      <c r="J14" s="13">
        <f>IF(OR($B14="",$A14="",$I14=""),"",ROUND(($A14-$I14)*1440,0))</f>
        <v/>
      </c>
      <c r="K14" s="14">
        <f>IF($J14="","",IF($J14&lt;=60,"是","否"))</f>
        <v/>
      </c>
      <c r="L14" s="15" t="inlineStr">
        <is>
          <t>是</t>
        </is>
      </c>
      <c r="M14" s="5" t="inlineStr">
        <is>
          <t>2027 年活动季报价</t>
        </is>
      </c>
      <c r="N14" s="16">
        <f>TODAY()+2</f>
        <v/>
      </c>
      <c r="O14" s="17">
        <f>IF($B14="","",IF($H14="","填写结果",IF($H14&lt;&gt;"已接通",IF(N($G14)&gt;=3,"发邮件结束跟进","换个时段再打"),IF($L14&lt;&gt;"是","无下一步：记录原因",IF($N14="","补填下一步日期","已预约")))))</f>
        <v/>
      </c>
      <c r="P14" s="5" t="inlineStr">
        <is>
          <t>2027 年想要更多灯光</t>
        </is>
      </c>
    </row>
    <row r="15">
      <c r="A15" s="10">
        <f>TODAY()-2+TIME(9,12,0)</f>
        <v/>
      </c>
      <c r="B15" s="4" t="inlineStr">
        <is>
          <t>Ava Lindqvist</t>
        </is>
      </c>
      <c r="C15" s="5" t="inlineStr">
        <is>
          <t>Elk Creek Lodge</t>
        </is>
      </c>
      <c r="D15" s="5" t="inlineStr">
        <is>
          <t>婚礼场地</t>
        </is>
      </c>
      <c r="E15" s="5" t="inlineStr">
        <is>
          <t>新线索回电</t>
        </is>
      </c>
      <c r="F15" s="11" t="inlineStr">
        <is>
          <t>Sadie</t>
        </is>
      </c>
      <c r="G15" s="12" t="n">
        <v>1</v>
      </c>
      <c r="H15" s="5" t="inlineStr">
        <is>
          <t>已接通</t>
        </is>
      </c>
      <c r="I15" s="10">
        <f>TODAY()-2+TIME(8,47,0)</f>
        <v/>
      </c>
      <c r="J15" s="13">
        <f>IF(OR($B15="",$A15="",$I15=""),"",ROUND(($A15-$I15)*1440,0))</f>
        <v/>
      </c>
      <c r="K15" s="14">
        <f>IF($J15="","",IF($J15&lt;=60,"是","否"))</f>
        <v/>
      </c>
      <c r="L15" s="15" t="inlineStr">
        <is>
          <t>是</t>
        </is>
      </c>
      <c r="M15" s="5" t="inlineStr">
        <is>
          <t>实地查看场地</t>
        </is>
      </c>
      <c r="N15" s="16">
        <f>TODAY()+5</f>
        <v/>
      </c>
      <c r="O15" s="17">
        <f>IF($B15="","",IF($H15="","填写结果",IF($H15&lt;&gt;"已接通",IF(N($G15)&gt;=3,"发邮件结束跟进","换个时段再打"),IF($L15&lt;&gt;"是","无下一步：记录原因",IF($N15="","补填下一步日期","已预约")))))</f>
        <v/>
      </c>
      <c r="P15" s="5" t="inlineStr">
        <is>
          <t>2027 年婚礼要用的帐篷</t>
        </is>
      </c>
    </row>
    <row r="16">
      <c r="A16" s="10">
        <f>TODAY()-1+TIME(16,0,0)</f>
        <v/>
      </c>
      <c r="B16" s="4" t="inlineStr">
        <is>
          <t>Naomi Takahashi</t>
        </is>
      </c>
      <c r="C16" s="5" t="inlineStr">
        <is>
          <t>Pacific Fir Insurance</t>
        </is>
      </c>
      <c r="D16" s="5" t="inlineStr">
        <is>
          <t>企业活动</t>
        </is>
      </c>
      <c r="E16" s="5" t="inlineStr">
        <is>
          <t>决策电话</t>
        </is>
      </c>
      <c r="F16" s="11" t="inlineStr">
        <is>
          <t>Gideon</t>
        </is>
      </c>
      <c r="G16" s="12" t="n">
        <v>1</v>
      </c>
      <c r="H16" s="5" t="inlineStr">
        <is>
          <t>已接通</t>
        </is>
      </c>
      <c r="I16" s="10" t="n"/>
      <c r="J16" s="13">
        <f>IF(OR($B16="",$A16="",$I16=""),"",ROUND(($A16-$I16)*1440,0))</f>
        <v/>
      </c>
      <c r="K16" s="14">
        <f>IF($J16="","",IF($J16&lt;=60,"是","否"))</f>
        <v/>
      </c>
      <c r="L16" s="15" t="inlineStr">
        <is>
          <t>是</t>
        </is>
      </c>
      <c r="M16" s="5" t="inlineStr">
        <is>
          <t>定金发票</t>
        </is>
      </c>
      <c r="N16" s="16" t="n"/>
      <c r="O16" s="17">
        <f>IF($B16="","",IF($H16="","填写结果",IF($H16&lt;&gt;"已接通",IF(N($G16)&gt;=3,"发邮件结束跟进","换个时段再打"),IF($L16&lt;&gt;"是","无下一步：记录原因",IF($N16="","补填下一步日期","已预约")))))</f>
        <v/>
      </c>
      <c r="P16" s="5" t="inlineStr">
        <is>
          <t>同意：公司野餐，2027 年 6 月</t>
        </is>
      </c>
    </row>
    <row r="17">
      <c r="A17" s="10" t="n"/>
      <c r="B17" s="4" t="n"/>
      <c r="C17" s="5" t="n"/>
      <c r="D17" s="5" t="n"/>
      <c r="E17" s="5" t="n"/>
      <c r="F17" s="11" t="n"/>
      <c r="G17" s="12" t="n"/>
      <c r="H17" s="5" t="n"/>
      <c r="I17" s="10" t="n"/>
      <c r="J17" s="13">
        <f>IF(OR($B17="",$A17="",$I17=""),"",ROUND(($A17-$I17)*1440,0))</f>
        <v/>
      </c>
      <c r="K17" s="14">
        <f>IF($J17="","",IF($J17&lt;=60,"是","否"))</f>
        <v/>
      </c>
      <c r="L17" s="15" t="n"/>
      <c r="M17" s="5" t="n"/>
      <c r="N17" s="16" t="n"/>
      <c r="O17" s="17">
        <f>IF($B17="","",IF($H17="","填写结果",IF($H17&lt;&gt;"已接通",IF(N($G17)&gt;=3,"发邮件结束跟进","换个时段再打"),IF($L17&lt;&gt;"是","无下一步：记录原因",IF($N17="","补填下一步日期","已预约")))))</f>
        <v/>
      </c>
      <c r="P17" s="5" t="n"/>
    </row>
    <row r="18">
      <c r="A18" s="10" t="n"/>
      <c r="B18" s="4" t="n"/>
      <c r="C18" s="5" t="n"/>
      <c r="D18" s="5" t="n"/>
      <c r="E18" s="5" t="n"/>
      <c r="F18" s="11" t="n"/>
      <c r="G18" s="12" t="n"/>
      <c r="H18" s="5" t="n"/>
      <c r="I18" s="10" t="n"/>
      <c r="J18" s="13">
        <f>IF(OR($B18="",$A18="",$I18=""),"",ROUND(($A18-$I18)*1440,0))</f>
        <v/>
      </c>
      <c r="K18" s="14">
        <f>IF($J18="","",IF($J18&lt;=60,"是","否"))</f>
        <v/>
      </c>
      <c r="L18" s="15" t="n"/>
      <c r="M18" s="5" t="n"/>
      <c r="N18" s="16" t="n"/>
      <c r="O18" s="17">
        <f>IF($B18="","",IF($H18="","填写结果",IF($H18&lt;&gt;"已接通",IF(N($G18)&gt;=3,"发邮件结束跟进","换个时段再打"),IF($L18&lt;&gt;"是","无下一步：记录原因",IF($N18="","补填下一步日期","已预约")))))</f>
        <v/>
      </c>
      <c r="P18" s="5" t="n"/>
    </row>
    <row r="19">
      <c r="A19" s="10" t="n"/>
      <c r="B19" s="4" t="n"/>
      <c r="C19" s="5" t="n"/>
      <c r="D19" s="5" t="n"/>
      <c r="E19" s="5" t="n"/>
      <c r="F19" s="11" t="n"/>
      <c r="G19" s="12" t="n"/>
      <c r="H19" s="5" t="n"/>
      <c r="I19" s="10" t="n"/>
      <c r="J19" s="13">
        <f>IF(OR($B19="",$A19="",$I19=""),"",ROUND(($A19-$I19)*1440,0))</f>
        <v/>
      </c>
      <c r="K19" s="14">
        <f>IF($J19="","",IF($J19&lt;=60,"是","否"))</f>
        <v/>
      </c>
      <c r="L19" s="15" t="n"/>
      <c r="M19" s="5" t="n"/>
      <c r="N19" s="16" t="n"/>
      <c r="O19" s="17">
        <f>IF($B19="","",IF($H19="","填写结果",IF($H19&lt;&gt;"已接通",IF(N($G19)&gt;=3,"发邮件结束跟进","换个时段再打"),IF($L19&lt;&gt;"是","无下一步：记录原因",IF($N19="","补填下一步日期","已预约")))))</f>
        <v/>
      </c>
      <c r="P19" s="5" t="n"/>
    </row>
    <row r="20">
      <c r="A20" s="10" t="n"/>
      <c r="B20" s="4" t="n"/>
      <c r="C20" s="5" t="n"/>
      <c r="D20" s="5" t="n"/>
      <c r="E20" s="5" t="n"/>
      <c r="F20" s="11" t="n"/>
      <c r="G20" s="12" t="n"/>
      <c r="H20" s="5" t="n"/>
      <c r="I20" s="10" t="n"/>
      <c r="J20" s="13">
        <f>IF(OR($B20="",$A20="",$I20=""),"",ROUND(($A20-$I20)*1440,0))</f>
        <v/>
      </c>
      <c r="K20" s="14">
        <f>IF($J20="","",IF($J20&lt;=60,"是","否"))</f>
        <v/>
      </c>
      <c r="L20" s="15" t="n"/>
      <c r="M20" s="5" t="n"/>
      <c r="N20" s="16" t="n"/>
      <c r="O20" s="17">
        <f>IF($B20="","",IF($H20="","填写结果",IF($H20&lt;&gt;"已接通",IF(N($G20)&gt;=3,"发邮件结束跟进","换个时段再打"),IF($L20&lt;&gt;"是","无下一步：记录原因",IF($N20="","补填下一步日期","已预约")))))</f>
        <v/>
      </c>
      <c r="P20" s="5" t="n"/>
    </row>
    <row r="21">
      <c r="A21" s="10" t="n"/>
      <c r="B21" s="4" t="n"/>
      <c r="C21" s="5" t="n"/>
      <c r="D21" s="5" t="n"/>
      <c r="E21" s="5" t="n"/>
      <c r="F21" s="11" t="n"/>
      <c r="G21" s="12" t="n"/>
      <c r="H21" s="5" t="n"/>
      <c r="I21" s="10" t="n"/>
      <c r="J21" s="13">
        <f>IF(OR($B21="",$A21="",$I21=""),"",ROUND(($A21-$I21)*1440,0))</f>
        <v/>
      </c>
      <c r="K21" s="14">
        <f>IF($J21="","",IF($J21&lt;=60,"是","否"))</f>
        <v/>
      </c>
      <c r="L21" s="15" t="n"/>
      <c r="M21" s="5" t="n"/>
      <c r="N21" s="16" t="n"/>
      <c r="O21" s="17">
        <f>IF($B21="","",IF($H21="","填写结果",IF($H21&lt;&gt;"已接通",IF(N($G21)&gt;=3,"发邮件结束跟进","换个时段再打"),IF($L21&lt;&gt;"是","无下一步：记录原因",IF($N21="","补填下一步日期","已预约")))))</f>
        <v/>
      </c>
      <c r="P21" s="5" t="n"/>
    </row>
    <row r="22">
      <c r="A22" s="10" t="n"/>
      <c r="B22" s="4" t="n"/>
      <c r="C22" s="5" t="n"/>
      <c r="D22" s="5" t="n"/>
      <c r="E22" s="5" t="n"/>
      <c r="F22" s="11" t="n"/>
      <c r="G22" s="12" t="n"/>
      <c r="H22" s="5" t="n"/>
      <c r="I22" s="10" t="n"/>
      <c r="J22" s="13">
        <f>IF(OR($B22="",$A22="",$I22=""),"",ROUND(($A22-$I22)*1440,0))</f>
        <v/>
      </c>
      <c r="K22" s="14">
        <f>IF($J22="","",IF($J22&lt;=60,"是","否"))</f>
        <v/>
      </c>
      <c r="L22" s="15" t="n"/>
      <c r="M22" s="5" t="n"/>
      <c r="N22" s="16" t="n"/>
      <c r="O22" s="17">
        <f>IF($B22="","",IF($H22="","填写结果",IF($H22&lt;&gt;"已接通",IF(N($G22)&gt;=3,"发邮件结束跟进","换个时段再打"),IF($L22&lt;&gt;"是","无下一步：记录原因",IF($N22="","补填下一步日期","已预约")))))</f>
        <v/>
      </c>
      <c r="P22" s="5" t="n"/>
    </row>
    <row r="23">
      <c r="A23" s="10" t="n"/>
      <c r="B23" s="4" t="n"/>
      <c r="C23" s="5" t="n"/>
      <c r="D23" s="5" t="n"/>
      <c r="E23" s="5" t="n"/>
      <c r="F23" s="11" t="n"/>
      <c r="G23" s="12" t="n"/>
      <c r="H23" s="5" t="n"/>
      <c r="I23" s="10" t="n"/>
      <c r="J23" s="13">
        <f>IF(OR($B23="",$A23="",$I23=""),"",ROUND(($A23-$I23)*1440,0))</f>
        <v/>
      </c>
      <c r="K23" s="14">
        <f>IF($J23="","",IF($J23&lt;=60,"是","否"))</f>
        <v/>
      </c>
      <c r="L23" s="15" t="n"/>
      <c r="M23" s="5" t="n"/>
      <c r="N23" s="16" t="n"/>
      <c r="O23" s="17">
        <f>IF($B23="","",IF($H23="","填写结果",IF($H23&lt;&gt;"已接通",IF(N($G23)&gt;=3,"发邮件结束跟进","换个时段再打"),IF($L23&lt;&gt;"是","无下一步：记录原因",IF($N23="","补填下一步日期","已预约")))))</f>
        <v/>
      </c>
      <c r="P23" s="5" t="n"/>
    </row>
    <row r="24">
      <c r="A24" s="10" t="n"/>
      <c r="B24" s="4" t="n"/>
      <c r="C24" s="5" t="n"/>
      <c r="D24" s="5" t="n"/>
      <c r="E24" s="5" t="n"/>
      <c r="F24" s="11" t="n"/>
      <c r="G24" s="12" t="n"/>
      <c r="H24" s="5" t="n"/>
      <c r="I24" s="10" t="n"/>
      <c r="J24" s="13">
        <f>IF(OR($B24="",$A24="",$I24=""),"",ROUND(($A24-$I24)*1440,0))</f>
        <v/>
      </c>
      <c r="K24" s="14">
        <f>IF($J24="","",IF($J24&lt;=60,"是","否"))</f>
        <v/>
      </c>
      <c r="L24" s="15" t="n"/>
      <c r="M24" s="5" t="n"/>
      <c r="N24" s="16" t="n"/>
      <c r="O24" s="17">
        <f>IF($B24="","",IF($H24="","填写结果",IF($H24&lt;&gt;"已接通",IF(N($G24)&gt;=3,"发邮件结束跟进","换个时段再打"),IF($L24&lt;&gt;"是","无下一步：记录原因",IF($N24="","补填下一步日期","已预约")))))</f>
        <v/>
      </c>
      <c r="P24" s="5" t="n"/>
    </row>
    <row r="25">
      <c r="A25" s="10" t="n"/>
      <c r="B25" s="4" t="n"/>
      <c r="C25" s="5" t="n"/>
      <c r="D25" s="5" t="n"/>
      <c r="E25" s="5" t="n"/>
      <c r="F25" s="11" t="n"/>
      <c r="G25" s="12" t="n"/>
      <c r="H25" s="5" t="n"/>
      <c r="I25" s="10" t="n"/>
      <c r="J25" s="13">
        <f>IF(OR($B25="",$A25="",$I25=""),"",ROUND(($A25-$I25)*1440,0))</f>
        <v/>
      </c>
      <c r="K25" s="14">
        <f>IF($J25="","",IF($J25&lt;=60,"是","否"))</f>
        <v/>
      </c>
      <c r="L25" s="15" t="n"/>
      <c r="M25" s="5" t="n"/>
      <c r="N25" s="16" t="n"/>
      <c r="O25" s="17">
        <f>IF($B25="","",IF($H25="","填写结果",IF($H25&lt;&gt;"已接通",IF(N($G25)&gt;=3,"发邮件结束跟进","换个时段再打"),IF($L25&lt;&gt;"是","无下一步：记录原因",IF($N25="","补填下一步日期","已预约")))))</f>
        <v/>
      </c>
      <c r="P25" s="5" t="n"/>
    </row>
    <row r="26">
      <c r="A26" s="10" t="n"/>
      <c r="B26" s="4" t="n"/>
      <c r="C26" s="5" t="n"/>
      <c r="D26" s="5" t="n"/>
      <c r="E26" s="5" t="n"/>
      <c r="F26" s="11" t="n"/>
      <c r="G26" s="12" t="n"/>
      <c r="H26" s="5" t="n"/>
      <c r="I26" s="10" t="n"/>
      <c r="J26" s="13">
        <f>IF(OR($B26="",$A26="",$I26=""),"",ROUND(($A26-$I26)*1440,0))</f>
        <v/>
      </c>
      <c r="K26" s="14">
        <f>IF($J26="","",IF($J26&lt;=60,"是","否"))</f>
        <v/>
      </c>
      <c r="L26" s="15" t="n"/>
      <c r="M26" s="5" t="n"/>
      <c r="N26" s="16" t="n"/>
      <c r="O26" s="17">
        <f>IF($B26="","",IF($H26="","填写结果",IF($H26&lt;&gt;"已接通",IF(N($G26)&gt;=3,"发邮件结束跟进","换个时段再打"),IF($L26&lt;&gt;"是","无下一步：记录原因",IF($N26="","补填下一步日期","已预约")))))</f>
        <v/>
      </c>
      <c r="P26" s="5" t="n"/>
    </row>
    <row r="27">
      <c r="A27" s="10" t="n"/>
      <c r="B27" s="4" t="n"/>
      <c r="C27" s="5" t="n"/>
      <c r="D27" s="5" t="n"/>
      <c r="E27" s="5" t="n"/>
      <c r="F27" s="11" t="n"/>
      <c r="G27" s="12" t="n"/>
      <c r="H27" s="5" t="n"/>
      <c r="I27" s="10" t="n"/>
      <c r="J27" s="13">
        <f>IF(OR($B27="",$A27="",$I27=""),"",ROUND(($A27-$I27)*1440,0))</f>
        <v/>
      </c>
      <c r="K27" s="14">
        <f>IF($J27="","",IF($J27&lt;=60,"是","否"))</f>
        <v/>
      </c>
      <c r="L27" s="15" t="n"/>
      <c r="M27" s="5" t="n"/>
      <c r="N27" s="16" t="n"/>
      <c r="O27" s="17">
        <f>IF($B27="","",IF($H27="","填写结果",IF($H27&lt;&gt;"已接通",IF(N($G27)&gt;=3,"发邮件结束跟进","换个时段再打"),IF($L27&lt;&gt;"是","无下一步：记录原因",IF($N27="","补填下一步日期","已预约")))))</f>
        <v/>
      </c>
      <c r="P27" s="5" t="n"/>
    </row>
    <row r="28">
      <c r="A28" s="10" t="n"/>
      <c r="B28" s="4" t="n"/>
      <c r="C28" s="5" t="n"/>
      <c r="D28" s="5" t="n"/>
      <c r="E28" s="5" t="n"/>
      <c r="F28" s="11" t="n"/>
      <c r="G28" s="12" t="n"/>
      <c r="H28" s="5" t="n"/>
      <c r="I28" s="10" t="n"/>
      <c r="J28" s="13">
        <f>IF(OR($B28="",$A28="",$I28=""),"",ROUND(($A28-$I28)*1440,0))</f>
        <v/>
      </c>
      <c r="K28" s="14">
        <f>IF($J28="","",IF($J28&lt;=60,"是","否"))</f>
        <v/>
      </c>
      <c r="L28" s="15" t="n"/>
      <c r="M28" s="5" t="n"/>
      <c r="N28" s="16" t="n"/>
      <c r="O28" s="17">
        <f>IF($B28="","",IF($H28="","填写结果",IF($H28&lt;&gt;"已接通",IF(N($G28)&gt;=3,"发邮件结束跟进","换个时段再打"),IF($L28&lt;&gt;"是","无下一步：记录原因",IF($N28="","补填下一步日期","已预约")))))</f>
        <v/>
      </c>
      <c r="P28" s="5" t="n"/>
    </row>
    <row r="29">
      <c r="A29" s="10" t="n"/>
      <c r="B29" s="4" t="n"/>
      <c r="C29" s="5" t="n"/>
      <c r="D29" s="5" t="n"/>
      <c r="E29" s="5" t="n"/>
      <c r="F29" s="11" t="n"/>
      <c r="G29" s="12" t="n"/>
      <c r="H29" s="5" t="n"/>
      <c r="I29" s="10" t="n"/>
      <c r="J29" s="13">
        <f>IF(OR($B29="",$A29="",$I29=""),"",ROUND(($A29-$I29)*1440,0))</f>
        <v/>
      </c>
      <c r="K29" s="14">
        <f>IF($J29="","",IF($J29&lt;=60,"是","否"))</f>
        <v/>
      </c>
      <c r="L29" s="15" t="n"/>
      <c r="M29" s="5" t="n"/>
      <c r="N29" s="16" t="n"/>
      <c r="O29" s="17">
        <f>IF($B29="","",IF($H29="","填写结果",IF($H29&lt;&gt;"已接通",IF(N($G29)&gt;=3,"发邮件结束跟进","换个时段再打"),IF($L29&lt;&gt;"是","无下一步：记录原因",IF($N29="","补填下一步日期","已预约")))))</f>
        <v/>
      </c>
      <c r="P29" s="5" t="n"/>
    </row>
    <row r="30">
      <c r="A30" s="10" t="n"/>
      <c r="B30" s="4" t="n"/>
      <c r="C30" s="5" t="n"/>
      <c r="D30" s="5" t="n"/>
      <c r="E30" s="5" t="n"/>
      <c r="F30" s="11" t="n"/>
      <c r="G30" s="12" t="n"/>
      <c r="H30" s="5" t="n"/>
      <c r="I30" s="10" t="n"/>
      <c r="J30" s="13">
        <f>IF(OR($B30="",$A30="",$I30=""),"",ROUND(($A30-$I30)*1440,0))</f>
        <v/>
      </c>
      <c r="K30" s="14">
        <f>IF($J30="","",IF($J30&lt;=60,"是","否"))</f>
        <v/>
      </c>
      <c r="L30" s="15" t="n"/>
      <c r="M30" s="5" t="n"/>
      <c r="N30" s="16" t="n"/>
      <c r="O30" s="17">
        <f>IF($B30="","",IF($H30="","填写结果",IF($H30&lt;&gt;"已接通",IF(N($G30)&gt;=3,"发邮件结束跟进","换个时段再打"),IF($L30&lt;&gt;"是","无下一步：记录原因",IF($N30="","补填下一步日期","已预约")))))</f>
        <v/>
      </c>
      <c r="P30" s="5" t="n"/>
    </row>
    <row r="31">
      <c r="A31" s="10" t="n"/>
      <c r="B31" s="4" t="n"/>
      <c r="C31" s="5" t="n"/>
      <c r="D31" s="5" t="n"/>
      <c r="E31" s="5" t="n"/>
      <c r="F31" s="11" t="n"/>
      <c r="G31" s="12" t="n"/>
      <c r="H31" s="5" t="n"/>
      <c r="I31" s="10" t="n"/>
      <c r="J31" s="13">
        <f>IF(OR($B31="",$A31="",$I31=""),"",ROUND(($A31-$I31)*1440,0))</f>
        <v/>
      </c>
      <c r="K31" s="14">
        <f>IF($J31="","",IF($J31&lt;=60,"是","否"))</f>
        <v/>
      </c>
      <c r="L31" s="15" t="n"/>
      <c r="M31" s="5" t="n"/>
      <c r="N31" s="16" t="n"/>
      <c r="O31" s="17">
        <f>IF($B31="","",IF($H31="","填写结果",IF($H31&lt;&gt;"已接通",IF(N($G31)&gt;=3,"发邮件结束跟进","换个时段再打"),IF($L31&lt;&gt;"是","无下一步：记录原因",IF($N31="","补填下一步日期","已预约")))))</f>
        <v/>
      </c>
      <c r="P31" s="5" t="n"/>
    </row>
    <row r="32">
      <c r="A32" s="10" t="n"/>
      <c r="B32" s="4" t="n"/>
      <c r="C32" s="5" t="n"/>
      <c r="D32" s="5" t="n"/>
      <c r="E32" s="5" t="n"/>
      <c r="F32" s="11" t="n"/>
      <c r="G32" s="12" t="n"/>
      <c r="H32" s="5" t="n"/>
      <c r="I32" s="10" t="n"/>
      <c r="J32" s="13">
        <f>IF(OR($B32="",$A32="",$I32=""),"",ROUND(($A32-$I32)*1440,0))</f>
        <v/>
      </c>
      <c r="K32" s="14">
        <f>IF($J32="","",IF($J32&lt;=60,"是","否"))</f>
        <v/>
      </c>
      <c r="L32" s="15" t="n"/>
      <c r="M32" s="5" t="n"/>
      <c r="N32" s="16" t="n"/>
      <c r="O32" s="17">
        <f>IF($B32="","",IF($H32="","填写结果",IF($H32&lt;&gt;"已接通",IF(N($G32)&gt;=3,"发邮件结束跟进","换个时段再打"),IF($L32&lt;&gt;"是","无下一步：记录原因",IF($N32="","补填下一步日期","已预约")))))</f>
        <v/>
      </c>
      <c r="P32" s="5" t="n"/>
    </row>
    <row r="33">
      <c r="A33" s="10" t="n"/>
      <c r="B33" s="4" t="n"/>
      <c r="C33" s="5" t="n"/>
      <c r="D33" s="5" t="n"/>
      <c r="E33" s="5" t="n"/>
      <c r="F33" s="11" t="n"/>
      <c r="G33" s="12" t="n"/>
      <c r="H33" s="5" t="n"/>
      <c r="I33" s="10" t="n"/>
      <c r="J33" s="13">
        <f>IF(OR($B33="",$A33="",$I33=""),"",ROUND(($A33-$I33)*1440,0))</f>
        <v/>
      </c>
      <c r="K33" s="14">
        <f>IF($J33="","",IF($J33&lt;=60,"是","否"))</f>
        <v/>
      </c>
      <c r="L33" s="15" t="n"/>
      <c r="M33" s="5" t="n"/>
      <c r="N33" s="16" t="n"/>
      <c r="O33" s="17">
        <f>IF($B33="","",IF($H33="","填写结果",IF($H33&lt;&gt;"已接通",IF(N($G33)&gt;=3,"发邮件结束跟进","换个时段再打"),IF($L33&lt;&gt;"是","无下一步：记录原因",IF($N33="","补填下一步日期","已预约")))))</f>
        <v/>
      </c>
      <c r="P33" s="5" t="n"/>
    </row>
    <row r="34">
      <c r="A34" s="10" t="n"/>
      <c r="B34" s="4" t="n"/>
      <c r="C34" s="5" t="n"/>
      <c r="D34" s="5" t="n"/>
      <c r="E34" s="5" t="n"/>
      <c r="F34" s="11" t="n"/>
      <c r="G34" s="12" t="n"/>
      <c r="H34" s="5" t="n"/>
      <c r="I34" s="10" t="n"/>
      <c r="J34" s="13">
        <f>IF(OR($B34="",$A34="",$I34=""),"",ROUND(($A34-$I34)*1440,0))</f>
        <v/>
      </c>
      <c r="K34" s="14">
        <f>IF($J34="","",IF($J34&lt;=60,"是","否"))</f>
        <v/>
      </c>
      <c r="L34" s="15" t="n"/>
      <c r="M34" s="5" t="n"/>
      <c r="N34" s="16" t="n"/>
      <c r="O34" s="17">
        <f>IF($B34="","",IF($H34="","填写结果",IF($H34&lt;&gt;"已接通",IF(N($G34)&gt;=3,"发邮件结束跟进","换个时段再打"),IF($L34&lt;&gt;"是","无下一步：记录原因",IF($N34="","补填下一步日期","已预约")))))</f>
        <v/>
      </c>
      <c r="P34" s="5" t="n"/>
    </row>
    <row r="35">
      <c r="A35" s="10" t="n"/>
      <c r="B35" s="4" t="n"/>
      <c r="C35" s="5" t="n"/>
      <c r="D35" s="5" t="n"/>
      <c r="E35" s="5" t="n"/>
      <c r="F35" s="11" t="n"/>
      <c r="G35" s="12" t="n"/>
      <c r="H35" s="5" t="n"/>
      <c r="I35" s="10" t="n"/>
      <c r="J35" s="13">
        <f>IF(OR($B35="",$A35="",$I35=""),"",ROUND(($A35-$I35)*1440,0))</f>
        <v/>
      </c>
      <c r="K35" s="14">
        <f>IF($J35="","",IF($J35&lt;=60,"是","否"))</f>
        <v/>
      </c>
      <c r="L35" s="15" t="n"/>
      <c r="M35" s="5" t="n"/>
      <c r="N35" s="16" t="n"/>
      <c r="O35" s="17">
        <f>IF($B35="","",IF($H35="","填写结果",IF($H35&lt;&gt;"已接通",IF(N($G35)&gt;=3,"发邮件结束跟进","换个时段再打"),IF($L35&lt;&gt;"是","无下一步：记录原因",IF($N35="","补填下一步日期","已预约")))))</f>
        <v/>
      </c>
      <c r="P35" s="5" t="n"/>
    </row>
    <row r="36">
      <c r="A36" s="10" t="n"/>
      <c r="B36" s="4" t="n"/>
      <c r="C36" s="5" t="n"/>
      <c r="D36" s="5" t="n"/>
      <c r="E36" s="5" t="n"/>
      <c r="F36" s="11" t="n"/>
      <c r="G36" s="12" t="n"/>
      <c r="H36" s="5" t="n"/>
      <c r="I36" s="10" t="n"/>
      <c r="J36" s="13">
        <f>IF(OR($B36="",$A36="",$I36=""),"",ROUND(($A36-$I36)*1440,0))</f>
        <v/>
      </c>
      <c r="K36" s="14">
        <f>IF($J36="","",IF($J36&lt;=60,"是","否"))</f>
        <v/>
      </c>
      <c r="L36" s="15" t="n"/>
      <c r="M36" s="5" t="n"/>
      <c r="N36" s="16" t="n"/>
      <c r="O36" s="17">
        <f>IF($B36="","",IF($H36="","填写结果",IF($H36&lt;&gt;"已接通",IF(N($G36)&gt;=3,"发邮件结束跟进","换个时段再打"),IF($L36&lt;&gt;"是","无下一步：记录原因",IF($N36="","补填下一步日期","已预约")))))</f>
        <v/>
      </c>
      <c r="P36" s="5" t="n"/>
    </row>
    <row r="37">
      <c r="A37" s="10" t="n"/>
      <c r="B37" s="4" t="n"/>
      <c r="C37" s="5" t="n"/>
      <c r="D37" s="5" t="n"/>
      <c r="E37" s="5" t="n"/>
      <c r="F37" s="11" t="n"/>
      <c r="G37" s="12" t="n"/>
      <c r="H37" s="5" t="n"/>
      <c r="I37" s="10" t="n"/>
      <c r="J37" s="13">
        <f>IF(OR($B37="",$A37="",$I37=""),"",ROUND(($A37-$I37)*1440,0))</f>
        <v/>
      </c>
      <c r="K37" s="14">
        <f>IF($J37="","",IF($J37&lt;=60,"是","否"))</f>
        <v/>
      </c>
      <c r="L37" s="15" t="n"/>
      <c r="M37" s="5" t="n"/>
      <c r="N37" s="16" t="n"/>
      <c r="O37" s="17">
        <f>IF($B37="","",IF($H37="","填写结果",IF($H37&lt;&gt;"已接通",IF(N($G37)&gt;=3,"发邮件结束跟进","换个时段再打"),IF($L37&lt;&gt;"是","无下一步：记录原因",IF($N37="","补填下一步日期","已预约")))))</f>
        <v/>
      </c>
      <c r="P37" s="5" t="n"/>
    </row>
    <row r="38">
      <c r="A38" s="10" t="n"/>
      <c r="B38" s="4" t="n"/>
      <c r="C38" s="5" t="n"/>
      <c r="D38" s="5" t="n"/>
      <c r="E38" s="5" t="n"/>
      <c r="F38" s="11" t="n"/>
      <c r="G38" s="12" t="n"/>
      <c r="H38" s="5" t="n"/>
      <c r="I38" s="10" t="n"/>
      <c r="J38" s="13">
        <f>IF(OR($B38="",$A38="",$I38=""),"",ROUND(($A38-$I38)*1440,0))</f>
        <v/>
      </c>
      <c r="K38" s="14">
        <f>IF($J38="","",IF($J38&lt;=60,"是","否"))</f>
        <v/>
      </c>
      <c r="L38" s="15" t="n"/>
      <c r="M38" s="5" t="n"/>
      <c r="N38" s="16" t="n"/>
      <c r="O38" s="17">
        <f>IF($B38="","",IF($H38="","填写结果",IF($H38&lt;&gt;"已接通",IF(N($G38)&gt;=3,"发邮件结束跟进","换个时段再打"),IF($L38&lt;&gt;"是","无下一步：记录原因",IF($N38="","补填下一步日期","已预约")))))</f>
        <v/>
      </c>
      <c r="P38" s="5" t="n"/>
    </row>
    <row r="39">
      <c r="A39" s="10" t="n"/>
      <c r="B39" s="4" t="n"/>
      <c r="C39" s="5" t="n"/>
      <c r="D39" s="5" t="n"/>
      <c r="E39" s="5" t="n"/>
      <c r="F39" s="11" t="n"/>
      <c r="G39" s="12" t="n"/>
      <c r="H39" s="5" t="n"/>
      <c r="I39" s="10" t="n"/>
      <c r="J39" s="13">
        <f>IF(OR($B39="",$A39="",$I39=""),"",ROUND(($A39-$I39)*1440,0))</f>
        <v/>
      </c>
      <c r="K39" s="14">
        <f>IF($J39="","",IF($J39&lt;=60,"是","否"))</f>
        <v/>
      </c>
      <c r="L39" s="15" t="n"/>
      <c r="M39" s="5" t="n"/>
      <c r="N39" s="16" t="n"/>
      <c r="O39" s="17">
        <f>IF($B39="","",IF($H39="","填写结果",IF($H39&lt;&gt;"已接通",IF(N($G39)&gt;=3,"发邮件结束跟进","换个时段再打"),IF($L39&lt;&gt;"是","无下一步：记录原因",IF($N39="","补填下一步日期","已预约")))))</f>
        <v/>
      </c>
      <c r="P39" s="5" t="n"/>
    </row>
    <row r="40">
      <c r="A40" s="10" t="n"/>
      <c r="B40" s="4" t="n"/>
      <c r="C40" s="5" t="n"/>
      <c r="D40" s="5" t="n"/>
      <c r="E40" s="5" t="n"/>
      <c r="F40" s="11" t="n"/>
      <c r="G40" s="12" t="n"/>
      <c r="H40" s="5" t="n"/>
      <c r="I40" s="10" t="n"/>
      <c r="J40" s="13">
        <f>IF(OR($B40="",$A40="",$I40=""),"",ROUND(($A40-$I40)*1440,0))</f>
        <v/>
      </c>
      <c r="K40" s="14">
        <f>IF($J40="","",IF($J40&lt;=60,"是","否"))</f>
        <v/>
      </c>
      <c r="L40" s="15" t="n"/>
      <c r="M40" s="5" t="n"/>
      <c r="N40" s="16" t="n"/>
      <c r="O40" s="17">
        <f>IF($B40="","",IF($H40="","填写结果",IF($H40&lt;&gt;"已接通",IF(N($G40)&gt;=3,"发邮件结束跟进","换个时段再打"),IF($L40&lt;&gt;"是","无下一步：记录原因",IF($N40="","补填下一步日期","已预约")))))</f>
        <v/>
      </c>
      <c r="P40" s="5" t="n"/>
    </row>
    <row r="41">
      <c r="A41" s="10" t="n"/>
      <c r="B41" s="4" t="n"/>
      <c r="C41" s="5" t="n"/>
      <c r="D41" s="5" t="n"/>
      <c r="E41" s="5" t="n"/>
      <c r="F41" s="11" t="n"/>
      <c r="G41" s="12" t="n"/>
      <c r="H41" s="5" t="n"/>
      <c r="I41" s="10" t="n"/>
      <c r="J41" s="13">
        <f>IF(OR($B41="",$A41="",$I41=""),"",ROUND(($A41-$I41)*1440,0))</f>
        <v/>
      </c>
      <c r="K41" s="14">
        <f>IF($J41="","",IF($J41&lt;=60,"是","否"))</f>
        <v/>
      </c>
      <c r="L41" s="15" t="n"/>
      <c r="M41" s="5" t="n"/>
      <c r="N41" s="16" t="n"/>
      <c r="O41" s="17">
        <f>IF($B41="","",IF($H41="","填写结果",IF($H41&lt;&gt;"已接通",IF(N($G41)&gt;=3,"发邮件结束跟进","换个时段再打"),IF($L41&lt;&gt;"是","无下一步：记录原因",IF($N41="","补填下一步日期","已预约")))))</f>
        <v/>
      </c>
      <c r="P41" s="5" t="n"/>
    </row>
    <row r="42">
      <c r="A42" s="10" t="n"/>
      <c r="B42" s="4" t="n"/>
      <c r="C42" s="5" t="n"/>
      <c r="D42" s="5" t="n"/>
      <c r="E42" s="5" t="n"/>
      <c r="F42" s="11" t="n"/>
      <c r="G42" s="12" t="n"/>
      <c r="H42" s="5" t="n"/>
      <c r="I42" s="10" t="n"/>
      <c r="J42" s="13">
        <f>IF(OR($B42="",$A42="",$I42=""),"",ROUND(($A42-$I42)*1440,0))</f>
        <v/>
      </c>
      <c r="K42" s="14">
        <f>IF($J42="","",IF($J42&lt;=60,"是","否"))</f>
        <v/>
      </c>
      <c r="L42" s="15" t="n"/>
      <c r="M42" s="5" t="n"/>
      <c r="N42" s="16" t="n"/>
      <c r="O42" s="17">
        <f>IF($B42="","",IF($H42="","填写结果",IF($H42&lt;&gt;"已接通",IF(N($G42)&gt;=3,"发邮件结束跟进","换个时段再打"),IF($L42&lt;&gt;"是","无下一步：记录原因",IF($N42="","补填下一步日期","已预约")))))</f>
        <v/>
      </c>
      <c r="P42" s="5" t="n"/>
    </row>
    <row r="43">
      <c r="A43" s="10" t="n"/>
      <c r="B43" s="4" t="n"/>
      <c r="C43" s="5" t="n"/>
      <c r="D43" s="5" t="n"/>
      <c r="E43" s="5" t="n"/>
      <c r="F43" s="11" t="n"/>
      <c r="G43" s="12" t="n"/>
      <c r="H43" s="5" t="n"/>
      <c r="I43" s="10" t="n"/>
      <c r="J43" s="13">
        <f>IF(OR($B43="",$A43="",$I43=""),"",ROUND(($A43-$I43)*1440,0))</f>
        <v/>
      </c>
      <c r="K43" s="14">
        <f>IF($J43="","",IF($J43&lt;=60,"是","否"))</f>
        <v/>
      </c>
      <c r="L43" s="15" t="n"/>
      <c r="M43" s="5" t="n"/>
      <c r="N43" s="16" t="n"/>
      <c r="O43" s="17">
        <f>IF($B43="","",IF($H43="","填写结果",IF($H43&lt;&gt;"已接通",IF(N($G43)&gt;=3,"发邮件结束跟进","换个时段再打"),IF($L43&lt;&gt;"是","无下一步：记录原因",IF($N43="","补填下一步日期","已预约")))))</f>
        <v/>
      </c>
      <c r="P43" s="5" t="n"/>
    </row>
    <row r="44">
      <c r="A44" s="10" t="n"/>
      <c r="B44" s="4" t="n"/>
      <c r="C44" s="5" t="n"/>
      <c r="D44" s="5" t="n"/>
      <c r="E44" s="5" t="n"/>
      <c r="F44" s="11" t="n"/>
      <c r="G44" s="12" t="n"/>
      <c r="H44" s="5" t="n"/>
      <c r="I44" s="10" t="n"/>
      <c r="J44" s="13">
        <f>IF(OR($B44="",$A44="",$I44=""),"",ROUND(($A44-$I44)*1440,0))</f>
        <v/>
      </c>
      <c r="K44" s="14">
        <f>IF($J44="","",IF($J44&lt;=60,"是","否"))</f>
        <v/>
      </c>
      <c r="L44" s="15" t="n"/>
      <c r="M44" s="5" t="n"/>
      <c r="N44" s="16" t="n"/>
      <c r="O44" s="17">
        <f>IF($B44="","",IF($H44="","填写结果",IF($H44&lt;&gt;"已接通",IF(N($G44)&gt;=3,"发邮件结束跟进","换个时段再打"),IF($L44&lt;&gt;"是","无下一步：记录原因",IF($N44="","补填下一步日期","已预约")))))</f>
        <v/>
      </c>
      <c r="P44" s="5" t="n"/>
    </row>
    <row r="45">
      <c r="A45" s="10" t="n"/>
      <c r="B45" s="4" t="n"/>
      <c r="C45" s="5" t="n"/>
      <c r="D45" s="5" t="n"/>
      <c r="E45" s="5" t="n"/>
      <c r="F45" s="11" t="n"/>
      <c r="G45" s="12" t="n"/>
      <c r="H45" s="5" t="n"/>
      <c r="I45" s="10" t="n"/>
      <c r="J45" s="13">
        <f>IF(OR($B45="",$A45="",$I45=""),"",ROUND(($A45-$I45)*1440,0))</f>
        <v/>
      </c>
      <c r="K45" s="14">
        <f>IF($J45="","",IF($J45&lt;=60,"是","否"))</f>
        <v/>
      </c>
      <c r="L45" s="15" t="n"/>
      <c r="M45" s="5" t="n"/>
      <c r="N45" s="16" t="n"/>
      <c r="O45" s="17">
        <f>IF($B45="","",IF($H45="","填写结果",IF($H45&lt;&gt;"已接通",IF(N($G45)&gt;=3,"发邮件结束跟进","换个时段再打"),IF($L45&lt;&gt;"是","无下一步：记录原因",IF($N45="","补填下一步日期","已预约")))))</f>
        <v/>
      </c>
      <c r="P45" s="5" t="n"/>
    </row>
    <row r="46">
      <c r="A46" s="10" t="n"/>
      <c r="B46" s="4" t="n"/>
      <c r="C46" s="5" t="n"/>
      <c r="D46" s="5" t="n"/>
      <c r="E46" s="5" t="n"/>
      <c r="F46" s="11" t="n"/>
      <c r="G46" s="12" t="n"/>
      <c r="H46" s="5" t="n"/>
      <c r="I46" s="10" t="n"/>
      <c r="J46" s="13">
        <f>IF(OR($B46="",$A46="",$I46=""),"",ROUND(($A46-$I46)*1440,0))</f>
        <v/>
      </c>
      <c r="K46" s="14">
        <f>IF($J46="","",IF($J46&lt;=60,"是","否"))</f>
        <v/>
      </c>
      <c r="L46" s="15" t="n"/>
      <c r="M46" s="5" t="n"/>
      <c r="N46" s="16" t="n"/>
      <c r="O46" s="17">
        <f>IF($B46="","",IF($H46="","填写结果",IF($H46&lt;&gt;"已接通",IF(N($G46)&gt;=3,"发邮件结束跟进","换个时段再打"),IF($L46&lt;&gt;"是","无下一步：记录原因",IF($N46="","补填下一步日期","已预约")))))</f>
        <v/>
      </c>
      <c r="P46" s="5" t="n"/>
    </row>
    <row r="47">
      <c r="A47" s="10" t="n"/>
      <c r="B47" s="4" t="n"/>
      <c r="C47" s="5" t="n"/>
      <c r="D47" s="5" t="n"/>
      <c r="E47" s="5" t="n"/>
      <c r="F47" s="11" t="n"/>
      <c r="G47" s="12" t="n"/>
      <c r="H47" s="5" t="n"/>
      <c r="I47" s="10" t="n"/>
      <c r="J47" s="13">
        <f>IF(OR($B47="",$A47="",$I47=""),"",ROUND(($A47-$I47)*1440,0))</f>
        <v/>
      </c>
      <c r="K47" s="14">
        <f>IF($J47="","",IF($J47&lt;=60,"是","否"))</f>
        <v/>
      </c>
      <c r="L47" s="15" t="n"/>
      <c r="M47" s="5" t="n"/>
      <c r="N47" s="16" t="n"/>
      <c r="O47" s="17">
        <f>IF($B47="","",IF($H47="","填写结果",IF($H47&lt;&gt;"已接通",IF(N($G47)&gt;=3,"发邮件结束跟进","换个时段再打"),IF($L47&lt;&gt;"是","无下一步：记录原因",IF($N47="","补填下一步日期","已预约")))))</f>
        <v/>
      </c>
      <c r="P47" s="5" t="n"/>
    </row>
    <row r="48">
      <c r="A48" s="10" t="n"/>
      <c r="B48" s="4" t="n"/>
      <c r="C48" s="5" t="n"/>
      <c r="D48" s="5" t="n"/>
      <c r="E48" s="5" t="n"/>
      <c r="F48" s="11" t="n"/>
      <c r="G48" s="12" t="n"/>
      <c r="H48" s="5" t="n"/>
      <c r="I48" s="10" t="n"/>
      <c r="J48" s="13">
        <f>IF(OR($B48="",$A48="",$I48=""),"",ROUND(($A48-$I48)*1440,0))</f>
        <v/>
      </c>
      <c r="K48" s="14">
        <f>IF($J48="","",IF($J48&lt;=60,"是","否"))</f>
        <v/>
      </c>
      <c r="L48" s="15" t="n"/>
      <c r="M48" s="5" t="n"/>
      <c r="N48" s="16" t="n"/>
      <c r="O48" s="17">
        <f>IF($B48="","",IF($H48="","填写结果",IF($H48&lt;&gt;"已接通",IF(N($G48)&gt;=3,"发邮件结束跟进","换个时段再打"),IF($L48&lt;&gt;"是","无下一步：记录原因",IF($N48="","补填下一步日期","已预约")))))</f>
        <v/>
      </c>
      <c r="P48" s="5" t="n"/>
    </row>
    <row r="49">
      <c r="A49" s="10" t="n"/>
      <c r="B49" s="4" t="n"/>
      <c r="C49" s="5" t="n"/>
      <c r="D49" s="5" t="n"/>
      <c r="E49" s="5" t="n"/>
      <c r="F49" s="11" t="n"/>
      <c r="G49" s="12" t="n"/>
      <c r="H49" s="5" t="n"/>
      <c r="I49" s="10" t="n"/>
      <c r="J49" s="13">
        <f>IF(OR($B49="",$A49="",$I49=""),"",ROUND(($A49-$I49)*1440,0))</f>
        <v/>
      </c>
      <c r="K49" s="14">
        <f>IF($J49="","",IF($J49&lt;=60,"是","否"))</f>
        <v/>
      </c>
      <c r="L49" s="15" t="n"/>
      <c r="M49" s="5" t="n"/>
      <c r="N49" s="16" t="n"/>
      <c r="O49" s="17">
        <f>IF($B49="","",IF($H49="","填写结果",IF($H49&lt;&gt;"已接通",IF(N($G49)&gt;=3,"发邮件结束跟进","换个时段再打"),IF($L49&lt;&gt;"是","无下一步：记录原因",IF($N49="","补填下一步日期","已预约")))))</f>
        <v/>
      </c>
      <c r="P49" s="5" t="n"/>
    </row>
    <row r="50">
      <c r="A50" s="10" t="n"/>
      <c r="B50" s="4" t="n"/>
      <c r="C50" s="5" t="n"/>
      <c r="D50" s="5" t="n"/>
      <c r="E50" s="5" t="n"/>
      <c r="F50" s="11" t="n"/>
      <c r="G50" s="12" t="n"/>
      <c r="H50" s="5" t="n"/>
      <c r="I50" s="10" t="n"/>
      <c r="J50" s="13">
        <f>IF(OR($B50="",$A50="",$I50=""),"",ROUND(($A50-$I50)*1440,0))</f>
        <v/>
      </c>
      <c r="K50" s="14">
        <f>IF($J50="","",IF($J50&lt;=60,"是","否"))</f>
        <v/>
      </c>
      <c r="L50" s="15" t="n"/>
      <c r="M50" s="5" t="n"/>
      <c r="N50" s="16" t="n"/>
      <c r="O50" s="17">
        <f>IF($B50="","",IF($H50="","填写结果",IF($H50&lt;&gt;"已接通",IF(N($G50)&gt;=3,"发邮件结束跟进","换个时段再打"),IF($L50&lt;&gt;"是","无下一步：记录原因",IF($N50="","补填下一步日期","已预约")))))</f>
        <v/>
      </c>
      <c r="P50" s="5" t="n"/>
    </row>
    <row r="51">
      <c r="A51" s="10" t="n"/>
      <c r="B51" s="4" t="n"/>
      <c r="C51" s="5" t="n"/>
      <c r="D51" s="5" t="n"/>
      <c r="E51" s="5" t="n"/>
      <c r="F51" s="11" t="n"/>
      <c r="G51" s="12" t="n"/>
      <c r="H51" s="5" t="n"/>
      <c r="I51" s="10" t="n"/>
      <c r="J51" s="13">
        <f>IF(OR($B51="",$A51="",$I51=""),"",ROUND(($A51-$I51)*1440,0))</f>
        <v/>
      </c>
      <c r="K51" s="14">
        <f>IF($J51="","",IF($J51&lt;=60,"是","否"))</f>
        <v/>
      </c>
      <c r="L51" s="15" t="n"/>
      <c r="M51" s="5" t="n"/>
      <c r="N51" s="16" t="n"/>
      <c r="O51" s="17">
        <f>IF($B51="","",IF($H51="","填写结果",IF($H51&lt;&gt;"已接通",IF(N($G51)&gt;=3,"发邮件结束跟进","换个时段再打"),IF($L51&lt;&gt;"是","无下一步：记录原因",IF($N51="","补填下一步日期","已预约")))))</f>
        <v/>
      </c>
      <c r="P51" s="5" t="n"/>
    </row>
    <row r="52">
      <c r="A52" s="10" t="n"/>
      <c r="B52" s="4" t="n"/>
      <c r="C52" s="5" t="n"/>
      <c r="D52" s="5" t="n"/>
      <c r="E52" s="5" t="n"/>
      <c r="F52" s="11" t="n"/>
      <c r="G52" s="12" t="n"/>
      <c r="H52" s="5" t="n"/>
      <c r="I52" s="10" t="n"/>
      <c r="J52" s="13">
        <f>IF(OR($B52="",$A52="",$I52=""),"",ROUND(($A52-$I52)*1440,0))</f>
        <v/>
      </c>
      <c r="K52" s="14">
        <f>IF($J52="","",IF($J52&lt;=60,"是","否"))</f>
        <v/>
      </c>
      <c r="L52" s="15" t="n"/>
      <c r="M52" s="5" t="n"/>
      <c r="N52" s="16" t="n"/>
      <c r="O52" s="17">
        <f>IF($B52="","",IF($H52="","填写结果",IF($H52&lt;&gt;"已接通",IF(N($G52)&gt;=3,"发邮件结束跟进","换个时段再打"),IF($L52&lt;&gt;"是","无下一步：记录原因",IF($N52="","补填下一步日期","已预约")))))</f>
        <v/>
      </c>
      <c r="P52" s="5" t="n"/>
    </row>
    <row r="53">
      <c r="A53" s="10" t="n"/>
      <c r="B53" s="4" t="n"/>
      <c r="C53" s="5" t="n"/>
      <c r="D53" s="5" t="n"/>
      <c r="E53" s="5" t="n"/>
      <c r="F53" s="11" t="n"/>
      <c r="G53" s="12" t="n"/>
      <c r="H53" s="5" t="n"/>
      <c r="I53" s="10" t="n"/>
      <c r="J53" s="13">
        <f>IF(OR($B53="",$A53="",$I53=""),"",ROUND(($A53-$I53)*1440,0))</f>
        <v/>
      </c>
      <c r="K53" s="14">
        <f>IF($J53="","",IF($J53&lt;=60,"是","否"))</f>
        <v/>
      </c>
      <c r="L53" s="15" t="n"/>
      <c r="M53" s="5" t="n"/>
      <c r="N53" s="16" t="n"/>
      <c r="O53" s="17">
        <f>IF($B53="","",IF($H53="","填写结果",IF($H53&lt;&gt;"已接通",IF(N($G53)&gt;=3,"发邮件结束跟进","换个时段再打"),IF($L53&lt;&gt;"是","无下一步：记录原因",IF($N53="","补填下一步日期","已预约")))))</f>
        <v/>
      </c>
      <c r="P53" s="5" t="n"/>
    </row>
    <row r="54">
      <c r="A54" s="10" t="n"/>
      <c r="B54" s="4" t="n"/>
      <c r="C54" s="5" t="n"/>
      <c r="D54" s="5" t="n"/>
      <c r="E54" s="5" t="n"/>
      <c r="F54" s="11" t="n"/>
      <c r="G54" s="12" t="n"/>
      <c r="H54" s="5" t="n"/>
      <c r="I54" s="10" t="n"/>
      <c r="J54" s="13">
        <f>IF(OR($B54="",$A54="",$I54=""),"",ROUND(($A54-$I54)*1440,0))</f>
        <v/>
      </c>
      <c r="K54" s="14">
        <f>IF($J54="","",IF($J54&lt;=60,"是","否"))</f>
        <v/>
      </c>
      <c r="L54" s="15" t="n"/>
      <c r="M54" s="5" t="n"/>
      <c r="N54" s="16" t="n"/>
      <c r="O54" s="17">
        <f>IF($B54="","",IF($H54="","填写结果",IF($H54&lt;&gt;"已接通",IF(N($G54)&gt;=3,"发邮件结束跟进","换个时段再打"),IF($L54&lt;&gt;"是","无下一步：记录原因",IF($N54="","补填下一步日期","已预约")))))</f>
        <v/>
      </c>
      <c r="P54" s="5" t="n"/>
    </row>
    <row r="55">
      <c r="A55" s="10" t="n"/>
      <c r="B55" s="4" t="n"/>
      <c r="C55" s="5" t="n"/>
      <c r="D55" s="5" t="n"/>
      <c r="E55" s="5" t="n"/>
      <c r="F55" s="11" t="n"/>
      <c r="G55" s="12" t="n"/>
      <c r="H55" s="5" t="n"/>
      <c r="I55" s="10" t="n"/>
      <c r="J55" s="13">
        <f>IF(OR($B55="",$A55="",$I55=""),"",ROUND(($A55-$I55)*1440,0))</f>
        <v/>
      </c>
      <c r="K55" s="14">
        <f>IF($J55="","",IF($J55&lt;=60,"是","否"))</f>
        <v/>
      </c>
      <c r="L55" s="15" t="n"/>
      <c r="M55" s="5" t="n"/>
      <c r="N55" s="16" t="n"/>
      <c r="O55" s="17">
        <f>IF($B55="","",IF($H55="","填写结果",IF($H55&lt;&gt;"已接通",IF(N($G55)&gt;=3,"发邮件结束跟进","换个时段再打"),IF($L55&lt;&gt;"是","无下一步：记录原因",IF($N55="","补填下一步日期","已预约")))))</f>
        <v/>
      </c>
      <c r="P55" s="5" t="n"/>
    </row>
    <row r="56">
      <c r="A56" s="10" t="n"/>
      <c r="B56" s="4" t="n"/>
      <c r="C56" s="5" t="n"/>
      <c r="D56" s="5" t="n"/>
      <c r="E56" s="5" t="n"/>
      <c r="F56" s="11" t="n"/>
      <c r="G56" s="12" t="n"/>
      <c r="H56" s="5" t="n"/>
      <c r="I56" s="10" t="n"/>
      <c r="J56" s="13">
        <f>IF(OR($B56="",$A56="",$I56=""),"",ROUND(($A56-$I56)*1440,0))</f>
        <v/>
      </c>
      <c r="K56" s="14">
        <f>IF($J56="","",IF($J56&lt;=60,"是","否"))</f>
        <v/>
      </c>
      <c r="L56" s="15" t="n"/>
      <c r="M56" s="5" t="n"/>
      <c r="N56" s="16" t="n"/>
      <c r="O56" s="17">
        <f>IF($B56="","",IF($H56="","填写结果",IF($H56&lt;&gt;"已接通",IF(N($G56)&gt;=3,"发邮件结束跟进","换个时段再打"),IF($L56&lt;&gt;"是","无下一步：记录原因",IF($N56="","补填下一步日期","已预约")))))</f>
        <v/>
      </c>
      <c r="P56" s="5" t="n"/>
    </row>
    <row r="57">
      <c r="A57" s="10" t="n"/>
      <c r="B57" s="4" t="n"/>
      <c r="C57" s="5" t="n"/>
      <c r="D57" s="5" t="n"/>
      <c r="E57" s="5" t="n"/>
      <c r="F57" s="11" t="n"/>
      <c r="G57" s="12" t="n"/>
      <c r="H57" s="5" t="n"/>
      <c r="I57" s="10" t="n"/>
      <c r="J57" s="13">
        <f>IF(OR($B57="",$A57="",$I57=""),"",ROUND(($A57-$I57)*1440,0))</f>
        <v/>
      </c>
      <c r="K57" s="14">
        <f>IF($J57="","",IF($J57&lt;=60,"是","否"))</f>
        <v/>
      </c>
      <c r="L57" s="15" t="n"/>
      <c r="M57" s="5" t="n"/>
      <c r="N57" s="16" t="n"/>
      <c r="O57" s="17">
        <f>IF($B57="","",IF($H57="","填写结果",IF($H57&lt;&gt;"已接通",IF(N($G57)&gt;=3,"发邮件结束跟进","换个时段再打"),IF($L57&lt;&gt;"是","无下一步：记录原因",IF($N57="","补填下一步日期","已预约")))))</f>
        <v/>
      </c>
      <c r="P57" s="5" t="n"/>
    </row>
    <row r="58">
      <c r="A58" s="10" t="n"/>
      <c r="B58" s="4" t="n"/>
      <c r="C58" s="5" t="n"/>
      <c r="D58" s="5" t="n"/>
      <c r="E58" s="5" t="n"/>
      <c r="F58" s="11" t="n"/>
      <c r="G58" s="12" t="n"/>
      <c r="H58" s="5" t="n"/>
      <c r="I58" s="10" t="n"/>
      <c r="J58" s="13">
        <f>IF(OR($B58="",$A58="",$I58=""),"",ROUND(($A58-$I58)*1440,0))</f>
        <v/>
      </c>
      <c r="K58" s="14">
        <f>IF($J58="","",IF($J58&lt;=60,"是","否"))</f>
        <v/>
      </c>
      <c r="L58" s="15" t="n"/>
      <c r="M58" s="5" t="n"/>
      <c r="N58" s="16" t="n"/>
      <c r="O58" s="17">
        <f>IF($B58="","",IF($H58="","填写结果",IF($H58&lt;&gt;"已接通",IF(N($G58)&gt;=3,"发邮件结束跟进","换个时段再打"),IF($L58&lt;&gt;"是","无下一步：记录原因",IF($N58="","补填下一步日期","已预约")))))</f>
        <v/>
      </c>
      <c r="P58" s="5" t="n"/>
    </row>
    <row r="59">
      <c r="A59" s="10" t="n"/>
      <c r="B59" s="4" t="n"/>
      <c r="C59" s="5" t="n"/>
      <c r="D59" s="5" t="n"/>
      <c r="E59" s="5" t="n"/>
      <c r="F59" s="11" t="n"/>
      <c r="G59" s="12" t="n"/>
      <c r="H59" s="5" t="n"/>
      <c r="I59" s="10" t="n"/>
      <c r="J59" s="13">
        <f>IF(OR($B59="",$A59="",$I59=""),"",ROUND(($A59-$I59)*1440,0))</f>
        <v/>
      </c>
      <c r="K59" s="14">
        <f>IF($J59="","",IF($J59&lt;=60,"是","否"))</f>
        <v/>
      </c>
      <c r="L59" s="15" t="n"/>
      <c r="M59" s="5" t="n"/>
      <c r="N59" s="16" t="n"/>
      <c r="O59" s="17">
        <f>IF($B59="","",IF($H59="","填写结果",IF($H59&lt;&gt;"已接通",IF(N($G59)&gt;=3,"发邮件结束跟进","换个时段再打"),IF($L59&lt;&gt;"是","无下一步：记录原因",IF($N59="","补填下一步日期","已预约")))))</f>
        <v/>
      </c>
      <c r="P59" s="5" t="n"/>
    </row>
    <row r="60">
      <c r="A60" s="10" t="n"/>
      <c r="B60" s="4" t="n"/>
      <c r="C60" s="5" t="n"/>
      <c r="D60" s="5" t="n"/>
      <c r="E60" s="5" t="n"/>
      <c r="F60" s="11" t="n"/>
      <c r="G60" s="12" t="n"/>
      <c r="H60" s="5" t="n"/>
      <c r="I60" s="10" t="n"/>
      <c r="J60" s="13">
        <f>IF(OR($B60="",$A60="",$I60=""),"",ROUND(($A60-$I60)*1440,0))</f>
        <v/>
      </c>
      <c r="K60" s="14">
        <f>IF($J60="","",IF($J60&lt;=60,"是","否"))</f>
        <v/>
      </c>
      <c r="L60" s="15" t="n"/>
      <c r="M60" s="5" t="n"/>
      <c r="N60" s="16" t="n"/>
      <c r="O60" s="17">
        <f>IF($B60="","",IF($H60="","填写结果",IF($H60&lt;&gt;"已接通",IF(N($G60)&gt;=3,"发邮件结束跟进","换个时段再打"),IF($L60&lt;&gt;"是","无下一步：记录原因",IF($N60="","补填下一步日期","已预约")))))</f>
        <v/>
      </c>
      <c r="P60" s="5" t="n"/>
    </row>
    <row r="61">
      <c r="A61" s="10" t="n"/>
      <c r="B61" s="4" t="n"/>
      <c r="C61" s="5" t="n"/>
      <c r="D61" s="5" t="n"/>
      <c r="E61" s="5" t="n"/>
      <c r="F61" s="11" t="n"/>
      <c r="G61" s="12" t="n"/>
      <c r="H61" s="5" t="n"/>
      <c r="I61" s="10" t="n"/>
      <c r="J61" s="13">
        <f>IF(OR($B61="",$A61="",$I61=""),"",ROUND(($A61-$I61)*1440,0))</f>
        <v/>
      </c>
      <c r="K61" s="14">
        <f>IF($J61="","",IF($J61&lt;=60,"是","否"))</f>
        <v/>
      </c>
      <c r="L61" s="15" t="n"/>
      <c r="M61" s="5" t="n"/>
      <c r="N61" s="16" t="n"/>
      <c r="O61" s="17">
        <f>IF($B61="","",IF($H61="","填写结果",IF($H61&lt;&gt;"已接通",IF(N($G61)&gt;=3,"发邮件结束跟进","换个时段再打"),IF($L61&lt;&gt;"是","无下一步：记录原因",IF($N61="","补填下一步日期","已预约")))))</f>
        <v/>
      </c>
      <c r="P61" s="5" t="n"/>
    </row>
    <row r="62">
      <c r="A62" s="10" t="n"/>
      <c r="B62" s="4" t="n"/>
      <c r="C62" s="5" t="n"/>
      <c r="D62" s="5" t="n"/>
      <c r="E62" s="5" t="n"/>
      <c r="F62" s="11" t="n"/>
      <c r="G62" s="12" t="n"/>
      <c r="H62" s="5" t="n"/>
      <c r="I62" s="10" t="n"/>
      <c r="J62" s="13">
        <f>IF(OR($B62="",$A62="",$I62=""),"",ROUND(($A62-$I62)*1440,0))</f>
        <v/>
      </c>
      <c r="K62" s="14">
        <f>IF($J62="","",IF($J62&lt;=60,"是","否"))</f>
        <v/>
      </c>
      <c r="L62" s="15" t="n"/>
      <c r="M62" s="5" t="n"/>
      <c r="N62" s="16" t="n"/>
      <c r="O62" s="17">
        <f>IF($B62="","",IF($H62="","填写结果",IF($H62&lt;&gt;"已接通",IF(N($G62)&gt;=3,"发邮件结束跟进","换个时段再打"),IF($L62&lt;&gt;"是","无下一步：记录原因",IF($N62="","补填下一步日期","已预约")))))</f>
        <v/>
      </c>
      <c r="P62" s="5" t="n"/>
    </row>
    <row r="63">
      <c r="A63" s="10" t="n"/>
      <c r="B63" s="4" t="n"/>
      <c r="C63" s="5" t="n"/>
      <c r="D63" s="5" t="n"/>
      <c r="E63" s="5" t="n"/>
      <c r="F63" s="11" t="n"/>
      <c r="G63" s="12" t="n"/>
      <c r="H63" s="5" t="n"/>
      <c r="I63" s="10" t="n"/>
      <c r="J63" s="13">
        <f>IF(OR($B63="",$A63="",$I63=""),"",ROUND(($A63-$I63)*1440,0))</f>
        <v/>
      </c>
      <c r="K63" s="14">
        <f>IF($J63="","",IF($J63&lt;=60,"是","否"))</f>
        <v/>
      </c>
      <c r="L63" s="15" t="n"/>
      <c r="M63" s="5" t="n"/>
      <c r="N63" s="16" t="n"/>
      <c r="O63" s="17">
        <f>IF($B63="","",IF($H63="","填写结果",IF($H63&lt;&gt;"已接通",IF(N($G63)&gt;=3,"发邮件结束跟进","换个时段再打"),IF($L63&lt;&gt;"是","无下一步：记录原因",IF($N63="","补填下一步日期","已预约")))))</f>
        <v/>
      </c>
      <c r="P63" s="5" t="n"/>
    </row>
    <row r="64">
      <c r="A64" s="10" t="n"/>
      <c r="B64" s="4" t="n"/>
      <c r="C64" s="5" t="n"/>
      <c r="D64" s="5" t="n"/>
      <c r="E64" s="5" t="n"/>
      <c r="F64" s="11" t="n"/>
      <c r="G64" s="12" t="n"/>
      <c r="H64" s="5" t="n"/>
      <c r="I64" s="10" t="n"/>
      <c r="J64" s="13">
        <f>IF(OR($B64="",$A64="",$I64=""),"",ROUND(($A64-$I64)*1440,0))</f>
        <v/>
      </c>
      <c r="K64" s="14">
        <f>IF($J64="","",IF($J64&lt;=60,"是","否"))</f>
        <v/>
      </c>
      <c r="L64" s="15" t="n"/>
      <c r="M64" s="5" t="n"/>
      <c r="N64" s="16" t="n"/>
      <c r="O64" s="17">
        <f>IF($B64="","",IF($H64="","填写结果",IF($H64&lt;&gt;"已接通",IF(N($G64)&gt;=3,"发邮件结束跟进","换个时段再打"),IF($L64&lt;&gt;"是","无下一步：记录原因",IF($N64="","补填下一步日期","已预约")))))</f>
        <v/>
      </c>
      <c r="P64" s="5" t="n"/>
    </row>
    <row r="65">
      <c r="A65" s="10" t="n"/>
      <c r="B65" s="4" t="n"/>
      <c r="C65" s="5" t="n"/>
      <c r="D65" s="5" t="n"/>
      <c r="E65" s="5" t="n"/>
      <c r="F65" s="11" t="n"/>
      <c r="G65" s="12" t="n"/>
      <c r="H65" s="5" t="n"/>
      <c r="I65" s="10" t="n"/>
      <c r="J65" s="13">
        <f>IF(OR($B65="",$A65="",$I65=""),"",ROUND(($A65-$I65)*1440,0))</f>
        <v/>
      </c>
      <c r="K65" s="14">
        <f>IF($J65="","",IF($J65&lt;=60,"是","否"))</f>
        <v/>
      </c>
      <c r="L65" s="15" t="n"/>
      <c r="M65" s="5" t="n"/>
      <c r="N65" s="16" t="n"/>
      <c r="O65" s="17">
        <f>IF($B65="","",IF($H65="","填写结果",IF($H65&lt;&gt;"已接通",IF(N($G65)&gt;=3,"发邮件结束跟进","换个时段再打"),IF($L65&lt;&gt;"是","无下一步：记录原因",IF($N65="","补填下一步日期","已预约")))))</f>
        <v/>
      </c>
      <c r="P65" s="5" t="n"/>
    </row>
    <row r="66">
      <c r="A66" s="10" t="n"/>
      <c r="B66" s="4" t="n"/>
      <c r="C66" s="5" t="n"/>
      <c r="D66" s="5" t="n"/>
      <c r="E66" s="5" t="n"/>
      <c r="F66" s="11" t="n"/>
      <c r="G66" s="12" t="n"/>
      <c r="H66" s="5" t="n"/>
      <c r="I66" s="10" t="n"/>
      <c r="J66" s="13">
        <f>IF(OR($B66="",$A66="",$I66=""),"",ROUND(($A66-$I66)*1440,0))</f>
        <v/>
      </c>
      <c r="K66" s="14">
        <f>IF($J66="","",IF($J66&lt;=60,"是","否"))</f>
        <v/>
      </c>
      <c r="L66" s="15" t="n"/>
      <c r="M66" s="5" t="n"/>
      <c r="N66" s="16" t="n"/>
      <c r="O66" s="17">
        <f>IF($B66="","",IF($H66="","填写结果",IF($H66&lt;&gt;"已接通",IF(N($G66)&gt;=3,"发邮件结束跟进","换个时段再打"),IF($L66&lt;&gt;"是","无下一步：记录原因",IF($N66="","补填下一步日期","已预约")))))</f>
        <v/>
      </c>
      <c r="P66" s="5" t="n"/>
    </row>
    <row r="67">
      <c r="A67" s="10" t="n"/>
      <c r="B67" s="4" t="n"/>
      <c r="C67" s="5" t="n"/>
      <c r="D67" s="5" t="n"/>
      <c r="E67" s="5" t="n"/>
      <c r="F67" s="11" t="n"/>
      <c r="G67" s="12" t="n"/>
      <c r="H67" s="5" t="n"/>
      <c r="I67" s="10" t="n"/>
      <c r="J67" s="13">
        <f>IF(OR($B67="",$A67="",$I67=""),"",ROUND(($A67-$I67)*1440,0))</f>
        <v/>
      </c>
      <c r="K67" s="14">
        <f>IF($J67="","",IF($J67&lt;=60,"是","否"))</f>
        <v/>
      </c>
      <c r="L67" s="15" t="n"/>
      <c r="M67" s="5" t="n"/>
      <c r="N67" s="16" t="n"/>
      <c r="O67" s="17">
        <f>IF($B67="","",IF($H67="","填写结果",IF($H67&lt;&gt;"已接通",IF(N($G67)&gt;=3,"发邮件结束跟进","换个时段再打"),IF($L67&lt;&gt;"是","无下一步：记录原因",IF($N67="","补填下一步日期","已预约")))))</f>
        <v/>
      </c>
      <c r="P67" s="5" t="n"/>
    </row>
    <row r="68">
      <c r="A68" s="10" t="n"/>
      <c r="B68" s="4" t="n"/>
      <c r="C68" s="5" t="n"/>
      <c r="D68" s="5" t="n"/>
      <c r="E68" s="5" t="n"/>
      <c r="F68" s="11" t="n"/>
      <c r="G68" s="12" t="n"/>
      <c r="H68" s="5" t="n"/>
      <c r="I68" s="10" t="n"/>
      <c r="J68" s="13">
        <f>IF(OR($B68="",$A68="",$I68=""),"",ROUND(($A68-$I68)*1440,0))</f>
        <v/>
      </c>
      <c r="K68" s="14">
        <f>IF($J68="","",IF($J68&lt;=60,"是","否"))</f>
        <v/>
      </c>
      <c r="L68" s="15" t="n"/>
      <c r="M68" s="5" t="n"/>
      <c r="N68" s="16" t="n"/>
      <c r="O68" s="17">
        <f>IF($B68="","",IF($H68="","填写结果",IF($H68&lt;&gt;"已接通",IF(N($G68)&gt;=3,"发邮件结束跟进","换个时段再打"),IF($L68&lt;&gt;"是","无下一步：记录原因",IF($N68="","补填下一步日期","已预约")))))</f>
        <v/>
      </c>
      <c r="P68" s="5" t="n"/>
    </row>
    <row r="69">
      <c r="A69" s="10" t="n"/>
      <c r="B69" s="4" t="n"/>
      <c r="C69" s="5" t="n"/>
      <c r="D69" s="5" t="n"/>
      <c r="E69" s="5" t="n"/>
      <c r="F69" s="11" t="n"/>
      <c r="G69" s="12" t="n"/>
      <c r="H69" s="5" t="n"/>
      <c r="I69" s="10" t="n"/>
      <c r="J69" s="13">
        <f>IF(OR($B69="",$A69="",$I69=""),"",ROUND(($A69-$I69)*1440,0))</f>
        <v/>
      </c>
      <c r="K69" s="14">
        <f>IF($J69="","",IF($J69&lt;=60,"是","否"))</f>
        <v/>
      </c>
      <c r="L69" s="15" t="n"/>
      <c r="M69" s="5" t="n"/>
      <c r="N69" s="16" t="n"/>
      <c r="O69" s="17">
        <f>IF($B69="","",IF($H69="","填写结果",IF($H69&lt;&gt;"已接通",IF(N($G69)&gt;=3,"发邮件结束跟进","换个时段再打"),IF($L69&lt;&gt;"是","无下一步：记录原因",IF($N69="","补填下一步日期","已预约")))))</f>
        <v/>
      </c>
      <c r="P69" s="5" t="n"/>
    </row>
    <row r="70">
      <c r="A70" s="10" t="n"/>
      <c r="B70" s="4" t="n"/>
      <c r="C70" s="5" t="n"/>
      <c r="D70" s="5" t="n"/>
      <c r="E70" s="5" t="n"/>
      <c r="F70" s="11" t="n"/>
      <c r="G70" s="12" t="n"/>
      <c r="H70" s="5" t="n"/>
      <c r="I70" s="10" t="n"/>
      <c r="J70" s="13">
        <f>IF(OR($B70="",$A70="",$I70=""),"",ROUND(($A70-$I70)*1440,0))</f>
        <v/>
      </c>
      <c r="K70" s="14">
        <f>IF($J70="","",IF($J70&lt;=60,"是","否"))</f>
        <v/>
      </c>
      <c r="L70" s="15" t="n"/>
      <c r="M70" s="5" t="n"/>
      <c r="N70" s="16" t="n"/>
      <c r="O70" s="17">
        <f>IF($B70="","",IF($H70="","填写结果",IF($H70&lt;&gt;"已接通",IF(N($G70)&gt;=3,"发邮件结束跟进","换个时段再打"),IF($L70&lt;&gt;"是","无下一步：记录原因",IF($N70="","补填下一步日期","已预约")))))</f>
        <v/>
      </c>
      <c r="P70" s="5" t="n"/>
    </row>
    <row r="71">
      <c r="A71" s="10" t="n"/>
      <c r="B71" s="4" t="n"/>
      <c r="C71" s="5" t="n"/>
      <c r="D71" s="5" t="n"/>
      <c r="E71" s="5" t="n"/>
      <c r="F71" s="11" t="n"/>
      <c r="G71" s="12" t="n"/>
      <c r="H71" s="5" t="n"/>
      <c r="I71" s="10" t="n"/>
      <c r="J71" s="13">
        <f>IF(OR($B71="",$A71="",$I71=""),"",ROUND(($A71-$I71)*1440,0))</f>
        <v/>
      </c>
      <c r="K71" s="14">
        <f>IF($J71="","",IF($J71&lt;=60,"是","否"))</f>
        <v/>
      </c>
      <c r="L71" s="15" t="n"/>
      <c r="M71" s="5" t="n"/>
      <c r="N71" s="16" t="n"/>
      <c r="O71" s="17">
        <f>IF($B71="","",IF($H71="","填写结果",IF($H71&lt;&gt;"已接通",IF(N($G71)&gt;=3,"发邮件结束跟进","换个时段再打"),IF($L71&lt;&gt;"是","无下一步：记录原因",IF($N71="","补填下一步日期","已预约")))))</f>
        <v/>
      </c>
      <c r="P71" s="5" t="n"/>
    </row>
    <row r="72">
      <c r="A72" s="10" t="n"/>
      <c r="B72" s="4" t="n"/>
      <c r="C72" s="5" t="n"/>
      <c r="D72" s="5" t="n"/>
      <c r="E72" s="5" t="n"/>
      <c r="F72" s="11" t="n"/>
      <c r="G72" s="12" t="n"/>
      <c r="H72" s="5" t="n"/>
      <c r="I72" s="10" t="n"/>
      <c r="J72" s="13">
        <f>IF(OR($B72="",$A72="",$I72=""),"",ROUND(($A72-$I72)*1440,0))</f>
        <v/>
      </c>
      <c r="K72" s="14">
        <f>IF($J72="","",IF($J72&lt;=60,"是","否"))</f>
        <v/>
      </c>
      <c r="L72" s="15" t="n"/>
      <c r="M72" s="5" t="n"/>
      <c r="N72" s="16" t="n"/>
      <c r="O72" s="17">
        <f>IF($B72="","",IF($H72="","填写结果",IF($H72&lt;&gt;"已接通",IF(N($G72)&gt;=3,"发邮件结束跟进","换个时段再打"),IF($L72&lt;&gt;"是","无下一步：记录原因",IF($N72="","补填下一步日期","已预约")))))</f>
        <v/>
      </c>
      <c r="P72" s="5" t="n"/>
    </row>
    <row r="73">
      <c r="A73" s="10" t="n"/>
      <c r="B73" s="4" t="n"/>
      <c r="C73" s="5" t="n"/>
      <c r="D73" s="5" t="n"/>
      <c r="E73" s="5" t="n"/>
      <c r="F73" s="11" t="n"/>
      <c r="G73" s="12" t="n"/>
      <c r="H73" s="5" t="n"/>
      <c r="I73" s="10" t="n"/>
      <c r="J73" s="13">
        <f>IF(OR($B73="",$A73="",$I73=""),"",ROUND(($A73-$I73)*1440,0))</f>
        <v/>
      </c>
      <c r="K73" s="14">
        <f>IF($J73="","",IF($J73&lt;=60,"是","否"))</f>
        <v/>
      </c>
      <c r="L73" s="15" t="n"/>
      <c r="M73" s="5" t="n"/>
      <c r="N73" s="16" t="n"/>
      <c r="O73" s="17">
        <f>IF($B73="","",IF($H73="","填写结果",IF($H73&lt;&gt;"已接通",IF(N($G73)&gt;=3,"发邮件结束跟进","换个时段再打"),IF($L73&lt;&gt;"是","无下一步：记录原因",IF($N73="","补填下一步日期","已预约")))))</f>
        <v/>
      </c>
      <c r="P73" s="5" t="n"/>
    </row>
    <row r="74">
      <c r="A74" s="10" t="n"/>
      <c r="B74" s="4" t="n"/>
      <c r="C74" s="5" t="n"/>
      <c r="D74" s="5" t="n"/>
      <c r="E74" s="5" t="n"/>
      <c r="F74" s="11" t="n"/>
      <c r="G74" s="12" t="n"/>
      <c r="H74" s="5" t="n"/>
      <c r="I74" s="10" t="n"/>
      <c r="J74" s="13">
        <f>IF(OR($B74="",$A74="",$I74=""),"",ROUND(($A74-$I74)*1440,0))</f>
        <v/>
      </c>
      <c r="K74" s="14">
        <f>IF($J74="","",IF($J74&lt;=60,"是","否"))</f>
        <v/>
      </c>
      <c r="L74" s="15" t="n"/>
      <c r="M74" s="5" t="n"/>
      <c r="N74" s="16" t="n"/>
      <c r="O74" s="17">
        <f>IF($B74="","",IF($H74="","填写结果",IF($H74&lt;&gt;"已接通",IF(N($G74)&gt;=3,"发邮件结束跟进","换个时段再打"),IF($L74&lt;&gt;"是","无下一步：记录原因",IF($N74="","补填下一步日期","已预约")))))</f>
        <v/>
      </c>
      <c r="P74" s="5" t="n"/>
    </row>
    <row r="75">
      <c r="A75" s="10" t="n"/>
      <c r="B75" s="4" t="n"/>
      <c r="C75" s="5" t="n"/>
      <c r="D75" s="5" t="n"/>
      <c r="E75" s="5" t="n"/>
      <c r="F75" s="11" t="n"/>
      <c r="G75" s="12" t="n"/>
      <c r="H75" s="5" t="n"/>
      <c r="I75" s="10" t="n"/>
      <c r="J75" s="13">
        <f>IF(OR($B75="",$A75="",$I75=""),"",ROUND(($A75-$I75)*1440,0))</f>
        <v/>
      </c>
      <c r="K75" s="14">
        <f>IF($J75="","",IF($J75&lt;=60,"是","否"))</f>
        <v/>
      </c>
      <c r="L75" s="15" t="n"/>
      <c r="M75" s="5" t="n"/>
      <c r="N75" s="16" t="n"/>
      <c r="O75" s="17">
        <f>IF($B75="","",IF($H75="","填写结果",IF($H75&lt;&gt;"已接通",IF(N($G75)&gt;=3,"发邮件结束跟进","换个时段再打"),IF($L75&lt;&gt;"是","无下一步：记录原因",IF($N75="","补填下一步日期","已预约")))))</f>
        <v/>
      </c>
      <c r="P75" s="5" t="n"/>
    </row>
    <row r="76">
      <c r="A76" s="10" t="n"/>
      <c r="B76" s="4" t="n"/>
      <c r="C76" s="5" t="n"/>
      <c r="D76" s="5" t="n"/>
      <c r="E76" s="5" t="n"/>
      <c r="F76" s="11" t="n"/>
      <c r="G76" s="12" t="n"/>
      <c r="H76" s="5" t="n"/>
      <c r="I76" s="10" t="n"/>
      <c r="J76" s="13">
        <f>IF(OR($B76="",$A76="",$I76=""),"",ROUND(($A76-$I76)*1440,0))</f>
        <v/>
      </c>
      <c r="K76" s="14">
        <f>IF($J76="","",IF($J76&lt;=60,"是","否"))</f>
        <v/>
      </c>
      <c r="L76" s="15" t="n"/>
      <c r="M76" s="5" t="n"/>
      <c r="N76" s="16" t="n"/>
      <c r="O76" s="17">
        <f>IF($B76="","",IF($H76="","填写结果",IF($H76&lt;&gt;"已接通",IF(N($G76)&gt;=3,"发邮件结束跟进","换个时段再打"),IF($L76&lt;&gt;"是","无下一步：记录原因",IF($N76="","补填下一步日期","已预约")))))</f>
        <v/>
      </c>
      <c r="P76" s="5" t="n"/>
    </row>
    <row r="77">
      <c r="A77" s="10" t="n"/>
      <c r="B77" s="4" t="n"/>
      <c r="C77" s="5" t="n"/>
      <c r="D77" s="5" t="n"/>
      <c r="E77" s="5" t="n"/>
      <c r="F77" s="11" t="n"/>
      <c r="G77" s="12" t="n"/>
      <c r="H77" s="5" t="n"/>
      <c r="I77" s="10" t="n"/>
      <c r="J77" s="13">
        <f>IF(OR($B77="",$A77="",$I77=""),"",ROUND(($A77-$I77)*1440,0))</f>
        <v/>
      </c>
      <c r="K77" s="14">
        <f>IF($J77="","",IF($J77&lt;=60,"是","否"))</f>
        <v/>
      </c>
      <c r="L77" s="15" t="n"/>
      <c r="M77" s="5" t="n"/>
      <c r="N77" s="16" t="n"/>
      <c r="O77" s="17">
        <f>IF($B77="","",IF($H77="","填写结果",IF($H77&lt;&gt;"已接通",IF(N($G77)&gt;=3,"发邮件结束跟进","换个时段再打"),IF($L77&lt;&gt;"是","无下一步：记录原因",IF($N77="","补填下一步日期","已预约")))))</f>
        <v/>
      </c>
      <c r="P77" s="5" t="n"/>
    </row>
    <row r="78">
      <c r="A78" s="10" t="n"/>
      <c r="B78" s="4" t="n"/>
      <c r="C78" s="5" t="n"/>
      <c r="D78" s="5" t="n"/>
      <c r="E78" s="5" t="n"/>
      <c r="F78" s="11" t="n"/>
      <c r="G78" s="12" t="n"/>
      <c r="H78" s="5" t="n"/>
      <c r="I78" s="10" t="n"/>
      <c r="J78" s="13">
        <f>IF(OR($B78="",$A78="",$I78=""),"",ROUND(($A78-$I78)*1440,0))</f>
        <v/>
      </c>
      <c r="K78" s="14">
        <f>IF($J78="","",IF($J78&lt;=60,"是","否"))</f>
        <v/>
      </c>
      <c r="L78" s="15" t="n"/>
      <c r="M78" s="5" t="n"/>
      <c r="N78" s="16" t="n"/>
      <c r="O78" s="17">
        <f>IF($B78="","",IF($H78="","填写结果",IF($H78&lt;&gt;"已接通",IF(N($G78)&gt;=3,"发邮件结束跟进","换个时段再打"),IF($L78&lt;&gt;"是","无下一步：记录原因",IF($N78="","补填下一步日期","已预约")))))</f>
        <v/>
      </c>
      <c r="P78" s="5" t="n"/>
    </row>
    <row r="79">
      <c r="A79" s="10" t="n"/>
      <c r="B79" s="4" t="n"/>
      <c r="C79" s="5" t="n"/>
      <c r="D79" s="5" t="n"/>
      <c r="E79" s="5" t="n"/>
      <c r="F79" s="11" t="n"/>
      <c r="G79" s="12" t="n"/>
      <c r="H79" s="5" t="n"/>
      <c r="I79" s="10" t="n"/>
      <c r="J79" s="13">
        <f>IF(OR($B79="",$A79="",$I79=""),"",ROUND(($A79-$I79)*1440,0))</f>
        <v/>
      </c>
      <c r="K79" s="14">
        <f>IF($J79="","",IF($J79&lt;=60,"是","否"))</f>
        <v/>
      </c>
      <c r="L79" s="15" t="n"/>
      <c r="M79" s="5" t="n"/>
      <c r="N79" s="16" t="n"/>
      <c r="O79" s="17">
        <f>IF($B79="","",IF($H79="","填写结果",IF($H79&lt;&gt;"已接通",IF(N($G79)&gt;=3,"发邮件结束跟进","换个时段再打"),IF($L79&lt;&gt;"是","无下一步：记录原因",IF($N79="","补填下一步日期","已预约")))))</f>
        <v/>
      </c>
      <c r="P79" s="5" t="n"/>
    </row>
    <row r="80">
      <c r="A80" s="10" t="n"/>
      <c r="B80" s="4" t="n"/>
      <c r="C80" s="5" t="n"/>
      <c r="D80" s="5" t="n"/>
      <c r="E80" s="5" t="n"/>
      <c r="F80" s="11" t="n"/>
      <c r="G80" s="12" t="n"/>
      <c r="H80" s="5" t="n"/>
      <c r="I80" s="10" t="n"/>
      <c r="J80" s="13">
        <f>IF(OR($B80="",$A80="",$I80=""),"",ROUND(($A80-$I80)*1440,0))</f>
        <v/>
      </c>
      <c r="K80" s="14">
        <f>IF($J80="","",IF($J80&lt;=60,"是","否"))</f>
        <v/>
      </c>
      <c r="L80" s="15" t="n"/>
      <c r="M80" s="5" t="n"/>
      <c r="N80" s="16" t="n"/>
      <c r="O80" s="17">
        <f>IF($B80="","",IF($H80="","填写结果",IF($H80&lt;&gt;"已接通",IF(N($G80)&gt;=3,"发邮件结束跟进","换个时段再打"),IF($L80&lt;&gt;"是","无下一步：记录原因",IF($N80="","补填下一步日期","已预约")))))</f>
        <v/>
      </c>
      <c r="P80" s="5" t="n"/>
    </row>
    <row r="81">
      <c r="A81" s="10" t="n"/>
      <c r="B81" s="4" t="n"/>
      <c r="C81" s="5" t="n"/>
      <c r="D81" s="5" t="n"/>
      <c r="E81" s="5" t="n"/>
      <c r="F81" s="11" t="n"/>
      <c r="G81" s="12" t="n"/>
      <c r="H81" s="5" t="n"/>
      <c r="I81" s="10" t="n"/>
      <c r="J81" s="13">
        <f>IF(OR($B81="",$A81="",$I81=""),"",ROUND(($A81-$I81)*1440,0))</f>
        <v/>
      </c>
      <c r="K81" s="14">
        <f>IF($J81="","",IF($J81&lt;=60,"是","否"))</f>
        <v/>
      </c>
      <c r="L81" s="15" t="n"/>
      <c r="M81" s="5" t="n"/>
      <c r="N81" s="16" t="n"/>
      <c r="O81" s="17">
        <f>IF($B81="","",IF($H81="","填写结果",IF($H81&lt;&gt;"已接通",IF(N($G81)&gt;=3,"发邮件结束跟进","换个时段再打"),IF($L81&lt;&gt;"是","无下一步：记录原因",IF($N81="","补填下一步日期","已预约")))))</f>
        <v/>
      </c>
      <c r="P81" s="5" t="n"/>
    </row>
    <row r="82">
      <c r="A82" s="10" t="n"/>
      <c r="B82" s="4" t="n"/>
      <c r="C82" s="5" t="n"/>
      <c r="D82" s="5" t="n"/>
      <c r="E82" s="5" t="n"/>
      <c r="F82" s="11" t="n"/>
      <c r="G82" s="12" t="n"/>
      <c r="H82" s="5" t="n"/>
      <c r="I82" s="10" t="n"/>
      <c r="J82" s="13">
        <f>IF(OR($B82="",$A82="",$I82=""),"",ROUND(($A82-$I82)*1440,0))</f>
        <v/>
      </c>
      <c r="K82" s="14">
        <f>IF($J82="","",IF($J82&lt;=60,"是","否"))</f>
        <v/>
      </c>
      <c r="L82" s="15" t="n"/>
      <c r="M82" s="5" t="n"/>
      <c r="N82" s="16" t="n"/>
      <c r="O82" s="17">
        <f>IF($B82="","",IF($H82="","填写结果",IF($H82&lt;&gt;"已接通",IF(N($G82)&gt;=3,"发邮件结束跟进","换个时段再打"),IF($L82&lt;&gt;"是","无下一步：记录原因",IF($N82="","补填下一步日期","已预约")))))</f>
        <v/>
      </c>
      <c r="P82" s="5" t="n"/>
    </row>
    <row r="83">
      <c r="A83" s="10" t="n"/>
      <c r="B83" s="4" t="n"/>
      <c r="C83" s="5" t="n"/>
      <c r="D83" s="5" t="n"/>
      <c r="E83" s="5" t="n"/>
      <c r="F83" s="11" t="n"/>
      <c r="G83" s="12" t="n"/>
      <c r="H83" s="5" t="n"/>
      <c r="I83" s="10" t="n"/>
      <c r="J83" s="13">
        <f>IF(OR($B83="",$A83="",$I83=""),"",ROUND(($A83-$I83)*1440,0))</f>
        <v/>
      </c>
      <c r="K83" s="14">
        <f>IF($J83="","",IF($J83&lt;=60,"是","否"))</f>
        <v/>
      </c>
      <c r="L83" s="15" t="n"/>
      <c r="M83" s="5" t="n"/>
      <c r="N83" s="16" t="n"/>
      <c r="O83" s="17">
        <f>IF($B83="","",IF($H83="","填写结果",IF($H83&lt;&gt;"已接通",IF(N($G83)&gt;=3,"发邮件结束跟进","换个时段再打"),IF($L83&lt;&gt;"是","无下一步：记录原因",IF($N83="","补填下一步日期","已预约")))))</f>
        <v/>
      </c>
      <c r="P83" s="5" t="n"/>
    </row>
    <row r="84">
      <c r="A84" s="10" t="n"/>
      <c r="B84" s="4" t="n"/>
      <c r="C84" s="5" t="n"/>
      <c r="D84" s="5" t="n"/>
      <c r="E84" s="5" t="n"/>
      <c r="F84" s="11" t="n"/>
      <c r="G84" s="12" t="n"/>
      <c r="H84" s="5" t="n"/>
      <c r="I84" s="10" t="n"/>
      <c r="J84" s="13">
        <f>IF(OR($B84="",$A84="",$I84=""),"",ROUND(($A84-$I84)*1440,0))</f>
        <v/>
      </c>
      <c r="K84" s="14">
        <f>IF($J84="","",IF($J84&lt;=60,"是","否"))</f>
        <v/>
      </c>
      <c r="L84" s="15" t="n"/>
      <c r="M84" s="5" t="n"/>
      <c r="N84" s="16" t="n"/>
      <c r="O84" s="17">
        <f>IF($B84="","",IF($H84="","填写结果",IF($H84&lt;&gt;"已接通",IF(N($G84)&gt;=3,"发邮件结束跟进","换个时段再打"),IF($L84&lt;&gt;"是","无下一步：记录原因",IF($N84="","补填下一步日期","已预约")))))</f>
        <v/>
      </c>
      <c r="P84" s="5" t="n"/>
    </row>
    <row r="85">
      <c r="A85" s="10" t="n"/>
      <c r="B85" s="4" t="n"/>
      <c r="C85" s="5" t="n"/>
      <c r="D85" s="5" t="n"/>
      <c r="E85" s="5" t="n"/>
      <c r="F85" s="11" t="n"/>
      <c r="G85" s="12" t="n"/>
      <c r="H85" s="5" t="n"/>
      <c r="I85" s="10" t="n"/>
      <c r="J85" s="13">
        <f>IF(OR($B85="",$A85="",$I85=""),"",ROUND(($A85-$I85)*1440,0))</f>
        <v/>
      </c>
      <c r="K85" s="14">
        <f>IF($J85="","",IF($J85&lt;=60,"是","否"))</f>
        <v/>
      </c>
      <c r="L85" s="15" t="n"/>
      <c r="M85" s="5" t="n"/>
      <c r="N85" s="16" t="n"/>
      <c r="O85" s="17">
        <f>IF($B85="","",IF($H85="","填写结果",IF($H85&lt;&gt;"已接通",IF(N($G85)&gt;=3,"发邮件结束跟进","换个时段再打"),IF($L85&lt;&gt;"是","无下一步：记录原因",IF($N85="","补填下一步日期","已预约")))))</f>
        <v/>
      </c>
      <c r="P85" s="5" t="n"/>
    </row>
    <row r="86">
      <c r="A86" s="10" t="n"/>
      <c r="B86" s="4" t="n"/>
      <c r="C86" s="5" t="n"/>
      <c r="D86" s="5" t="n"/>
      <c r="E86" s="5" t="n"/>
      <c r="F86" s="11" t="n"/>
      <c r="G86" s="12" t="n"/>
      <c r="H86" s="5" t="n"/>
      <c r="I86" s="10" t="n"/>
      <c r="J86" s="13">
        <f>IF(OR($B86="",$A86="",$I86=""),"",ROUND(($A86-$I86)*1440,0))</f>
        <v/>
      </c>
      <c r="K86" s="14">
        <f>IF($J86="","",IF($J86&lt;=60,"是","否"))</f>
        <v/>
      </c>
      <c r="L86" s="15" t="n"/>
      <c r="M86" s="5" t="n"/>
      <c r="N86" s="16" t="n"/>
      <c r="O86" s="17">
        <f>IF($B86="","",IF($H86="","填写结果",IF($H86&lt;&gt;"已接通",IF(N($G86)&gt;=3,"发邮件结束跟进","换个时段再打"),IF($L86&lt;&gt;"是","无下一步：记录原因",IF($N86="","补填下一步日期","已预约")))))</f>
        <v/>
      </c>
      <c r="P86" s="5" t="n"/>
    </row>
    <row r="87">
      <c r="A87" s="10" t="n"/>
      <c r="B87" s="4" t="n"/>
      <c r="C87" s="5" t="n"/>
      <c r="D87" s="5" t="n"/>
      <c r="E87" s="5" t="n"/>
      <c r="F87" s="11" t="n"/>
      <c r="G87" s="12" t="n"/>
      <c r="H87" s="5" t="n"/>
      <c r="I87" s="10" t="n"/>
      <c r="J87" s="13">
        <f>IF(OR($B87="",$A87="",$I87=""),"",ROUND(($A87-$I87)*1440,0))</f>
        <v/>
      </c>
      <c r="K87" s="14">
        <f>IF($J87="","",IF($J87&lt;=60,"是","否"))</f>
        <v/>
      </c>
      <c r="L87" s="15" t="n"/>
      <c r="M87" s="5" t="n"/>
      <c r="N87" s="16" t="n"/>
      <c r="O87" s="17">
        <f>IF($B87="","",IF($H87="","填写结果",IF($H87&lt;&gt;"已接通",IF(N($G87)&gt;=3,"发邮件结束跟进","换个时段再打"),IF($L87&lt;&gt;"是","无下一步：记录原因",IF($N87="","补填下一步日期","已预约")))))</f>
        <v/>
      </c>
      <c r="P87" s="5" t="n"/>
    </row>
    <row r="88">
      <c r="A88" s="10" t="n"/>
      <c r="B88" s="4" t="n"/>
      <c r="C88" s="5" t="n"/>
      <c r="D88" s="5" t="n"/>
      <c r="E88" s="5" t="n"/>
      <c r="F88" s="11" t="n"/>
      <c r="G88" s="12" t="n"/>
      <c r="H88" s="5" t="n"/>
      <c r="I88" s="10" t="n"/>
      <c r="J88" s="13">
        <f>IF(OR($B88="",$A88="",$I88=""),"",ROUND(($A88-$I88)*1440,0))</f>
        <v/>
      </c>
      <c r="K88" s="14">
        <f>IF($J88="","",IF($J88&lt;=60,"是","否"))</f>
        <v/>
      </c>
      <c r="L88" s="15" t="n"/>
      <c r="M88" s="5" t="n"/>
      <c r="N88" s="16" t="n"/>
      <c r="O88" s="17">
        <f>IF($B88="","",IF($H88="","填写结果",IF($H88&lt;&gt;"已接通",IF(N($G88)&gt;=3,"发邮件结束跟进","换个时段再打"),IF($L88&lt;&gt;"是","无下一步：记录原因",IF($N88="","补填下一步日期","已预约")))))</f>
        <v/>
      </c>
      <c r="P88" s="5" t="n"/>
    </row>
    <row r="89">
      <c r="A89" s="10" t="n"/>
      <c r="B89" s="4" t="n"/>
      <c r="C89" s="5" t="n"/>
      <c r="D89" s="5" t="n"/>
      <c r="E89" s="5" t="n"/>
      <c r="F89" s="11" t="n"/>
      <c r="G89" s="12" t="n"/>
      <c r="H89" s="5" t="n"/>
      <c r="I89" s="10" t="n"/>
      <c r="J89" s="13">
        <f>IF(OR($B89="",$A89="",$I89=""),"",ROUND(($A89-$I89)*1440,0))</f>
        <v/>
      </c>
      <c r="K89" s="14">
        <f>IF($J89="","",IF($J89&lt;=60,"是","否"))</f>
        <v/>
      </c>
      <c r="L89" s="15" t="n"/>
      <c r="M89" s="5" t="n"/>
      <c r="N89" s="16" t="n"/>
      <c r="O89" s="17">
        <f>IF($B89="","",IF($H89="","填写结果",IF($H89&lt;&gt;"已接通",IF(N($G89)&gt;=3,"发邮件结束跟进","换个时段再打"),IF($L89&lt;&gt;"是","无下一步：记录原因",IF($N89="","补填下一步日期","已预约")))))</f>
        <v/>
      </c>
      <c r="P89" s="5" t="n"/>
    </row>
    <row r="90">
      <c r="A90" s="10" t="n"/>
      <c r="B90" s="4" t="n"/>
      <c r="C90" s="5" t="n"/>
      <c r="D90" s="5" t="n"/>
      <c r="E90" s="5" t="n"/>
      <c r="F90" s="11" t="n"/>
      <c r="G90" s="12" t="n"/>
      <c r="H90" s="5" t="n"/>
      <c r="I90" s="10" t="n"/>
      <c r="J90" s="13">
        <f>IF(OR($B90="",$A90="",$I90=""),"",ROUND(($A90-$I90)*1440,0))</f>
        <v/>
      </c>
      <c r="K90" s="14">
        <f>IF($J90="","",IF($J90&lt;=60,"是","否"))</f>
        <v/>
      </c>
      <c r="L90" s="15" t="n"/>
      <c r="M90" s="5" t="n"/>
      <c r="N90" s="16" t="n"/>
      <c r="O90" s="17">
        <f>IF($B90="","",IF($H90="","填写结果",IF($H90&lt;&gt;"已接通",IF(N($G90)&gt;=3,"发邮件结束跟进","换个时段再打"),IF($L90&lt;&gt;"是","无下一步：记录原因",IF($N90="","补填下一步日期","已预约")))))</f>
        <v/>
      </c>
      <c r="P90" s="5" t="n"/>
    </row>
    <row r="91">
      <c r="A91" s="10" t="n"/>
      <c r="B91" s="4" t="n"/>
      <c r="C91" s="5" t="n"/>
      <c r="D91" s="5" t="n"/>
      <c r="E91" s="5" t="n"/>
      <c r="F91" s="11" t="n"/>
      <c r="G91" s="12" t="n"/>
      <c r="H91" s="5" t="n"/>
      <c r="I91" s="10" t="n"/>
      <c r="J91" s="13">
        <f>IF(OR($B91="",$A91="",$I91=""),"",ROUND(($A91-$I91)*1440,0))</f>
        <v/>
      </c>
      <c r="K91" s="14">
        <f>IF($J91="","",IF($J91&lt;=60,"是","否"))</f>
        <v/>
      </c>
      <c r="L91" s="15" t="n"/>
      <c r="M91" s="5" t="n"/>
      <c r="N91" s="16" t="n"/>
      <c r="O91" s="17">
        <f>IF($B91="","",IF($H91="","填写结果",IF($H91&lt;&gt;"已接通",IF(N($G91)&gt;=3,"发邮件结束跟进","换个时段再打"),IF($L91&lt;&gt;"是","无下一步：记录原因",IF($N91="","补填下一步日期","已预约")))))</f>
        <v/>
      </c>
      <c r="P91" s="5" t="n"/>
    </row>
    <row r="92">
      <c r="A92" s="10" t="n"/>
      <c r="B92" s="4" t="n"/>
      <c r="C92" s="5" t="n"/>
      <c r="D92" s="5" t="n"/>
      <c r="E92" s="5" t="n"/>
      <c r="F92" s="11" t="n"/>
      <c r="G92" s="12" t="n"/>
      <c r="H92" s="5" t="n"/>
      <c r="I92" s="10" t="n"/>
      <c r="J92" s="13">
        <f>IF(OR($B92="",$A92="",$I92=""),"",ROUND(($A92-$I92)*1440,0))</f>
        <v/>
      </c>
      <c r="K92" s="14">
        <f>IF($J92="","",IF($J92&lt;=60,"是","否"))</f>
        <v/>
      </c>
      <c r="L92" s="15" t="n"/>
      <c r="M92" s="5" t="n"/>
      <c r="N92" s="16" t="n"/>
      <c r="O92" s="17">
        <f>IF($B92="","",IF($H92="","填写结果",IF($H92&lt;&gt;"已接通",IF(N($G92)&gt;=3,"发邮件结束跟进","换个时段再打"),IF($L92&lt;&gt;"是","无下一步：记录原因",IF($N92="","补填下一步日期","已预约")))))</f>
        <v/>
      </c>
      <c r="P92" s="5" t="n"/>
    </row>
    <row r="93">
      <c r="A93" s="10" t="n"/>
      <c r="B93" s="4" t="n"/>
      <c r="C93" s="5" t="n"/>
      <c r="D93" s="5" t="n"/>
      <c r="E93" s="5" t="n"/>
      <c r="F93" s="11" t="n"/>
      <c r="G93" s="12" t="n"/>
      <c r="H93" s="5" t="n"/>
      <c r="I93" s="10" t="n"/>
      <c r="J93" s="13">
        <f>IF(OR($B93="",$A93="",$I93=""),"",ROUND(($A93-$I93)*1440,0))</f>
        <v/>
      </c>
      <c r="K93" s="14">
        <f>IF($J93="","",IF($J93&lt;=60,"是","否"))</f>
        <v/>
      </c>
      <c r="L93" s="15" t="n"/>
      <c r="M93" s="5" t="n"/>
      <c r="N93" s="16" t="n"/>
      <c r="O93" s="17">
        <f>IF($B93="","",IF($H93="","填写结果",IF($H93&lt;&gt;"已接通",IF(N($G93)&gt;=3,"发邮件结束跟进","换个时段再打"),IF($L93&lt;&gt;"是","无下一步：记录原因",IF($N93="","补填下一步日期","已预约")))))</f>
        <v/>
      </c>
      <c r="P93" s="5" t="n"/>
    </row>
    <row r="94">
      <c r="A94" s="10" t="n"/>
      <c r="B94" s="4" t="n"/>
      <c r="C94" s="5" t="n"/>
      <c r="D94" s="5" t="n"/>
      <c r="E94" s="5" t="n"/>
      <c r="F94" s="11" t="n"/>
      <c r="G94" s="12" t="n"/>
      <c r="H94" s="5" t="n"/>
      <c r="I94" s="10" t="n"/>
      <c r="J94" s="13">
        <f>IF(OR($B94="",$A94="",$I94=""),"",ROUND(($A94-$I94)*1440,0))</f>
        <v/>
      </c>
      <c r="K94" s="14">
        <f>IF($J94="","",IF($J94&lt;=60,"是","否"))</f>
        <v/>
      </c>
      <c r="L94" s="15" t="n"/>
      <c r="M94" s="5" t="n"/>
      <c r="N94" s="16" t="n"/>
      <c r="O94" s="17">
        <f>IF($B94="","",IF($H94="","填写结果",IF($H94&lt;&gt;"已接通",IF(N($G94)&gt;=3,"发邮件结束跟进","换个时段再打"),IF($L94&lt;&gt;"是","无下一步：记录原因",IF($N94="","补填下一步日期","已预约")))))</f>
        <v/>
      </c>
      <c r="P94" s="5" t="n"/>
    </row>
    <row r="95">
      <c r="A95" s="10" t="n"/>
      <c r="B95" s="4" t="n"/>
      <c r="C95" s="5" t="n"/>
      <c r="D95" s="5" t="n"/>
      <c r="E95" s="5" t="n"/>
      <c r="F95" s="11" t="n"/>
      <c r="G95" s="12" t="n"/>
      <c r="H95" s="5" t="n"/>
      <c r="I95" s="10" t="n"/>
      <c r="J95" s="13">
        <f>IF(OR($B95="",$A95="",$I95=""),"",ROUND(($A95-$I95)*1440,0))</f>
        <v/>
      </c>
      <c r="K95" s="14">
        <f>IF($J95="","",IF($J95&lt;=60,"是","否"))</f>
        <v/>
      </c>
      <c r="L95" s="15" t="n"/>
      <c r="M95" s="5" t="n"/>
      <c r="N95" s="16" t="n"/>
      <c r="O95" s="17">
        <f>IF($B95="","",IF($H95="","填写结果",IF($H95&lt;&gt;"已接通",IF(N($G95)&gt;=3,"发邮件结束跟进","换个时段再打"),IF($L95&lt;&gt;"是","无下一步：记录原因",IF($N95="","补填下一步日期","已预约")))))</f>
        <v/>
      </c>
      <c r="P95" s="5" t="n"/>
    </row>
    <row r="96">
      <c r="A96" s="10" t="n"/>
      <c r="B96" s="4" t="n"/>
      <c r="C96" s="5" t="n"/>
      <c r="D96" s="5" t="n"/>
      <c r="E96" s="5" t="n"/>
      <c r="F96" s="11" t="n"/>
      <c r="G96" s="12" t="n"/>
      <c r="H96" s="5" t="n"/>
      <c r="I96" s="10" t="n"/>
      <c r="J96" s="13">
        <f>IF(OR($B96="",$A96="",$I96=""),"",ROUND(($A96-$I96)*1440,0))</f>
        <v/>
      </c>
      <c r="K96" s="14">
        <f>IF($J96="","",IF($J96&lt;=60,"是","否"))</f>
        <v/>
      </c>
      <c r="L96" s="15" t="n"/>
      <c r="M96" s="5" t="n"/>
      <c r="N96" s="16" t="n"/>
      <c r="O96" s="17">
        <f>IF($B96="","",IF($H96="","填写结果",IF($H96&lt;&gt;"已接通",IF(N($G96)&gt;=3,"发邮件结束跟进","换个时段再打"),IF($L96&lt;&gt;"是","无下一步：记录原因",IF($N96="","补填下一步日期","已预约")))))</f>
        <v/>
      </c>
      <c r="P96" s="5" t="n"/>
    </row>
    <row r="97">
      <c r="A97" s="10" t="n"/>
      <c r="B97" s="4" t="n"/>
      <c r="C97" s="5" t="n"/>
      <c r="D97" s="5" t="n"/>
      <c r="E97" s="5" t="n"/>
      <c r="F97" s="11" t="n"/>
      <c r="G97" s="12" t="n"/>
      <c r="H97" s="5" t="n"/>
      <c r="I97" s="10" t="n"/>
      <c r="J97" s="13">
        <f>IF(OR($B97="",$A97="",$I97=""),"",ROUND(($A97-$I97)*1440,0))</f>
        <v/>
      </c>
      <c r="K97" s="14">
        <f>IF($J97="","",IF($J97&lt;=60,"是","否"))</f>
        <v/>
      </c>
      <c r="L97" s="15" t="n"/>
      <c r="M97" s="5" t="n"/>
      <c r="N97" s="16" t="n"/>
      <c r="O97" s="17">
        <f>IF($B97="","",IF($H97="","填写结果",IF($H97&lt;&gt;"已接通",IF(N($G97)&gt;=3,"发邮件结束跟进","换个时段再打"),IF($L97&lt;&gt;"是","无下一步：记录原因",IF($N97="","补填下一步日期","已预约")))))</f>
        <v/>
      </c>
      <c r="P97" s="5" t="n"/>
    </row>
    <row r="98">
      <c r="A98" s="10" t="n"/>
      <c r="B98" s="4" t="n"/>
      <c r="C98" s="5" t="n"/>
      <c r="D98" s="5" t="n"/>
      <c r="E98" s="5" t="n"/>
      <c r="F98" s="11" t="n"/>
      <c r="G98" s="12" t="n"/>
      <c r="H98" s="5" t="n"/>
      <c r="I98" s="10" t="n"/>
      <c r="J98" s="13">
        <f>IF(OR($B98="",$A98="",$I98=""),"",ROUND(($A98-$I98)*1440,0))</f>
        <v/>
      </c>
      <c r="K98" s="14">
        <f>IF($J98="","",IF($J98&lt;=60,"是","否"))</f>
        <v/>
      </c>
      <c r="L98" s="15" t="n"/>
      <c r="M98" s="5" t="n"/>
      <c r="N98" s="16" t="n"/>
      <c r="O98" s="17">
        <f>IF($B98="","",IF($H98="","填写结果",IF($H98&lt;&gt;"已接通",IF(N($G98)&gt;=3,"发邮件结束跟进","换个时段再打"),IF($L98&lt;&gt;"是","无下一步：记录原因",IF($N98="","补填下一步日期","已预约")))))</f>
        <v/>
      </c>
      <c r="P98" s="5" t="n"/>
    </row>
    <row r="99">
      <c r="A99" s="10" t="n"/>
      <c r="B99" s="4" t="n"/>
      <c r="C99" s="5" t="n"/>
      <c r="D99" s="5" t="n"/>
      <c r="E99" s="5" t="n"/>
      <c r="F99" s="11" t="n"/>
      <c r="G99" s="12" t="n"/>
      <c r="H99" s="5" t="n"/>
      <c r="I99" s="10" t="n"/>
      <c r="J99" s="13">
        <f>IF(OR($B99="",$A99="",$I99=""),"",ROUND(($A99-$I99)*1440,0))</f>
        <v/>
      </c>
      <c r="K99" s="14">
        <f>IF($J99="","",IF($J99&lt;=60,"是","否"))</f>
        <v/>
      </c>
      <c r="L99" s="15" t="n"/>
      <c r="M99" s="5" t="n"/>
      <c r="N99" s="16" t="n"/>
      <c r="O99" s="17">
        <f>IF($B99="","",IF($H99="","填写结果",IF($H99&lt;&gt;"已接通",IF(N($G99)&gt;=3,"发邮件结束跟进","换个时段再打"),IF($L99&lt;&gt;"是","无下一步：记录原因",IF($N99="","补填下一步日期","已预约")))))</f>
        <v/>
      </c>
      <c r="P99" s="5" t="n"/>
    </row>
    <row r="100">
      <c r="A100" s="10" t="n"/>
      <c r="B100" s="4" t="n"/>
      <c r="C100" s="5" t="n"/>
      <c r="D100" s="5" t="n"/>
      <c r="E100" s="5" t="n"/>
      <c r="F100" s="11" t="n"/>
      <c r="G100" s="12" t="n"/>
      <c r="H100" s="5" t="n"/>
      <c r="I100" s="10" t="n"/>
      <c r="J100" s="13">
        <f>IF(OR($B100="",$A100="",$I100=""),"",ROUND(($A100-$I100)*1440,0))</f>
        <v/>
      </c>
      <c r="K100" s="14">
        <f>IF($J100="","",IF($J100&lt;=60,"是","否"))</f>
        <v/>
      </c>
      <c r="L100" s="15" t="n"/>
      <c r="M100" s="5" t="n"/>
      <c r="N100" s="16" t="n"/>
      <c r="O100" s="17">
        <f>IF($B100="","",IF($H100="","填写结果",IF($H100&lt;&gt;"已接通",IF(N($G100)&gt;=3,"发邮件结束跟进","换个时段再打"),IF($L100&lt;&gt;"是","无下一步：记录原因",IF($N100="","补填下一步日期","已预约")))))</f>
        <v/>
      </c>
      <c r="P100" s="5" t="n"/>
    </row>
    <row r="101">
      <c r="A101" s="10" t="n"/>
      <c r="B101" s="4" t="n"/>
      <c r="C101" s="5" t="n"/>
      <c r="D101" s="5" t="n"/>
      <c r="E101" s="5" t="n"/>
      <c r="F101" s="11" t="n"/>
      <c r="G101" s="12" t="n"/>
      <c r="H101" s="5" t="n"/>
      <c r="I101" s="10" t="n"/>
      <c r="J101" s="13">
        <f>IF(OR($B101="",$A101="",$I101=""),"",ROUND(($A101-$I101)*1440,0))</f>
        <v/>
      </c>
      <c r="K101" s="14">
        <f>IF($J101="","",IF($J101&lt;=60,"是","否"))</f>
        <v/>
      </c>
      <c r="L101" s="15" t="n"/>
      <c r="M101" s="5" t="n"/>
      <c r="N101" s="16" t="n"/>
      <c r="O101" s="17">
        <f>IF($B101="","",IF($H101="","填写结果",IF($H101&lt;&gt;"已接通",IF(N($G101)&gt;=3,"发邮件结束跟进","换个时段再打"),IF($L101&lt;&gt;"是","无下一步：记录原因",IF($N101="","补填下一步日期","已预约")))))</f>
        <v/>
      </c>
      <c r="P101" s="5" t="n"/>
    </row>
    <row r="102">
      <c r="A102" s="10" t="n"/>
      <c r="B102" s="4" t="n"/>
      <c r="C102" s="5" t="n"/>
      <c r="D102" s="5" t="n"/>
      <c r="E102" s="5" t="n"/>
      <c r="F102" s="11" t="n"/>
      <c r="G102" s="12" t="n"/>
      <c r="H102" s="5" t="n"/>
      <c r="I102" s="10" t="n"/>
      <c r="J102" s="13">
        <f>IF(OR($B102="",$A102="",$I102=""),"",ROUND(($A102-$I102)*1440,0))</f>
        <v/>
      </c>
      <c r="K102" s="14">
        <f>IF($J102="","",IF($J102&lt;=60,"是","否"))</f>
        <v/>
      </c>
      <c r="L102" s="15" t="n"/>
      <c r="M102" s="5" t="n"/>
      <c r="N102" s="16" t="n"/>
      <c r="O102" s="17">
        <f>IF($B102="","",IF($H102="","填写结果",IF($H102&lt;&gt;"已接通",IF(N($G102)&gt;=3,"发邮件结束跟进","换个时段再打"),IF($L102&lt;&gt;"是","无下一步：记录原因",IF($N102="","补填下一步日期","已预约")))))</f>
        <v/>
      </c>
      <c r="P102" s="5" t="n"/>
    </row>
    <row r="103">
      <c r="A103" s="10" t="n"/>
      <c r="B103" s="4" t="n"/>
      <c r="C103" s="5" t="n"/>
      <c r="D103" s="5" t="n"/>
      <c r="E103" s="5" t="n"/>
      <c r="F103" s="11" t="n"/>
      <c r="G103" s="12" t="n"/>
      <c r="H103" s="5" t="n"/>
      <c r="I103" s="10" t="n"/>
      <c r="J103" s="13">
        <f>IF(OR($B103="",$A103="",$I103=""),"",ROUND(($A103-$I103)*1440,0))</f>
        <v/>
      </c>
      <c r="K103" s="14">
        <f>IF($J103="","",IF($J103&lt;=60,"是","否"))</f>
        <v/>
      </c>
      <c r="L103" s="15" t="n"/>
      <c r="M103" s="5" t="n"/>
      <c r="N103" s="16" t="n"/>
      <c r="O103" s="17">
        <f>IF($B103="","",IF($H103="","填写结果",IF($H103&lt;&gt;"已接通",IF(N($G103)&gt;=3,"发邮件结束跟进","换个时段再打"),IF($L103&lt;&gt;"是","无下一步：记录原因",IF($N103="","补填下一步日期","已预约")))))</f>
        <v/>
      </c>
      <c r="P103" s="5" t="n"/>
    </row>
    <row r="104">
      <c r="A104" s="10" t="n"/>
      <c r="B104" s="4" t="n"/>
      <c r="C104" s="5" t="n"/>
      <c r="D104" s="5" t="n"/>
      <c r="E104" s="5" t="n"/>
      <c r="F104" s="11" t="n"/>
      <c r="G104" s="12" t="n"/>
      <c r="H104" s="5" t="n"/>
      <c r="I104" s="10" t="n"/>
      <c r="J104" s="13">
        <f>IF(OR($B104="",$A104="",$I104=""),"",ROUND(($A104-$I104)*1440,0))</f>
        <v/>
      </c>
      <c r="K104" s="14">
        <f>IF($J104="","",IF($J104&lt;=60,"是","否"))</f>
        <v/>
      </c>
      <c r="L104" s="15" t="n"/>
      <c r="M104" s="5" t="n"/>
      <c r="N104" s="16" t="n"/>
      <c r="O104" s="17">
        <f>IF($B104="","",IF($H104="","填写结果",IF($H104&lt;&gt;"已接通",IF(N($G104)&gt;=3,"发邮件结束跟进","换个时段再打"),IF($L104&lt;&gt;"是","无下一步：记录原因",IF($N104="","补填下一步日期","已预约")))))</f>
        <v/>
      </c>
      <c r="P104" s="5" t="n"/>
    </row>
    <row r="105">
      <c r="A105" s="10" t="n"/>
      <c r="B105" s="4" t="n"/>
      <c r="C105" s="5" t="n"/>
      <c r="D105" s="5" t="n"/>
      <c r="E105" s="5" t="n"/>
      <c r="F105" s="11" t="n"/>
      <c r="G105" s="12" t="n"/>
      <c r="H105" s="5" t="n"/>
      <c r="I105" s="10" t="n"/>
      <c r="J105" s="13">
        <f>IF(OR($B105="",$A105="",$I105=""),"",ROUND(($A105-$I105)*1440,0))</f>
        <v/>
      </c>
      <c r="K105" s="14">
        <f>IF($J105="","",IF($J105&lt;=60,"是","否"))</f>
        <v/>
      </c>
      <c r="L105" s="15" t="n"/>
      <c r="M105" s="5" t="n"/>
      <c r="N105" s="16" t="n"/>
      <c r="O105" s="17">
        <f>IF($B105="","",IF($H105="","填写结果",IF($H105&lt;&gt;"已接通",IF(N($G105)&gt;=3,"发邮件结束跟进","换个时段再打"),IF($L105&lt;&gt;"是","无下一步：记录原因",IF($N105="","补填下一步日期","已预约")))))</f>
        <v/>
      </c>
      <c r="P105" s="5" t="n"/>
    </row>
    <row r="106">
      <c r="A106" s="10" t="n"/>
      <c r="B106" s="4" t="n"/>
      <c r="C106" s="5" t="n"/>
      <c r="D106" s="5" t="n"/>
      <c r="E106" s="5" t="n"/>
      <c r="F106" s="11" t="n"/>
      <c r="G106" s="12" t="n"/>
      <c r="H106" s="5" t="n"/>
      <c r="I106" s="10" t="n"/>
      <c r="J106" s="13">
        <f>IF(OR($B106="",$A106="",$I106=""),"",ROUND(($A106-$I106)*1440,0))</f>
        <v/>
      </c>
      <c r="K106" s="14">
        <f>IF($J106="","",IF($J106&lt;=60,"是","否"))</f>
        <v/>
      </c>
      <c r="L106" s="15" t="n"/>
      <c r="M106" s="5" t="n"/>
      <c r="N106" s="16" t="n"/>
      <c r="O106" s="17">
        <f>IF($B106="","",IF($H106="","填写结果",IF($H106&lt;&gt;"已接通",IF(N($G106)&gt;=3,"发邮件结束跟进","换个时段再打"),IF($L106&lt;&gt;"是","无下一步：记录原因",IF($N106="","补填下一步日期","已预约")))))</f>
        <v/>
      </c>
      <c r="P106" s="5" t="n"/>
    </row>
    <row r="107">
      <c r="A107" s="10" t="n"/>
      <c r="B107" s="4" t="n"/>
      <c r="C107" s="5" t="n"/>
      <c r="D107" s="5" t="n"/>
      <c r="E107" s="5" t="n"/>
      <c r="F107" s="11" t="n"/>
      <c r="G107" s="12" t="n"/>
      <c r="H107" s="5" t="n"/>
      <c r="I107" s="10" t="n"/>
      <c r="J107" s="13">
        <f>IF(OR($B107="",$A107="",$I107=""),"",ROUND(($A107-$I107)*1440,0))</f>
        <v/>
      </c>
      <c r="K107" s="14">
        <f>IF($J107="","",IF($J107&lt;=60,"是","否"))</f>
        <v/>
      </c>
      <c r="L107" s="15" t="n"/>
      <c r="M107" s="5" t="n"/>
      <c r="N107" s="16" t="n"/>
      <c r="O107" s="17">
        <f>IF($B107="","",IF($H107="","填写结果",IF($H107&lt;&gt;"已接通",IF(N($G107)&gt;=3,"发邮件结束跟进","换个时段再打"),IF($L107&lt;&gt;"是","无下一步：记录原因",IF($N107="","补填下一步日期","已预约")))))</f>
        <v/>
      </c>
      <c r="P107" s="5" t="n"/>
    </row>
    <row r="108">
      <c r="A108" s="10" t="n"/>
      <c r="B108" s="4" t="n"/>
      <c r="C108" s="5" t="n"/>
      <c r="D108" s="5" t="n"/>
      <c r="E108" s="5" t="n"/>
      <c r="F108" s="11" t="n"/>
      <c r="G108" s="12" t="n"/>
      <c r="H108" s="5" t="n"/>
      <c r="I108" s="10" t="n"/>
      <c r="J108" s="13">
        <f>IF(OR($B108="",$A108="",$I108=""),"",ROUND(($A108-$I108)*1440,0))</f>
        <v/>
      </c>
      <c r="K108" s="14">
        <f>IF($J108="","",IF($J108&lt;=60,"是","否"))</f>
        <v/>
      </c>
      <c r="L108" s="15" t="n"/>
      <c r="M108" s="5" t="n"/>
      <c r="N108" s="16" t="n"/>
      <c r="O108" s="17">
        <f>IF($B108="","",IF($H108="","填写结果",IF($H108&lt;&gt;"已接通",IF(N($G108)&gt;=3,"发邮件结束跟进","换个时段再打"),IF($L108&lt;&gt;"是","无下一步：记录原因",IF($N108="","补填下一步日期","已预约")))))</f>
        <v/>
      </c>
      <c r="P108" s="5" t="n"/>
    </row>
    <row r="109">
      <c r="A109" s="10" t="n"/>
      <c r="B109" s="4" t="n"/>
      <c r="C109" s="5" t="n"/>
      <c r="D109" s="5" t="n"/>
      <c r="E109" s="5" t="n"/>
      <c r="F109" s="11" t="n"/>
      <c r="G109" s="12" t="n"/>
      <c r="H109" s="5" t="n"/>
      <c r="I109" s="10" t="n"/>
      <c r="J109" s="13">
        <f>IF(OR($B109="",$A109="",$I109=""),"",ROUND(($A109-$I109)*1440,0))</f>
        <v/>
      </c>
      <c r="K109" s="14">
        <f>IF($J109="","",IF($J109&lt;=60,"是","否"))</f>
        <v/>
      </c>
      <c r="L109" s="15" t="n"/>
      <c r="M109" s="5" t="n"/>
      <c r="N109" s="16" t="n"/>
      <c r="O109" s="17">
        <f>IF($B109="","",IF($H109="","填写结果",IF($H109&lt;&gt;"已接通",IF(N($G109)&gt;=3,"发邮件结束跟进","换个时段再打"),IF($L109&lt;&gt;"是","无下一步：记录原因",IF($N109="","补填下一步日期","已预约")))))</f>
        <v/>
      </c>
      <c r="P109" s="5" t="n"/>
    </row>
    <row r="110">
      <c r="A110" s="10" t="n"/>
      <c r="B110" s="4" t="n"/>
      <c r="C110" s="5" t="n"/>
      <c r="D110" s="5" t="n"/>
      <c r="E110" s="5" t="n"/>
      <c r="F110" s="11" t="n"/>
      <c r="G110" s="12" t="n"/>
      <c r="H110" s="5" t="n"/>
      <c r="I110" s="10" t="n"/>
      <c r="J110" s="13">
        <f>IF(OR($B110="",$A110="",$I110=""),"",ROUND(($A110-$I110)*1440,0))</f>
        <v/>
      </c>
      <c r="K110" s="14">
        <f>IF($J110="","",IF($J110&lt;=60,"是","否"))</f>
        <v/>
      </c>
      <c r="L110" s="15" t="n"/>
      <c r="M110" s="5" t="n"/>
      <c r="N110" s="16" t="n"/>
      <c r="O110" s="17">
        <f>IF($B110="","",IF($H110="","填写结果",IF($H110&lt;&gt;"已接通",IF(N($G110)&gt;=3,"发邮件结束跟进","换个时段再打"),IF($L110&lt;&gt;"是","无下一步：记录原因",IF($N110="","补填下一步日期","已预约")))))</f>
        <v/>
      </c>
      <c r="P110" s="5" t="n"/>
    </row>
    <row r="111">
      <c r="A111" s="10" t="n"/>
      <c r="B111" s="4" t="n"/>
      <c r="C111" s="5" t="n"/>
      <c r="D111" s="5" t="n"/>
      <c r="E111" s="5" t="n"/>
      <c r="F111" s="11" t="n"/>
      <c r="G111" s="12" t="n"/>
      <c r="H111" s="5" t="n"/>
      <c r="I111" s="10" t="n"/>
      <c r="J111" s="13">
        <f>IF(OR($B111="",$A111="",$I111=""),"",ROUND(($A111-$I111)*1440,0))</f>
        <v/>
      </c>
      <c r="K111" s="14">
        <f>IF($J111="","",IF($J111&lt;=60,"是","否"))</f>
        <v/>
      </c>
      <c r="L111" s="15" t="n"/>
      <c r="M111" s="5" t="n"/>
      <c r="N111" s="16" t="n"/>
      <c r="O111" s="17">
        <f>IF($B111="","",IF($H111="","填写结果",IF($H111&lt;&gt;"已接通",IF(N($G111)&gt;=3,"发邮件结束跟进","换个时段再打"),IF($L111&lt;&gt;"是","无下一步：记录原因",IF($N111="","补填下一步日期","已预约")))))</f>
        <v/>
      </c>
      <c r="P111" s="5" t="n"/>
    </row>
    <row r="112">
      <c r="A112" s="10" t="n"/>
      <c r="B112" s="4" t="n"/>
      <c r="C112" s="5" t="n"/>
      <c r="D112" s="5" t="n"/>
      <c r="E112" s="5" t="n"/>
      <c r="F112" s="11" t="n"/>
      <c r="G112" s="12" t="n"/>
      <c r="H112" s="5" t="n"/>
      <c r="I112" s="10" t="n"/>
      <c r="J112" s="13">
        <f>IF(OR($B112="",$A112="",$I112=""),"",ROUND(($A112-$I112)*1440,0))</f>
        <v/>
      </c>
      <c r="K112" s="14">
        <f>IF($J112="","",IF($J112&lt;=60,"是","否"))</f>
        <v/>
      </c>
      <c r="L112" s="15" t="n"/>
      <c r="M112" s="5" t="n"/>
      <c r="N112" s="16" t="n"/>
      <c r="O112" s="17">
        <f>IF($B112="","",IF($H112="","填写结果",IF($H112&lt;&gt;"已接通",IF(N($G112)&gt;=3,"发邮件结束跟进","换个时段再打"),IF($L112&lt;&gt;"是","无下一步：记录原因",IF($N112="","补填下一步日期","已预约")))))</f>
        <v/>
      </c>
      <c r="P112" s="5" t="n"/>
    </row>
    <row r="113">
      <c r="A113" s="10" t="n"/>
      <c r="B113" s="4" t="n"/>
      <c r="C113" s="5" t="n"/>
      <c r="D113" s="5" t="n"/>
      <c r="E113" s="5" t="n"/>
      <c r="F113" s="11" t="n"/>
      <c r="G113" s="12" t="n"/>
      <c r="H113" s="5" t="n"/>
      <c r="I113" s="10" t="n"/>
      <c r="J113" s="13">
        <f>IF(OR($B113="",$A113="",$I113=""),"",ROUND(($A113-$I113)*1440,0))</f>
        <v/>
      </c>
      <c r="K113" s="14">
        <f>IF($J113="","",IF($J113&lt;=60,"是","否"))</f>
        <v/>
      </c>
      <c r="L113" s="15" t="n"/>
      <c r="M113" s="5" t="n"/>
      <c r="N113" s="16" t="n"/>
      <c r="O113" s="17">
        <f>IF($B113="","",IF($H113="","填写结果",IF($H113&lt;&gt;"已接通",IF(N($G113)&gt;=3,"发邮件结束跟进","换个时段再打"),IF($L113&lt;&gt;"是","无下一步：记录原因",IF($N113="","补填下一步日期","已预约")))))</f>
        <v/>
      </c>
      <c r="P113" s="5" t="n"/>
    </row>
    <row r="114">
      <c r="A114" s="10" t="n"/>
      <c r="B114" s="4" t="n"/>
      <c r="C114" s="5" t="n"/>
      <c r="D114" s="5" t="n"/>
      <c r="E114" s="5" t="n"/>
      <c r="F114" s="11" t="n"/>
      <c r="G114" s="12" t="n"/>
      <c r="H114" s="5" t="n"/>
      <c r="I114" s="10" t="n"/>
      <c r="J114" s="13">
        <f>IF(OR($B114="",$A114="",$I114=""),"",ROUND(($A114-$I114)*1440,0))</f>
        <v/>
      </c>
      <c r="K114" s="14">
        <f>IF($J114="","",IF($J114&lt;=60,"是","否"))</f>
        <v/>
      </c>
      <c r="L114" s="15" t="n"/>
      <c r="M114" s="5" t="n"/>
      <c r="N114" s="16" t="n"/>
      <c r="O114" s="17">
        <f>IF($B114="","",IF($H114="","填写结果",IF($H114&lt;&gt;"已接通",IF(N($G114)&gt;=3,"发邮件结束跟进","换个时段再打"),IF($L114&lt;&gt;"是","无下一步：记录原因",IF($N114="","补填下一步日期","已预约")))))</f>
        <v/>
      </c>
      <c r="P114" s="5" t="n"/>
    </row>
    <row r="115">
      <c r="A115" s="10" t="n"/>
      <c r="B115" s="4" t="n"/>
      <c r="C115" s="5" t="n"/>
      <c r="D115" s="5" t="n"/>
      <c r="E115" s="5" t="n"/>
      <c r="F115" s="11" t="n"/>
      <c r="G115" s="12" t="n"/>
      <c r="H115" s="5" t="n"/>
      <c r="I115" s="10" t="n"/>
      <c r="J115" s="13">
        <f>IF(OR($B115="",$A115="",$I115=""),"",ROUND(($A115-$I115)*1440,0))</f>
        <v/>
      </c>
      <c r="K115" s="14">
        <f>IF($J115="","",IF($J115&lt;=60,"是","否"))</f>
        <v/>
      </c>
      <c r="L115" s="15" t="n"/>
      <c r="M115" s="5" t="n"/>
      <c r="N115" s="16" t="n"/>
      <c r="O115" s="17">
        <f>IF($B115="","",IF($H115="","填写结果",IF($H115&lt;&gt;"已接通",IF(N($G115)&gt;=3,"发邮件结束跟进","换个时段再打"),IF($L115&lt;&gt;"是","无下一步：记录原因",IF($N115="","补填下一步日期","已预约")))))</f>
        <v/>
      </c>
      <c r="P115" s="5" t="n"/>
    </row>
    <row r="116">
      <c r="A116" s="10" t="n"/>
      <c r="B116" s="4" t="n"/>
      <c r="C116" s="5" t="n"/>
      <c r="D116" s="5" t="n"/>
      <c r="E116" s="5" t="n"/>
      <c r="F116" s="11" t="n"/>
      <c r="G116" s="12" t="n"/>
      <c r="H116" s="5" t="n"/>
      <c r="I116" s="10" t="n"/>
      <c r="J116" s="13">
        <f>IF(OR($B116="",$A116="",$I116=""),"",ROUND(($A116-$I116)*1440,0))</f>
        <v/>
      </c>
      <c r="K116" s="14">
        <f>IF($J116="","",IF($J116&lt;=60,"是","否"))</f>
        <v/>
      </c>
      <c r="L116" s="15" t="n"/>
      <c r="M116" s="5" t="n"/>
      <c r="N116" s="16" t="n"/>
      <c r="O116" s="17">
        <f>IF($B116="","",IF($H116="","填写结果",IF($H116&lt;&gt;"已接通",IF(N($G116)&gt;=3,"发邮件结束跟进","换个时段再打"),IF($L116&lt;&gt;"是","无下一步：记录原因",IF($N116="","补填下一步日期","已预约")))))</f>
        <v/>
      </c>
      <c r="P116" s="5" t="n"/>
    </row>
    <row r="117">
      <c r="A117" s="10" t="n"/>
      <c r="B117" s="4" t="n"/>
      <c r="C117" s="5" t="n"/>
      <c r="D117" s="5" t="n"/>
      <c r="E117" s="5" t="n"/>
      <c r="F117" s="11" t="n"/>
      <c r="G117" s="12" t="n"/>
      <c r="H117" s="5" t="n"/>
      <c r="I117" s="10" t="n"/>
      <c r="J117" s="13">
        <f>IF(OR($B117="",$A117="",$I117=""),"",ROUND(($A117-$I117)*1440,0))</f>
        <v/>
      </c>
      <c r="K117" s="14">
        <f>IF($J117="","",IF($J117&lt;=60,"是","否"))</f>
        <v/>
      </c>
      <c r="L117" s="15" t="n"/>
      <c r="M117" s="5" t="n"/>
      <c r="N117" s="16" t="n"/>
      <c r="O117" s="17">
        <f>IF($B117="","",IF($H117="","填写结果",IF($H117&lt;&gt;"已接通",IF(N($G117)&gt;=3,"发邮件结束跟进","换个时段再打"),IF($L117&lt;&gt;"是","无下一步：记录原因",IF($N117="","补填下一步日期","已预约")))))</f>
        <v/>
      </c>
      <c r="P117" s="5" t="n"/>
    </row>
    <row r="118">
      <c r="A118" s="10" t="n"/>
      <c r="B118" s="4" t="n"/>
      <c r="C118" s="5" t="n"/>
      <c r="D118" s="5" t="n"/>
      <c r="E118" s="5" t="n"/>
      <c r="F118" s="11" t="n"/>
      <c r="G118" s="12" t="n"/>
      <c r="H118" s="5" t="n"/>
      <c r="I118" s="10" t="n"/>
      <c r="J118" s="13">
        <f>IF(OR($B118="",$A118="",$I118=""),"",ROUND(($A118-$I118)*1440,0))</f>
        <v/>
      </c>
      <c r="K118" s="14">
        <f>IF($J118="","",IF($J118&lt;=60,"是","否"))</f>
        <v/>
      </c>
      <c r="L118" s="15" t="n"/>
      <c r="M118" s="5" t="n"/>
      <c r="N118" s="16" t="n"/>
      <c r="O118" s="17">
        <f>IF($B118="","",IF($H118="","填写结果",IF($H118&lt;&gt;"已接通",IF(N($G118)&gt;=3,"发邮件结束跟进","换个时段再打"),IF($L118&lt;&gt;"是","无下一步：记录原因",IF($N118="","补填下一步日期","已预约")))))</f>
        <v/>
      </c>
      <c r="P118" s="5" t="n"/>
    </row>
    <row r="119">
      <c r="A119" s="10" t="n"/>
      <c r="B119" s="4" t="n"/>
      <c r="C119" s="5" t="n"/>
      <c r="D119" s="5" t="n"/>
      <c r="E119" s="5" t="n"/>
      <c r="F119" s="11" t="n"/>
      <c r="G119" s="12" t="n"/>
      <c r="H119" s="5" t="n"/>
      <c r="I119" s="10" t="n"/>
      <c r="J119" s="13">
        <f>IF(OR($B119="",$A119="",$I119=""),"",ROUND(($A119-$I119)*1440,0))</f>
        <v/>
      </c>
      <c r="K119" s="14">
        <f>IF($J119="","",IF($J119&lt;=60,"是","否"))</f>
        <v/>
      </c>
      <c r="L119" s="15" t="n"/>
      <c r="M119" s="5" t="n"/>
      <c r="N119" s="16" t="n"/>
      <c r="O119" s="17">
        <f>IF($B119="","",IF($H119="","填写结果",IF($H119&lt;&gt;"已接通",IF(N($G119)&gt;=3,"发邮件结束跟进","换个时段再打"),IF($L119&lt;&gt;"是","无下一步：记录原因",IF($N119="","补填下一步日期","已预约")))))</f>
        <v/>
      </c>
      <c r="P119" s="5" t="n"/>
    </row>
    <row r="120">
      <c r="A120" s="10" t="n"/>
      <c r="B120" s="4" t="n"/>
      <c r="C120" s="5" t="n"/>
      <c r="D120" s="5" t="n"/>
      <c r="E120" s="5" t="n"/>
      <c r="F120" s="11" t="n"/>
      <c r="G120" s="12" t="n"/>
      <c r="H120" s="5" t="n"/>
      <c r="I120" s="10" t="n"/>
      <c r="J120" s="13">
        <f>IF(OR($B120="",$A120="",$I120=""),"",ROUND(($A120-$I120)*1440,0))</f>
        <v/>
      </c>
      <c r="K120" s="14">
        <f>IF($J120="","",IF($J120&lt;=60,"是","否"))</f>
        <v/>
      </c>
      <c r="L120" s="15" t="n"/>
      <c r="M120" s="5" t="n"/>
      <c r="N120" s="16" t="n"/>
      <c r="O120" s="17">
        <f>IF($B120="","",IF($H120="","填写结果",IF($H120&lt;&gt;"已接通",IF(N($G120)&gt;=3,"发邮件结束跟进","换个时段再打"),IF($L120&lt;&gt;"是","无下一步：记录原因",IF($N120="","补填下一步日期","已预约")))))</f>
        <v/>
      </c>
      <c r="P120" s="5" t="n"/>
    </row>
    <row r="121">
      <c r="A121" s="10" t="n"/>
      <c r="B121" s="4" t="n"/>
      <c r="C121" s="5" t="n"/>
      <c r="D121" s="5" t="n"/>
      <c r="E121" s="5" t="n"/>
      <c r="F121" s="11" t="n"/>
      <c r="G121" s="12" t="n"/>
      <c r="H121" s="5" t="n"/>
      <c r="I121" s="10" t="n"/>
      <c r="J121" s="13">
        <f>IF(OR($B121="",$A121="",$I121=""),"",ROUND(($A121-$I121)*1440,0))</f>
        <v/>
      </c>
      <c r="K121" s="14">
        <f>IF($J121="","",IF($J121&lt;=60,"是","否"))</f>
        <v/>
      </c>
      <c r="L121" s="15" t="n"/>
      <c r="M121" s="5" t="n"/>
      <c r="N121" s="16" t="n"/>
      <c r="O121" s="17">
        <f>IF($B121="","",IF($H121="","填写结果",IF($H121&lt;&gt;"已接通",IF(N($G121)&gt;=3,"发邮件结束跟进","换个时段再打"),IF($L121&lt;&gt;"是","无下一步：记录原因",IF($N121="","补填下一步日期","已预约")))))</f>
        <v/>
      </c>
      <c r="P121" s="5" t="n"/>
    </row>
    <row r="122">
      <c r="A122" s="10" t="n"/>
      <c r="B122" s="4" t="n"/>
      <c r="C122" s="5" t="n"/>
      <c r="D122" s="5" t="n"/>
      <c r="E122" s="5" t="n"/>
      <c r="F122" s="11" t="n"/>
      <c r="G122" s="12" t="n"/>
      <c r="H122" s="5" t="n"/>
      <c r="I122" s="10" t="n"/>
      <c r="J122" s="13">
        <f>IF(OR($B122="",$A122="",$I122=""),"",ROUND(($A122-$I122)*1440,0))</f>
        <v/>
      </c>
      <c r="K122" s="14">
        <f>IF($J122="","",IF($J122&lt;=60,"是","否"))</f>
        <v/>
      </c>
      <c r="L122" s="15" t="n"/>
      <c r="M122" s="5" t="n"/>
      <c r="N122" s="16" t="n"/>
      <c r="O122" s="17">
        <f>IF($B122="","",IF($H122="","填写结果",IF($H122&lt;&gt;"已接通",IF(N($G122)&gt;=3,"发邮件结束跟进","换个时段再打"),IF($L122&lt;&gt;"是","无下一步：记录原因",IF($N122="","补填下一步日期","已预约")))))</f>
        <v/>
      </c>
      <c r="P122" s="5" t="n"/>
    </row>
    <row r="123">
      <c r="A123" s="10" t="n"/>
      <c r="B123" s="4" t="n"/>
      <c r="C123" s="5" t="n"/>
      <c r="D123" s="5" t="n"/>
      <c r="E123" s="5" t="n"/>
      <c r="F123" s="11" t="n"/>
      <c r="G123" s="12" t="n"/>
      <c r="H123" s="5" t="n"/>
      <c r="I123" s="10" t="n"/>
      <c r="J123" s="13">
        <f>IF(OR($B123="",$A123="",$I123=""),"",ROUND(($A123-$I123)*1440,0))</f>
        <v/>
      </c>
      <c r="K123" s="14">
        <f>IF($J123="","",IF($J123&lt;=60,"是","否"))</f>
        <v/>
      </c>
      <c r="L123" s="15" t="n"/>
      <c r="M123" s="5" t="n"/>
      <c r="N123" s="16" t="n"/>
      <c r="O123" s="17">
        <f>IF($B123="","",IF($H123="","填写结果",IF($H123&lt;&gt;"已接通",IF(N($G123)&gt;=3,"发邮件结束跟进","换个时段再打"),IF($L123&lt;&gt;"是","无下一步：记录原因",IF($N123="","补填下一步日期","已预约")))))</f>
        <v/>
      </c>
      <c r="P123" s="5" t="n"/>
    </row>
    <row r="124">
      <c r="A124" s="10" t="n"/>
      <c r="B124" s="4" t="n"/>
      <c r="C124" s="5" t="n"/>
      <c r="D124" s="5" t="n"/>
      <c r="E124" s="5" t="n"/>
      <c r="F124" s="11" t="n"/>
      <c r="G124" s="12" t="n"/>
      <c r="H124" s="5" t="n"/>
      <c r="I124" s="10" t="n"/>
      <c r="J124" s="13">
        <f>IF(OR($B124="",$A124="",$I124=""),"",ROUND(($A124-$I124)*1440,0))</f>
        <v/>
      </c>
      <c r="K124" s="14">
        <f>IF($J124="","",IF($J124&lt;=60,"是","否"))</f>
        <v/>
      </c>
      <c r="L124" s="15" t="n"/>
      <c r="M124" s="5" t="n"/>
      <c r="N124" s="16" t="n"/>
      <c r="O124" s="17">
        <f>IF($B124="","",IF($H124="","填写结果",IF($H124&lt;&gt;"已接通",IF(N($G124)&gt;=3,"发邮件结束跟进","换个时段再打"),IF($L124&lt;&gt;"是","无下一步：记录原因",IF($N124="","补填下一步日期","已预约")))))</f>
        <v/>
      </c>
      <c r="P124" s="5" t="n"/>
    </row>
    <row r="125">
      <c r="A125" s="10" t="n"/>
      <c r="B125" s="4" t="n"/>
      <c r="C125" s="5" t="n"/>
      <c r="D125" s="5" t="n"/>
      <c r="E125" s="5" t="n"/>
      <c r="F125" s="11" t="n"/>
      <c r="G125" s="12" t="n"/>
      <c r="H125" s="5" t="n"/>
      <c r="I125" s="10" t="n"/>
      <c r="J125" s="13">
        <f>IF(OR($B125="",$A125="",$I125=""),"",ROUND(($A125-$I125)*1440,0))</f>
        <v/>
      </c>
      <c r="K125" s="14">
        <f>IF($J125="","",IF($J125&lt;=60,"是","否"))</f>
        <v/>
      </c>
      <c r="L125" s="15" t="n"/>
      <c r="M125" s="5" t="n"/>
      <c r="N125" s="16" t="n"/>
      <c r="O125" s="17">
        <f>IF($B125="","",IF($H125="","填写结果",IF($H125&lt;&gt;"已接通",IF(N($G125)&gt;=3,"发邮件结束跟进","换个时段再打"),IF($L125&lt;&gt;"是","无下一步：记录原因",IF($N125="","补填下一步日期","已预约")))))</f>
        <v/>
      </c>
      <c r="P125" s="5" t="n"/>
    </row>
    <row r="126">
      <c r="A126" s="10" t="n"/>
      <c r="B126" s="4" t="n"/>
      <c r="C126" s="5" t="n"/>
      <c r="D126" s="5" t="n"/>
      <c r="E126" s="5" t="n"/>
      <c r="F126" s="11" t="n"/>
      <c r="G126" s="12" t="n"/>
      <c r="H126" s="5" t="n"/>
      <c r="I126" s="10" t="n"/>
      <c r="J126" s="13">
        <f>IF(OR($B126="",$A126="",$I126=""),"",ROUND(($A126-$I126)*1440,0))</f>
        <v/>
      </c>
      <c r="K126" s="14">
        <f>IF($J126="","",IF($J126&lt;=60,"是","否"))</f>
        <v/>
      </c>
      <c r="L126" s="15" t="n"/>
      <c r="M126" s="5" t="n"/>
      <c r="N126" s="16" t="n"/>
      <c r="O126" s="17">
        <f>IF($B126="","",IF($H126="","填写结果",IF($H126&lt;&gt;"已接通",IF(N($G126)&gt;=3,"发邮件结束跟进","换个时段再打"),IF($L126&lt;&gt;"是","无下一步：记录原因",IF($N126="","补填下一步日期","已预约")))))</f>
        <v/>
      </c>
      <c r="P126" s="5" t="n"/>
    </row>
    <row r="127">
      <c r="A127" s="10" t="n"/>
      <c r="B127" s="4" t="n"/>
      <c r="C127" s="5" t="n"/>
      <c r="D127" s="5" t="n"/>
      <c r="E127" s="5" t="n"/>
      <c r="F127" s="11" t="n"/>
      <c r="G127" s="12" t="n"/>
      <c r="H127" s="5" t="n"/>
      <c r="I127" s="10" t="n"/>
      <c r="J127" s="13">
        <f>IF(OR($B127="",$A127="",$I127=""),"",ROUND(($A127-$I127)*1440,0))</f>
        <v/>
      </c>
      <c r="K127" s="14">
        <f>IF($J127="","",IF($J127&lt;=60,"是","否"))</f>
        <v/>
      </c>
      <c r="L127" s="15" t="n"/>
      <c r="M127" s="5" t="n"/>
      <c r="N127" s="16" t="n"/>
      <c r="O127" s="17">
        <f>IF($B127="","",IF($H127="","填写结果",IF($H127&lt;&gt;"已接通",IF(N($G127)&gt;=3,"发邮件结束跟进","换个时段再打"),IF($L127&lt;&gt;"是","无下一步：记录原因",IF($N127="","补填下一步日期","已预约")))))</f>
        <v/>
      </c>
      <c r="P127" s="5" t="n"/>
    </row>
    <row r="128">
      <c r="A128" s="10" t="n"/>
      <c r="B128" s="4" t="n"/>
      <c r="C128" s="5" t="n"/>
      <c r="D128" s="5" t="n"/>
      <c r="E128" s="5" t="n"/>
      <c r="F128" s="11" t="n"/>
      <c r="G128" s="12" t="n"/>
      <c r="H128" s="5" t="n"/>
      <c r="I128" s="10" t="n"/>
      <c r="J128" s="13">
        <f>IF(OR($B128="",$A128="",$I128=""),"",ROUND(($A128-$I128)*1440,0))</f>
        <v/>
      </c>
      <c r="K128" s="14">
        <f>IF($J128="","",IF($J128&lt;=60,"是","否"))</f>
        <v/>
      </c>
      <c r="L128" s="15" t="n"/>
      <c r="M128" s="5" t="n"/>
      <c r="N128" s="16" t="n"/>
      <c r="O128" s="17">
        <f>IF($B128="","",IF($H128="","填写结果",IF($H128&lt;&gt;"已接通",IF(N($G128)&gt;=3,"发邮件结束跟进","换个时段再打"),IF($L128&lt;&gt;"是","无下一步：记录原因",IF($N128="","补填下一步日期","已预约")))))</f>
        <v/>
      </c>
      <c r="P128" s="5" t="n"/>
    </row>
    <row r="129">
      <c r="A129" s="10" t="n"/>
      <c r="B129" s="4" t="n"/>
      <c r="C129" s="5" t="n"/>
      <c r="D129" s="5" t="n"/>
      <c r="E129" s="5" t="n"/>
      <c r="F129" s="11" t="n"/>
      <c r="G129" s="12" t="n"/>
      <c r="H129" s="5" t="n"/>
      <c r="I129" s="10" t="n"/>
      <c r="J129" s="13">
        <f>IF(OR($B129="",$A129="",$I129=""),"",ROUND(($A129-$I129)*1440,0))</f>
        <v/>
      </c>
      <c r="K129" s="14">
        <f>IF($J129="","",IF($J129&lt;=60,"是","否"))</f>
        <v/>
      </c>
      <c r="L129" s="15" t="n"/>
      <c r="M129" s="5" t="n"/>
      <c r="N129" s="16" t="n"/>
      <c r="O129" s="17">
        <f>IF($B129="","",IF($H129="","填写结果",IF($H129&lt;&gt;"已接通",IF(N($G129)&gt;=3,"发邮件结束跟进","换个时段再打"),IF($L129&lt;&gt;"是","无下一步：记录原因",IF($N129="","补填下一步日期","已预约")))))</f>
        <v/>
      </c>
      <c r="P129" s="5" t="n"/>
    </row>
    <row r="130">
      <c r="A130" s="10" t="n"/>
      <c r="B130" s="4" t="n"/>
      <c r="C130" s="5" t="n"/>
      <c r="D130" s="5" t="n"/>
      <c r="E130" s="5" t="n"/>
      <c r="F130" s="11" t="n"/>
      <c r="G130" s="12" t="n"/>
      <c r="H130" s="5" t="n"/>
      <c r="I130" s="10" t="n"/>
      <c r="J130" s="13">
        <f>IF(OR($B130="",$A130="",$I130=""),"",ROUND(($A130-$I130)*1440,0))</f>
        <v/>
      </c>
      <c r="K130" s="14">
        <f>IF($J130="","",IF($J130&lt;=60,"是","否"))</f>
        <v/>
      </c>
      <c r="L130" s="15" t="n"/>
      <c r="M130" s="5" t="n"/>
      <c r="N130" s="16" t="n"/>
      <c r="O130" s="17">
        <f>IF($B130="","",IF($H130="","填写结果",IF($H130&lt;&gt;"已接通",IF(N($G130)&gt;=3,"发邮件结束跟进","换个时段再打"),IF($L130&lt;&gt;"是","无下一步：记录原因",IF($N130="","补填下一步日期","已预约")))))</f>
        <v/>
      </c>
      <c r="P130" s="5" t="n"/>
    </row>
    <row r="131">
      <c r="A131" s="10" t="n"/>
      <c r="B131" s="4" t="n"/>
      <c r="C131" s="5" t="n"/>
      <c r="D131" s="5" t="n"/>
      <c r="E131" s="5" t="n"/>
      <c r="F131" s="11" t="n"/>
      <c r="G131" s="12" t="n"/>
      <c r="H131" s="5" t="n"/>
      <c r="I131" s="10" t="n"/>
      <c r="J131" s="13">
        <f>IF(OR($B131="",$A131="",$I131=""),"",ROUND(($A131-$I131)*1440,0))</f>
        <v/>
      </c>
      <c r="K131" s="14">
        <f>IF($J131="","",IF($J131&lt;=60,"是","否"))</f>
        <v/>
      </c>
      <c r="L131" s="15" t="n"/>
      <c r="M131" s="5" t="n"/>
      <c r="N131" s="16" t="n"/>
      <c r="O131" s="17">
        <f>IF($B131="","",IF($H131="","填写结果",IF($H131&lt;&gt;"已接通",IF(N($G131)&gt;=3,"发邮件结束跟进","换个时段再打"),IF($L131&lt;&gt;"是","无下一步：记录原因",IF($N131="","补填下一步日期","已预约")))))</f>
        <v/>
      </c>
      <c r="P131" s="5" t="n"/>
    </row>
    <row r="132">
      <c r="A132" s="10" t="n"/>
      <c r="B132" s="4" t="n"/>
      <c r="C132" s="5" t="n"/>
      <c r="D132" s="5" t="n"/>
      <c r="E132" s="5" t="n"/>
      <c r="F132" s="11" t="n"/>
      <c r="G132" s="12" t="n"/>
      <c r="H132" s="5" t="n"/>
      <c r="I132" s="10" t="n"/>
      <c r="J132" s="13">
        <f>IF(OR($B132="",$A132="",$I132=""),"",ROUND(($A132-$I132)*1440,0))</f>
        <v/>
      </c>
      <c r="K132" s="14">
        <f>IF($J132="","",IF($J132&lt;=60,"是","否"))</f>
        <v/>
      </c>
      <c r="L132" s="15" t="n"/>
      <c r="M132" s="5" t="n"/>
      <c r="N132" s="16" t="n"/>
      <c r="O132" s="17">
        <f>IF($B132="","",IF($H132="","填写结果",IF($H132&lt;&gt;"已接通",IF(N($G132)&gt;=3,"发邮件结束跟进","换个时段再打"),IF($L132&lt;&gt;"是","无下一步：记录原因",IF($N132="","补填下一步日期","已预约")))))</f>
        <v/>
      </c>
      <c r="P132" s="5" t="n"/>
    </row>
    <row r="133">
      <c r="A133" s="10" t="n"/>
      <c r="B133" s="4" t="n"/>
      <c r="C133" s="5" t="n"/>
      <c r="D133" s="5" t="n"/>
      <c r="E133" s="5" t="n"/>
      <c r="F133" s="11" t="n"/>
      <c r="G133" s="12" t="n"/>
      <c r="H133" s="5" t="n"/>
      <c r="I133" s="10" t="n"/>
      <c r="J133" s="13">
        <f>IF(OR($B133="",$A133="",$I133=""),"",ROUND(($A133-$I133)*1440,0))</f>
        <v/>
      </c>
      <c r="K133" s="14">
        <f>IF($J133="","",IF($J133&lt;=60,"是","否"))</f>
        <v/>
      </c>
      <c r="L133" s="15" t="n"/>
      <c r="M133" s="5" t="n"/>
      <c r="N133" s="16" t="n"/>
      <c r="O133" s="17">
        <f>IF($B133="","",IF($H133="","填写结果",IF($H133&lt;&gt;"已接通",IF(N($G133)&gt;=3,"发邮件结束跟进","换个时段再打"),IF($L133&lt;&gt;"是","无下一步：记录原因",IF($N133="","补填下一步日期","已预约")))))</f>
        <v/>
      </c>
      <c r="P133" s="5" t="n"/>
    </row>
    <row r="134">
      <c r="A134" s="10" t="n"/>
      <c r="B134" s="4" t="n"/>
      <c r="C134" s="5" t="n"/>
      <c r="D134" s="5" t="n"/>
      <c r="E134" s="5" t="n"/>
      <c r="F134" s="11" t="n"/>
      <c r="G134" s="12" t="n"/>
      <c r="H134" s="5" t="n"/>
      <c r="I134" s="10" t="n"/>
      <c r="J134" s="13">
        <f>IF(OR($B134="",$A134="",$I134=""),"",ROUND(($A134-$I134)*1440,0))</f>
        <v/>
      </c>
      <c r="K134" s="14">
        <f>IF($J134="","",IF($J134&lt;=60,"是","否"))</f>
        <v/>
      </c>
      <c r="L134" s="15" t="n"/>
      <c r="M134" s="5" t="n"/>
      <c r="N134" s="16" t="n"/>
      <c r="O134" s="17">
        <f>IF($B134="","",IF($H134="","填写结果",IF($H134&lt;&gt;"已接通",IF(N($G134)&gt;=3,"发邮件结束跟进","换个时段再打"),IF($L134&lt;&gt;"是","无下一步：记录原因",IF($N134="","补填下一步日期","已预约")))))</f>
        <v/>
      </c>
      <c r="P134" s="5" t="n"/>
    </row>
    <row r="135">
      <c r="A135" s="10" t="n"/>
      <c r="B135" s="4" t="n"/>
      <c r="C135" s="5" t="n"/>
      <c r="D135" s="5" t="n"/>
      <c r="E135" s="5" t="n"/>
      <c r="F135" s="11" t="n"/>
      <c r="G135" s="12" t="n"/>
      <c r="H135" s="5" t="n"/>
      <c r="I135" s="10" t="n"/>
      <c r="J135" s="13">
        <f>IF(OR($B135="",$A135="",$I135=""),"",ROUND(($A135-$I135)*1440,0))</f>
        <v/>
      </c>
      <c r="K135" s="14">
        <f>IF($J135="","",IF($J135&lt;=60,"是","否"))</f>
        <v/>
      </c>
      <c r="L135" s="15" t="n"/>
      <c r="M135" s="5" t="n"/>
      <c r="N135" s="16" t="n"/>
      <c r="O135" s="17">
        <f>IF($B135="","",IF($H135="","填写结果",IF($H135&lt;&gt;"已接通",IF(N($G135)&gt;=3,"发邮件结束跟进","换个时段再打"),IF($L135&lt;&gt;"是","无下一步：记录原因",IF($N135="","补填下一步日期","已预约")))))</f>
        <v/>
      </c>
      <c r="P135" s="5" t="n"/>
    </row>
    <row r="136">
      <c r="A136" s="10" t="n"/>
      <c r="B136" s="4" t="n"/>
      <c r="C136" s="5" t="n"/>
      <c r="D136" s="5" t="n"/>
      <c r="E136" s="5" t="n"/>
      <c r="F136" s="11" t="n"/>
      <c r="G136" s="12" t="n"/>
      <c r="H136" s="5" t="n"/>
      <c r="I136" s="10" t="n"/>
      <c r="J136" s="13">
        <f>IF(OR($B136="",$A136="",$I136=""),"",ROUND(($A136-$I136)*1440,0))</f>
        <v/>
      </c>
      <c r="K136" s="14">
        <f>IF($J136="","",IF($J136&lt;=60,"是","否"))</f>
        <v/>
      </c>
      <c r="L136" s="15" t="n"/>
      <c r="M136" s="5" t="n"/>
      <c r="N136" s="16" t="n"/>
      <c r="O136" s="17">
        <f>IF($B136="","",IF($H136="","填写结果",IF($H136&lt;&gt;"已接通",IF(N($G136)&gt;=3,"发邮件结束跟进","换个时段再打"),IF($L136&lt;&gt;"是","无下一步：记录原因",IF($N136="","补填下一步日期","已预约")))))</f>
        <v/>
      </c>
      <c r="P136" s="5" t="n"/>
    </row>
    <row r="137">
      <c r="A137" s="10" t="n"/>
      <c r="B137" s="4" t="n"/>
      <c r="C137" s="5" t="n"/>
      <c r="D137" s="5" t="n"/>
      <c r="E137" s="5" t="n"/>
      <c r="F137" s="11" t="n"/>
      <c r="G137" s="12" t="n"/>
      <c r="H137" s="5" t="n"/>
      <c r="I137" s="10" t="n"/>
      <c r="J137" s="13">
        <f>IF(OR($B137="",$A137="",$I137=""),"",ROUND(($A137-$I137)*1440,0))</f>
        <v/>
      </c>
      <c r="K137" s="14">
        <f>IF($J137="","",IF($J137&lt;=60,"是","否"))</f>
        <v/>
      </c>
      <c r="L137" s="15" t="n"/>
      <c r="M137" s="5" t="n"/>
      <c r="N137" s="16" t="n"/>
      <c r="O137" s="17">
        <f>IF($B137="","",IF($H137="","填写结果",IF($H137&lt;&gt;"已接通",IF(N($G137)&gt;=3,"发邮件结束跟进","换个时段再打"),IF($L137&lt;&gt;"是","无下一步：记录原因",IF($N137="","补填下一步日期","已预约")))))</f>
        <v/>
      </c>
      <c r="P137" s="5" t="n"/>
    </row>
    <row r="138">
      <c r="A138" s="10" t="n"/>
      <c r="B138" s="4" t="n"/>
      <c r="C138" s="5" t="n"/>
      <c r="D138" s="5" t="n"/>
      <c r="E138" s="5" t="n"/>
      <c r="F138" s="11" t="n"/>
      <c r="G138" s="12" t="n"/>
      <c r="H138" s="5" t="n"/>
      <c r="I138" s="10" t="n"/>
      <c r="J138" s="13">
        <f>IF(OR($B138="",$A138="",$I138=""),"",ROUND(($A138-$I138)*1440,0))</f>
        <v/>
      </c>
      <c r="K138" s="14">
        <f>IF($J138="","",IF($J138&lt;=60,"是","否"))</f>
        <v/>
      </c>
      <c r="L138" s="15" t="n"/>
      <c r="M138" s="5" t="n"/>
      <c r="N138" s="16" t="n"/>
      <c r="O138" s="17">
        <f>IF($B138="","",IF($H138="","填写结果",IF($H138&lt;&gt;"已接通",IF(N($G138)&gt;=3,"发邮件结束跟进","换个时段再打"),IF($L138&lt;&gt;"是","无下一步：记录原因",IF($N138="","补填下一步日期","已预约")))))</f>
        <v/>
      </c>
      <c r="P138" s="5" t="n"/>
    </row>
    <row r="139">
      <c r="A139" s="10" t="n"/>
      <c r="B139" s="4" t="n"/>
      <c r="C139" s="5" t="n"/>
      <c r="D139" s="5" t="n"/>
      <c r="E139" s="5" t="n"/>
      <c r="F139" s="11" t="n"/>
      <c r="G139" s="12" t="n"/>
      <c r="H139" s="5" t="n"/>
      <c r="I139" s="10" t="n"/>
      <c r="J139" s="13">
        <f>IF(OR($B139="",$A139="",$I139=""),"",ROUND(($A139-$I139)*1440,0))</f>
        <v/>
      </c>
      <c r="K139" s="14">
        <f>IF($J139="","",IF($J139&lt;=60,"是","否"))</f>
        <v/>
      </c>
      <c r="L139" s="15" t="n"/>
      <c r="M139" s="5" t="n"/>
      <c r="N139" s="16" t="n"/>
      <c r="O139" s="17">
        <f>IF($B139="","",IF($H139="","填写结果",IF($H139&lt;&gt;"已接通",IF(N($G139)&gt;=3,"发邮件结束跟进","换个时段再打"),IF($L139&lt;&gt;"是","无下一步：记录原因",IF($N139="","补填下一步日期","已预约")))))</f>
        <v/>
      </c>
      <c r="P139" s="5" t="n"/>
    </row>
    <row r="140">
      <c r="A140" s="10" t="n"/>
      <c r="B140" s="4" t="n"/>
      <c r="C140" s="5" t="n"/>
      <c r="D140" s="5" t="n"/>
      <c r="E140" s="5" t="n"/>
      <c r="F140" s="11" t="n"/>
      <c r="G140" s="12" t="n"/>
      <c r="H140" s="5" t="n"/>
      <c r="I140" s="10" t="n"/>
      <c r="J140" s="13">
        <f>IF(OR($B140="",$A140="",$I140=""),"",ROUND(($A140-$I140)*1440,0))</f>
        <v/>
      </c>
      <c r="K140" s="14">
        <f>IF($J140="","",IF($J140&lt;=60,"是","否"))</f>
        <v/>
      </c>
      <c r="L140" s="15" t="n"/>
      <c r="M140" s="5" t="n"/>
      <c r="N140" s="16" t="n"/>
      <c r="O140" s="17">
        <f>IF($B140="","",IF($H140="","填写结果",IF($H140&lt;&gt;"已接通",IF(N($G140)&gt;=3,"发邮件结束跟进","换个时段再打"),IF($L140&lt;&gt;"是","无下一步：记录原因",IF($N140="","补填下一步日期","已预约")))))</f>
        <v/>
      </c>
      <c r="P140" s="5" t="n"/>
    </row>
    <row r="141">
      <c r="A141" s="10" t="n"/>
      <c r="B141" s="4" t="n"/>
      <c r="C141" s="5" t="n"/>
      <c r="D141" s="5" t="n"/>
      <c r="E141" s="5" t="n"/>
      <c r="F141" s="11" t="n"/>
      <c r="G141" s="12" t="n"/>
      <c r="H141" s="5" t="n"/>
      <c r="I141" s="10" t="n"/>
      <c r="J141" s="13">
        <f>IF(OR($B141="",$A141="",$I141=""),"",ROUND(($A141-$I141)*1440,0))</f>
        <v/>
      </c>
      <c r="K141" s="14">
        <f>IF($J141="","",IF($J141&lt;=60,"是","否"))</f>
        <v/>
      </c>
      <c r="L141" s="15" t="n"/>
      <c r="M141" s="5" t="n"/>
      <c r="N141" s="16" t="n"/>
      <c r="O141" s="17">
        <f>IF($B141="","",IF($H141="","填写结果",IF($H141&lt;&gt;"已接通",IF(N($G141)&gt;=3,"发邮件结束跟进","换个时段再打"),IF($L141&lt;&gt;"是","无下一步：记录原因",IF($N141="","补填下一步日期","已预约")))))</f>
        <v/>
      </c>
      <c r="P141" s="5" t="n"/>
    </row>
    <row r="142">
      <c r="A142" s="10" t="n"/>
      <c r="B142" s="4" t="n"/>
      <c r="C142" s="5" t="n"/>
      <c r="D142" s="5" t="n"/>
      <c r="E142" s="5" t="n"/>
      <c r="F142" s="11" t="n"/>
      <c r="G142" s="12" t="n"/>
      <c r="H142" s="5" t="n"/>
      <c r="I142" s="10" t="n"/>
      <c r="J142" s="13">
        <f>IF(OR($B142="",$A142="",$I142=""),"",ROUND(($A142-$I142)*1440,0))</f>
        <v/>
      </c>
      <c r="K142" s="14">
        <f>IF($J142="","",IF($J142&lt;=60,"是","否"))</f>
        <v/>
      </c>
      <c r="L142" s="15" t="n"/>
      <c r="M142" s="5" t="n"/>
      <c r="N142" s="16" t="n"/>
      <c r="O142" s="17">
        <f>IF($B142="","",IF($H142="","填写结果",IF($H142&lt;&gt;"已接通",IF(N($G142)&gt;=3,"发邮件结束跟进","换个时段再打"),IF($L142&lt;&gt;"是","无下一步：记录原因",IF($N142="","补填下一步日期","已预约")))))</f>
        <v/>
      </c>
      <c r="P142" s="5" t="n"/>
    </row>
    <row r="143">
      <c r="A143" s="10" t="n"/>
      <c r="B143" s="4" t="n"/>
      <c r="C143" s="5" t="n"/>
      <c r="D143" s="5" t="n"/>
      <c r="E143" s="5" t="n"/>
      <c r="F143" s="11" t="n"/>
      <c r="G143" s="12" t="n"/>
      <c r="H143" s="5" t="n"/>
      <c r="I143" s="10" t="n"/>
      <c r="J143" s="13">
        <f>IF(OR($B143="",$A143="",$I143=""),"",ROUND(($A143-$I143)*1440,0))</f>
        <v/>
      </c>
      <c r="K143" s="14">
        <f>IF($J143="","",IF($J143&lt;=60,"是","否"))</f>
        <v/>
      </c>
      <c r="L143" s="15" t="n"/>
      <c r="M143" s="5" t="n"/>
      <c r="N143" s="16" t="n"/>
      <c r="O143" s="17">
        <f>IF($B143="","",IF($H143="","填写结果",IF($H143&lt;&gt;"已接通",IF(N($G143)&gt;=3,"发邮件结束跟进","换个时段再打"),IF($L143&lt;&gt;"是","无下一步：记录原因",IF($N143="","补填下一步日期","已预约")))))</f>
        <v/>
      </c>
      <c r="P143" s="5" t="n"/>
    </row>
    <row r="144">
      <c r="A144" s="10" t="n"/>
      <c r="B144" s="4" t="n"/>
      <c r="C144" s="5" t="n"/>
      <c r="D144" s="5" t="n"/>
      <c r="E144" s="5" t="n"/>
      <c r="F144" s="11" t="n"/>
      <c r="G144" s="12" t="n"/>
      <c r="H144" s="5" t="n"/>
      <c r="I144" s="10" t="n"/>
      <c r="J144" s="13">
        <f>IF(OR($B144="",$A144="",$I144=""),"",ROUND(($A144-$I144)*1440,0))</f>
        <v/>
      </c>
      <c r="K144" s="14">
        <f>IF($J144="","",IF($J144&lt;=60,"是","否"))</f>
        <v/>
      </c>
      <c r="L144" s="15" t="n"/>
      <c r="M144" s="5" t="n"/>
      <c r="N144" s="16" t="n"/>
      <c r="O144" s="17">
        <f>IF($B144="","",IF($H144="","填写结果",IF($H144&lt;&gt;"已接通",IF(N($G144)&gt;=3,"发邮件结束跟进","换个时段再打"),IF($L144&lt;&gt;"是","无下一步：记录原因",IF($N144="","补填下一步日期","已预约")))))</f>
        <v/>
      </c>
      <c r="P144" s="5" t="n"/>
    </row>
    <row r="145">
      <c r="A145" s="10" t="n"/>
      <c r="B145" s="4" t="n"/>
      <c r="C145" s="5" t="n"/>
      <c r="D145" s="5" t="n"/>
      <c r="E145" s="5" t="n"/>
      <c r="F145" s="11" t="n"/>
      <c r="G145" s="12" t="n"/>
      <c r="H145" s="5" t="n"/>
      <c r="I145" s="10" t="n"/>
      <c r="J145" s="13">
        <f>IF(OR($B145="",$A145="",$I145=""),"",ROUND(($A145-$I145)*1440,0))</f>
        <v/>
      </c>
      <c r="K145" s="14">
        <f>IF($J145="","",IF($J145&lt;=60,"是","否"))</f>
        <v/>
      </c>
      <c r="L145" s="15" t="n"/>
      <c r="M145" s="5" t="n"/>
      <c r="N145" s="16" t="n"/>
      <c r="O145" s="17">
        <f>IF($B145="","",IF($H145="","填写结果",IF($H145&lt;&gt;"已接通",IF(N($G145)&gt;=3,"发邮件结束跟进","换个时段再打"),IF($L145&lt;&gt;"是","无下一步：记录原因",IF($N145="","补填下一步日期","已预约")))))</f>
        <v/>
      </c>
      <c r="P145" s="5" t="n"/>
    </row>
    <row r="146">
      <c r="A146" s="10" t="n"/>
      <c r="B146" s="4" t="n"/>
      <c r="C146" s="5" t="n"/>
      <c r="D146" s="5" t="n"/>
      <c r="E146" s="5" t="n"/>
      <c r="F146" s="11" t="n"/>
      <c r="G146" s="12" t="n"/>
      <c r="H146" s="5" t="n"/>
      <c r="I146" s="10" t="n"/>
      <c r="J146" s="13">
        <f>IF(OR($B146="",$A146="",$I146=""),"",ROUND(($A146-$I146)*1440,0))</f>
        <v/>
      </c>
      <c r="K146" s="14">
        <f>IF($J146="","",IF($J146&lt;=60,"是","否"))</f>
        <v/>
      </c>
      <c r="L146" s="15" t="n"/>
      <c r="M146" s="5" t="n"/>
      <c r="N146" s="16" t="n"/>
      <c r="O146" s="17">
        <f>IF($B146="","",IF($H146="","填写结果",IF($H146&lt;&gt;"已接通",IF(N($G146)&gt;=3,"发邮件结束跟进","换个时段再打"),IF($L146&lt;&gt;"是","无下一步：记录原因",IF($N146="","补填下一步日期","已预约")))))</f>
        <v/>
      </c>
      <c r="P146" s="5" t="n"/>
    </row>
    <row r="147">
      <c r="A147" s="10" t="n"/>
      <c r="B147" s="4" t="n"/>
      <c r="C147" s="5" t="n"/>
      <c r="D147" s="5" t="n"/>
      <c r="E147" s="5" t="n"/>
      <c r="F147" s="11" t="n"/>
      <c r="G147" s="12" t="n"/>
      <c r="H147" s="5" t="n"/>
      <c r="I147" s="10" t="n"/>
      <c r="J147" s="13">
        <f>IF(OR($B147="",$A147="",$I147=""),"",ROUND(($A147-$I147)*1440,0))</f>
        <v/>
      </c>
      <c r="K147" s="14">
        <f>IF($J147="","",IF($J147&lt;=60,"是","否"))</f>
        <v/>
      </c>
      <c r="L147" s="15" t="n"/>
      <c r="M147" s="5" t="n"/>
      <c r="N147" s="16" t="n"/>
      <c r="O147" s="17">
        <f>IF($B147="","",IF($H147="","填写结果",IF($H147&lt;&gt;"已接通",IF(N($G147)&gt;=3,"发邮件结束跟进","换个时段再打"),IF($L147&lt;&gt;"是","无下一步：记录原因",IF($N147="","补填下一步日期","已预约")))))</f>
        <v/>
      </c>
      <c r="P147" s="5" t="n"/>
    </row>
    <row r="148">
      <c r="A148" s="10" t="n"/>
      <c r="B148" s="4" t="n"/>
      <c r="C148" s="5" t="n"/>
      <c r="D148" s="5" t="n"/>
      <c r="E148" s="5" t="n"/>
      <c r="F148" s="11" t="n"/>
      <c r="G148" s="12" t="n"/>
      <c r="H148" s="5" t="n"/>
      <c r="I148" s="10" t="n"/>
      <c r="J148" s="13">
        <f>IF(OR($B148="",$A148="",$I148=""),"",ROUND(($A148-$I148)*1440,0))</f>
        <v/>
      </c>
      <c r="K148" s="14">
        <f>IF($J148="","",IF($J148&lt;=60,"是","否"))</f>
        <v/>
      </c>
      <c r="L148" s="15" t="n"/>
      <c r="M148" s="5" t="n"/>
      <c r="N148" s="16" t="n"/>
      <c r="O148" s="17">
        <f>IF($B148="","",IF($H148="","填写结果",IF($H148&lt;&gt;"已接通",IF(N($G148)&gt;=3,"发邮件结束跟进","换个时段再打"),IF($L148&lt;&gt;"是","无下一步：记录原因",IF($N148="","补填下一步日期","已预约")))))</f>
        <v/>
      </c>
      <c r="P148" s="5" t="n"/>
    </row>
    <row r="149">
      <c r="A149" s="10" t="n"/>
      <c r="B149" s="4" t="n"/>
      <c r="C149" s="5" t="n"/>
      <c r="D149" s="5" t="n"/>
      <c r="E149" s="5" t="n"/>
      <c r="F149" s="11" t="n"/>
      <c r="G149" s="12" t="n"/>
      <c r="H149" s="5" t="n"/>
      <c r="I149" s="10" t="n"/>
      <c r="J149" s="13">
        <f>IF(OR($B149="",$A149="",$I149=""),"",ROUND(($A149-$I149)*1440,0))</f>
        <v/>
      </c>
      <c r="K149" s="14">
        <f>IF($J149="","",IF($J149&lt;=60,"是","否"))</f>
        <v/>
      </c>
      <c r="L149" s="15" t="n"/>
      <c r="M149" s="5" t="n"/>
      <c r="N149" s="16" t="n"/>
      <c r="O149" s="17">
        <f>IF($B149="","",IF($H149="","填写结果",IF($H149&lt;&gt;"已接通",IF(N($G149)&gt;=3,"发邮件结束跟进","换个时段再打"),IF($L149&lt;&gt;"是","无下一步：记录原因",IF($N149="","补填下一步日期","已预约")))))</f>
        <v/>
      </c>
      <c r="P149" s="5" t="n"/>
    </row>
    <row r="150">
      <c r="A150" s="10" t="n"/>
      <c r="B150" s="4" t="n"/>
      <c r="C150" s="5" t="n"/>
      <c r="D150" s="5" t="n"/>
      <c r="E150" s="5" t="n"/>
      <c r="F150" s="11" t="n"/>
      <c r="G150" s="12" t="n"/>
      <c r="H150" s="5" t="n"/>
      <c r="I150" s="10" t="n"/>
      <c r="J150" s="13">
        <f>IF(OR($B150="",$A150="",$I150=""),"",ROUND(($A150-$I150)*1440,0))</f>
        <v/>
      </c>
      <c r="K150" s="14">
        <f>IF($J150="","",IF($J150&lt;=60,"是","否"))</f>
        <v/>
      </c>
      <c r="L150" s="15" t="n"/>
      <c r="M150" s="5" t="n"/>
      <c r="N150" s="16" t="n"/>
      <c r="O150" s="17">
        <f>IF($B150="","",IF($H150="","填写结果",IF($H150&lt;&gt;"已接通",IF(N($G150)&gt;=3,"发邮件结束跟进","换个时段再打"),IF($L150&lt;&gt;"是","无下一步：记录原因",IF($N150="","补填下一步日期","已预约")))))</f>
        <v/>
      </c>
      <c r="P150" s="5" t="n"/>
    </row>
    <row r="151">
      <c r="A151" s="10" t="n"/>
      <c r="B151" s="4" t="n"/>
      <c r="C151" s="5" t="n"/>
      <c r="D151" s="5" t="n"/>
      <c r="E151" s="5" t="n"/>
      <c r="F151" s="11" t="n"/>
      <c r="G151" s="12" t="n"/>
      <c r="H151" s="5" t="n"/>
      <c r="I151" s="10" t="n"/>
      <c r="J151" s="13">
        <f>IF(OR($B151="",$A151="",$I151=""),"",ROUND(($A151-$I151)*1440,0))</f>
        <v/>
      </c>
      <c r="K151" s="14">
        <f>IF($J151="","",IF($J151&lt;=60,"是","否"))</f>
        <v/>
      </c>
      <c r="L151" s="15" t="n"/>
      <c r="M151" s="5" t="n"/>
      <c r="N151" s="16" t="n"/>
      <c r="O151" s="17">
        <f>IF($B151="","",IF($H151="","填写结果",IF($H151&lt;&gt;"已接通",IF(N($G151)&gt;=3,"发邮件结束跟进","换个时段再打"),IF($L151&lt;&gt;"是","无下一步：记录原因",IF($N151="","补填下一步日期","已预约")))))</f>
        <v/>
      </c>
      <c r="P151" s="5" t="n"/>
    </row>
    <row r="152">
      <c r="A152" s="10" t="n"/>
      <c r="B152" s="4" t="n"/>
      <c r="C152" s="5" t="n"/>
      <c r="D152" s="5" t="n"/>
      <c r="E152" s="5" t="n"/>
      <c r="F152" s="11" t="n"/>
      <c r="G152" s="12" t="n"/>
      <c r="H152" s="5" t="n"/>
      <c r="I152" s="10" t="n"/>
      <c r="J152" s="13">
        <f>IF(OR($B152="",$A152="",$I152=""),"",ROUND(($A152-$I152)*1440,0))</f>
        <v/>
      </c>
      <c r="K152" s="14">
        <f>IF($J152="","",IF($J152&lt;=60,"是","否"))</f>
        <v/>
      </c>
      <c r="L152" s="15" t="n"/>
      <c r="M152" s="5" t="n"/>
      <c r="N152" s="16" t="n"/>
      <c r="O152" s="17">
        <f>IF($B152="","",IF($H152="","填写结果",IF($H152&lt;&gt;"已接通",IF(N($G152)&gt;=3,"发邮件结束跟进","换个时段再打"),IF($L152&lt;&gt;"是","无下一步：记录原因",IF($N152="","补填下一步日期","已预约")))))</f>
        <v/>
      </c>
      <c r="P152" s="5" t="n"/>
    </row>
    <row r="153">
      <c r="A153" s="10" t="n"/>
      <c r="B153" s="4" t="n"/>
      <c r="C153" s="5" t="n"/>
      <c r="D153" s="5" t="n"/>
      <c r="E153" s="5" t="n"/>
      <c r="F153" s="11" t="n"/>
      <c r="G153" s="12" t="n"/>
      <c r="H153" s="5" t="n"/>
      <c r="I153" s="10" t="n"/>
      <c r="J153" s="13">
        <f>IF(OR($B153="",$A153="",$I153=""),"",ROUND(($A153-$I153)*1440,0))</f>
        <v/>
      </c>
      <c r="K153" s="14">
        <f>IF($J153="","",IF($J153&lt;=60,"是","否"))</f>
        <v/>
      </c>
      <c r="L153" s="15" t="n"/>
      <c r="M153" s="5" t="n"/>
      <c r="N153" s="16" t="n"/>
      <c r="O153" s="17">
        <f>IF($B153="","",IF($H153="","填写结果",IF($H153&lt;&gt;"已接通",IF(N($G153)&gt;=3,"发邮件结束跟进","换个时段再打"),IF($L153&lt;&gt;"是","无下一步：记录原因",IF($N153="","补填下一步日期","已预约")))))</f>
        <v/>
      </c>
      <c r="P153" s="5" t="n"/>
    </row>
    <row r="154">
      <c r="A154" s="10" t="n"/>
      <c r="B154" s="4" t="n"/>
      <c r="C154" s="5" t="n"/>
      <c r="D154" s="5" t="n"/>
      <c r="E154" s="5" t="n"/>
      <c r="F154" s="11" t="n"/>
      <c r="G154" s="12" t="n"/>
      <c r="H154" s="5" t="n"/>
      <c r="I154" s="10" t="n"/>
      <c r="J154" s="13">
        <f>IF(OR($B154="",$A154="",$I154=""),"",ROUND(($A154-$I154)*1440,0))</f>
        <v/>
      </c>
      <c r="K154" s="14">
        <f>IF($J154="","",IF($J154&lt;=60,"是","否"))</f>
        <v/>
      </c>
      <c r="L154" s="15" t="n"/>
      <c r="M154" s="5" t="n"/>
      <c r="N154" s="16" t="n"/>
      <c r="O154" s="17">
        <f>IF($B154="","",IF($H154="","填写结果",IF($H154&lt;&gt;"已接通",IF(N($G154)&gt;=3,"发邮件结束跟进","换个时段再打"),IF($L154&lt;&gt;"是","无下一步：记录原因",IF($N154="","补填下一步日期","已预约")))))</f>
        <v/>
      </c>
      <c r="P154" s="5" t="n"/>
    </row>
    <row r="155">
      <c r="A155" s="10" t="n"/>
      <c r="B155" s="4" t="n"/>
      <c r="C155" s="5" t="n"/>
      <c r="D155" s="5" t="n"/>
      <c r="E155" s="5" t="n"/>
      <c r="F155" s="11" t="n"/>
      <c r="G155" s="12" t="n"/>
      <c r="H155" s="5" t="n"/>
      <c r="I155" s="10" t="n"/>
      <c r="J155" s="13">
        <f>IF(OR($B155="",$A155="",$I155=""),"",ROUND(($A155-$I155)*1440,0))</f>
        <v/>
      </c>
      <c r="K155" s="14">
        <f>IF($J155="","",IF($J155&lt;=60,"是","否"))</f>
        <v/>
      </c>
      <c r="L155" s="15" t="n"/>
      <c r="M155" s="5" t="n"/>
      <c r="N155" s="16" t="n"/>
      <c r="O155" s="17">
        <f>IF($B155="","",IF($H155="","填写结果",IF($H155&lt;&gt;"已接通",IF(N($G155)&gt;=3,"发邮件结束跟进","换个时段再打"),IF($L155&lt;&gt;"是","无下一步：记录原因",IF($N155="","补填下一步日期","已预约")))))</f>
        <v/>
      </c>
      <c r="P155" s="5" t="n"/>
    </row>
    <row r="156">
      <c r="A156" s="10" t="n"/>
      <c r="B156" s="4" t="n"/>
      <c r="C156" s="5" t="n"/>
      <c r="D156" s="5" t="n"/>
      <c r="E156" s="5" t="n"/>
      <c r="F156" s="11" t="n"/>
      <c r="G156" s="12" t="n"/>
      <c r="H156" s="5" t="n"/>
      <c r="I156" s="10" t="n"/>
      <c r="J156" s="13">
        <f>IF(OR($B156="",$A156="",$I156=""),"",ROUND(($A156-$I156)*1440,0))</f>
        <v/>
      </c>
      <c r="K156" s="14">
        <f>IF($J156="","",IF($J156&lt;=60,"是","否"))</f>
        <v/>
      </c>
      <c r="L156" s="15" t="n"/>
      <c r="M156" s="5" t="n"/>
      <c r="N156" s="16" t="n"/>
      <c r="O156" s="17">
        <f>IF($B156="","",IF($H156="","填写结果",IF($H156&lt;&gt;"已接通",IF(N($G156)&gt;=3,"发邮件结束跟进","换个时段再打"),IF($L156&lt;&gt;"是","无下一步：记录原因",IF($N156="","补填下一步日期","已预约")))))</f>
        <v/>
      </c>
      <c r="P156" s="5" t="n"/>
    </row>
    <row r="157">
      <c r="A157" s="10" t="n"/>
      <c r="B157" s="4" t="n"/>
      <c r="C157" s="5" t="n"/>
      <c r="D157" s="5" t="n"/>
      <c r="E157" s="5" t="n"/>
      <c r="F157" s="11" t="n"/>
      <c r="G157" s="12" t="n"/>
      <c r="H157" s="5" t="n"/>
      <c r="I157" s="10" t="n"/>
      <c r="J157" s="13">
        <f>IF(OR($B157="",$A157="",$I157=""),"",ROUND(($A157-$I157)*1440,0))</f>
        <v/>
      </c>
      <c r="K157" s="14">
        <f>IF($J157="","",IF($J157&lt;=60,"是","否"))</f>
        <v/>
      </c>
      <c r="L157" s="15" t="n"/>
      <c r="M157" s="5" t="n"/>
      <c r="N157" s="16" t="n"/>
      <c r="O157" s="17">
        <f>IF($B157="","",IF($H157="","填写结果",IF($H157&lt;&gt;"已接通",IF(N($G157)&gt;=3,"发邮件结束跟进","换个时段再打"),IF($L157&lt;&gt;"是","无下一步：记录原因",IF($N157="","补填下一步日期","已预约")))))</f>
        <v/>
      </c>
      <c r="P157" s="5" t="n"/>
    </row>
    <row r="158">
      <c r="A158" s="10" t="n"/>
      <c r="B158" s="4" t="n"/>
      <c r="C158" s="5" t="n"/>
      <c r="D158" s="5" t="n"/>
      <c r="E158" s="5" t="n"/>
      <c r="F158" s="11" t="n"/>
      <c r="G158" s="12" t="n"/>
      <c r="H158" s="5" t="n"/>
      <c r="I158" s="10" t="n"/>
      <c r="J158" s="13">
        <f>IF(OR($B158="",$A158="",$I158=""),"",ROUND(($A158-$I158)*1440,0))</f>
        <v/>
      </c>
      <c r="K158" s="14">
        <f>IF($J158="","",IF($J158&lt;=60,"是","否"))</f>
        <v/>
      </c>
      <c r="L158" s="15" t="n"/>
      <c r="M158" s="5" t="n"/>
      <c r="N158" s="16" t="n"/>
      <c r="O158" s="17">
        <f>IF($B158="","",IF($H158="","填写结果",IF($H158&lt;&gt;"已接通",IF(N($G158)&gt;=3,"发邮件结束跟进","换个时段再打"),IF($L158&lt;&gt;"是","无下一步：记录原因",IF($N158="","补填下一步日期","已预约")))))</f>
        <v/>
      </c>
      <c r="P158" s="5" t="n"/>
    </row>
    <row r="159">
      <c r="A159" s="10" t="n"/>
      <c r="B159" s="4" t="n"/>
      <c r="C159" s="5" t="n"/>
      <c r="D159" s="5" t="n"/>
      <c r="E159" s="5" t="n"/>
      <c r="F159" s="11" t="n"/>
      <c r="G159" s="12" t="n"/>
      <c r="H159" s="5" t="n"/>
      <c r="I159" s="10" t="n"/>
      <c r="J159" s="13">
        <f>IF(OR($B159="",$A159="",$I159=""),"",ROUND(($A159-$I159)*1440,0))</f>
        <v/>
      </c>
      <c r="K159" s="14">
        <f>IF($J159="","",IF($J159&lt;=60,"是","否"))</f>
        <v/>
      </c>
      <c r="L159" s="15" t="n"/>
      <c r="M159" s="5" t="n"/>
      <c r="N159" s="16" t="n"/>
      <c r="O159" s="17">
        <f>IF($B159="","",IF($H159="","填写结果",IF($H159&lt;&gt;"已接通",IF(N($G159)&gt;=3,"发邮件结束跟进","换个时段再打"),IF($L159&lt;&gt;"是","无下一步：记录原因",IF($N159="","补填下一步日期","已预约")))))</f>
        <v/>
      </c>
      <c r="P159" s="5" t="n"/>
    </row>
    <row r="160">
      <c r="A160" s="10" t="n"/>
      <c r="B160" s="4" t="n"/>
      <c r="C160" s="5" t="n"/>
      <c r="D160" s="5" t="n"/>
      <c r="E160" s="5" t="n"/>
      <c r="F160" s="11" t="n"/>
      <c r="G160" s="12" t="n"/>
      <c r="H160" s="5" t="n"/>
      <c r="I160" s="10" t="n"/>
      <c r="J160" s="13">
        <f>IF(OR($B160="",$A160="",$I160=""),"",ROUND(($A160-$I160)*1440,0))</f>
        <v/>
      </c>
      <c r="K160" s="14">
        <f>IF($J160="","",IF($J160&lt;=60,"是","否"))</f>
        <v/>
      </c>
      <c r="L160" s="15" t="n"/>
      <c r="M160" s="5" t="n"/>
      <c r="N160" s="16" t="n"/>
      <c r="O160" s="17">
        <f>IF($B160="","",IF($H160="","填写结果",IF($H160&lt;&gt;"已接通",IF(N($G160)&gt;=3,"发邮件结束跟进","换个时段再打"),IF($L160&lt;&gt;"是","无下一步：记录原因",IF($N160="","补填下一步日期","已预约")))))</f>
        <v/>
      </c>
      <c r="P160" s="5" t="n"/>
    </row>
    <row r="161">
      <c r="A161" s="10" t="n"/>
      <c r="B161" s="4" t="n"/>
      <c r="C161" s="5" t="n"/>
      <c r="D161" s="5" t="n"/>
      <c r="E161" s="5" t="n"/>
      <c r="F161" s="11" t="n"/>
      <c r="G161" s="12" t="n"/>
      <c r="H161" s="5" t="n"/>
      <c r="I161" s="10" t="n"/>
      <c r="J161" s="13">
        <f>IF(OR($B161="",$A161="",$I161=""),"",ROUND(($A161-$I161)*1440,0))</f>
        <v/>
      </c>
      <c r="K161" s="14">
        <f>IF($J161="","",IF($J161&lt;=60,"是","否"))</f>
        <v/>
      </c>
      <c r="L161" s="15" t="n"/>
      <c r="M161" s="5" t="n"/>
      <c r="N161" s="16" t="n"/>
      <c r="O161" s="17">
        <f>IF($B161="","",IF($H161="","填写结果",IF($H161&lt;&gt;"已接通",IF(N($G161)&gt;=3,"发邮件结束跟进","换个时段再打"),IF($L161&lt;&gt;"是","无下一步：记录原因",IF($N161="","补填下一步日期","已预约")))))</f>
        <v/>
      </c>
      <c r="P161" s="5" t="n"/>
    </row>
    <row r="162">
      <c r="A162" s="10" t="n"/>
      <c r="B162" s="4" t="n"/>
      <c r="C162" s="5" t="n"/>
      <c r="D162" s="5" t="n"/>
      <c r="E162" s="5" t="n"/>
      <c r="F162" s="11" t="n"/>
      <c r="G162" s="12" t="n"/>
      <c r="H162" s="5" t="n"/>
      <c r="I162" s="10" t="n"/>
      <c r="J162" s="13">
        <f>IF(OR($B162="",$A162="",$I162=""),"",ROUND(($A162-$I162)*1440,0))</f>
        <v/>
      </c>
      <c r="K162" s="14">
        <f>IF($J162="","",IF($J162&lt;=60,"是","否"))</f>
        <v/>
      </c>
      <c r="L162" s="15" t="n"/>
      <c r="M162" s="5" t="n"/>
      <c r="N162" s="16" t="n"/>
      <c r="O162" s="17">
        <f>IF($B162="","",IF($H162="","填写结果",IF($H162&lt;&gt;"已接通",IF(N($G162)&gt;=3,"发邮件结束跟进","换个时段再打"),IF($L162&lt;&gt;"是","无下一步：记录原因",IF($N162="","补填下一步日期","已预约")))))</f>
        <v/>
      </c>
      <c r="P162" s="5" t="n"/>
    </row>
    <row r="163">
      <c r="A163" s="10" t="n"/>
      <c r="B163" s="4" t="n"/>
      <c r="C163" s="5" t="n"/>
      <c r="D163" s="5" t="n"/>
      <c r="E163" s="5" t="n"/>
      <c r="F163" s="11" t="n"/>
      <c r="G163" s="12" t="n"/>
      <c r="H163" s="5" t="n"/>
      <c r="I163" s="10" t="n"/>
      <c r="J163" s="13">
        <f>IF(OR($B163="",$A163="",$I163=""),"",ROUND(($A163-$I163)*1440,0))</f>
        <v/>
      </c>
      <c r="K163" s="14">
        <f>IF($J163="","",IF($J163&lt;=60,"是","否"))</f>
        <v/>
      </c>
      <c r="L163" s="15" t="n"/>
      <c r="M163" s="5" t="n"/>
      <c r="N163" s="16" t="n"/>
      <c r="O163" s="17">
        <f>IF($B163="","",IF($H163="","填写结果",IF($H163&lt;&gt;"已接通",IF(N($G163)&gt;=3,"发邮件结束跟进","换个时段再打"),IF($L163&lt;&gt;"是","无下一步：记录原因",IF($N163="","补填下一步日期","已预约")))))</f>
        <v/>
      </c>
      <c r="P163" s="5" t="n"/>
    </row>
    <row r="164">
      <c r="A164" s="10" t="n"/>
      <c r="B164" s="4" t="n"/>
      <c r="C164" s="5" t="n"/>
      <c r="D164" s="5" t="n"/>
      <c r="E164" s="5" t="n"/>
      <c r="F164" s="11" t="n"/>
      <c r="G164" s="12" t="n"/>
      <c r="H164" s="5" t="n"/>
      <c r="I164" s="10" t="n"/>
      <c r="J164" s="13">
        <f>IF(OR($B164="",$A164="",$I164=""),"",ROUND(($A164-$I164)*1440,0))</f>
        <v/>
      </c>
      <c r="K164" s="14">
        <f>IF($J164="","",IF($J164&lt;=60,"是","否"))</f>
        <v/>
      </c>
      <c r="L164" s="15" t="n"/>
      <c r="M164" s="5" t="n"/>
      <c r="N164" s="16" t="n"/>
      <c r="O164" s="17">
        <f>IF($B164="","",IF($H164="","填写结果",IF($H164&lt;&gt;"已接通",IF(N($G164)&gt;=3,"发邮件结束跟进","换个时段再打"),IF($L164&lt;&gt;"是","无下一步：记录原因",IF($N164="","补填下一步日期","已预约")))))</f>
        <v/>
      </c>
      <c r="P164" s="5" t="n"/>
    </row>
    <row r="165">
      <c r="A165" s="10" t="n"/>
      <c r="B165" s="4" t="n"/>
      <c r="C165" s="5" t="n"/>
      <c r="D165" s="5" t="n"/>
      <c r="E165" s="5" t="n"/>
      <c r="F165" s="11" t="n"/>
      <c r="G165" s="12" t="n"/>
      <c r="H165" s="5" t="n"/>
      <c r="I165" s="10" t="n"/>
      <c r="J165" s="13">
        <f>IF(OR($B165="",$A165="",$I165=""),"",ROUND(($A165-$I165)*1440,0))</f>
        <v/>
      </c>
      <c r="K165" s="14">
        <f>IF($J165="","",IF($J165&lt;=60,"是","否"))</f>
        <v/>
      </c>
      <c r="L165" s="15" t="n"/>
      <c r="M165" s="5" t="n"/>
      <c r="N165" s="16" t="n"/>
      <c r="O165" s="17">
        <f>IF($B165="","",IF($H165="","填写结果",IF($H165&lt;&gt;"已接通",IF(N($G165)&gt;=3,"发邮件结束跟进","换个时段再打"),IF($L165&lt;&gt;"是","无下一步：记录原因",IF($N165="","补填下一步日期","已预约")))))</f>
        <v/>
      </c>
      <c r="P165" s="5" t="n"/>
    </row>
    <row r="166">
      <c r="A166" s="10" t="n"/>
      <c r="B166" s="4" t="n"/>
      <c r="C166" s="5" t="n"/>
      <c r="D166" s="5" t="n"/>
      <c r="E166" s="5" t="n"/>
      <c r="F166" s="11" t="n"/>
      <c r="G166" s="12" t="n"/>
      <c r="H166" s="5" t="n"/>
      <c r="I166" s="10" t="n"/>
      <c r="J166" s="13">
        <f>IF(OR($B166="",$A166="",$I166=""),"",ROUND(($A166-$I166)*1440,0))</f>
        <v/>
      </c>
      <c r="K166" s="14">
        <f>IF($J166="","",IF($J166&lt;=60,"是","否"))</f>
        <v/>
      </c>
      <c r="L166" s="15" t="n"/>
      <c r="M166" s="5" t="n"/>
      <c r="N166" s="16" t="n"/>
      <c r="O166" s="17">
        <f>IF($B166="","",IF($H166="","填写结果",IF($H166&lt;&gt;"已接通",IF(N($G166)&gt;=3,"发邮件结束跟进","换个时段再打"),IF($L166&lt;&gt;"是","无下一步：记录原因",IF($N166="","补填下一步日期","已预约")))))</f>
        <v/>
      </c>
      <c r="P166" s="5" t="n"/>
    </row>
    <row r="167">
      <c r="A167" s="10" t="n"/>
      <c r="B167" s="4" t="n"/>
      <c r="C167" s="5" t="n"/>
      <c r="D167" s="5" t="n"/>
      <c r="E167" s="5" t="n"/>
      <c r="F167" s="11" t="n"/>
      <c r="G167" s="12" t="n"/>
      <c r="H167" s="5" t="n"/>
      <c r="I167" s="10" t="n"/>
      <c r="J167" s="13">
        <f>IF(OR($B167="",$A167="",$I167=""),"",ROUND(($A167-$I167)*1440,0))</f>
        <v/>
      </c>
      <c r="K167" s="14">
        <f>IF($J167="","",IF($J167&lt;=60,"是","否"))</f>
        <v/>
      </c>
      <c r="L167" s="15" t="n"/>
      <c r="M167" s="5" t="n"/>
      <c r="N167" s="16" t="n"/>
      <c r="O167" s="17">
        <f>IF($B167="","",IF($H167="","填写结果",IF($H167&lt;&gt;"已接通",IF(N($G167)&gt;=3,"发邮件结束跟进","换个时段再打"),IF($L167&lt;&gt;"是","无下一步：记录原因",IF($N167="","补填下一步日期","已预约")))))</f>
        <v/>
      </c>
      <c r="P167" s="5" t="n"/>
    </row>
    <row r="168">
      <c r="A168" s="10" t="n"/>
      <c r="B168" s="4" t="n"/>
      <c r="C168" s="5" t="n"/>
      <c r="D168" s="5" t="n"/>
      <c r="E168" s="5" t="n"/>
      <c r="F168" s="11" t="n"/>
      <c r="G168" s="12" t="n"/>
      <c r="H168" s="5" t="n"/>
      <c r="I168" s="10" t="n"/>
      <c r="J168" s="13">
        <f>IF(OR($B168="",$A168="",$I168=""),"",ROUND(($A168-$I168)*1440,0))</f>
        <v/>
      </c>
      <c r="K168" s="14">
        <f>IF($J168="","",IF($J168&lt;=60,"是","否"))</f>
        <v/>
      </c>
      <c r="L168" s="15" t="n"/>
      <c r="M168" s="5" t="n"/>
      <c r="N168" s="16" t="n"/>
      <c r="O168" s="17">
        <f>IF($B168="","",IF($H168="","填写结果",IF($H168&lt;&gt;"已接通",IF(N($G168)&gt;=3,"发邮件结束跟进","换个时段再打"),IF($L168&lt;&gt;"是","无下一步：记录原因",IF($N168="","补填下一步日期","已预约")))))</f>
        <v/>
      </c>
      <c r="P168" s="5" t="n"/>
    </row>
    <row r="169">
      <c r="A169" s="10" t="n"/>
      <c r="B169" s="4" t="n"/>
      <c r="C169" s="5" t="n"/>
      <c r="D169" s="5" t="n"/>
      <c r="E169" s="5" t="n"/>
      <c r="F169" s="11" t="n"/>
      <c r="G169" s="12" t="n"/>
      <c r="H169" s="5" t="n"/>
      <c r="I169" s="10" t="n"/>
      <c r="J169" s="13">
        <f>IF(OR($B169="",$A169="",$I169=""),"",ROUND(($A169-$I169)*1440,0))</f>
        <v/>
      </c>
      <c r="K169" s="14">
        <f>IF($J169="","",IF($J169&lt;=60,"是","否"))</f>
        <v/>
      </c>
      <c r="L169" s="15" t="n"/>
      <c r="M169" s="5" t="n"/>
      <c r="N169" s="16" t="n"/>
      <c r="O169" s="17">
        <f>IF($B169="","",IF($H169="","填写结果",IF($H169&lt;&gt;"已接通",IF(N($G169)&gt;=3,"发邮件结束跟进","换个时段再打"),IF($L169&lt;&gt;"是","无下一步：记录原因",IF($N169="","补填下一步日期","已预约")))))</f>
        <v/>
      </c>
      <c r="P169" s="5" t="n"/>
    </row>
    <row r="170">
      <c r="A170" s="10" t="n"/>
      <c r="B170" s="4" t="n"/>
      <c r="C170" s="5" t="n"/>
      <c r="D170" s="5" t="n"/>
      <c r="E170" s="5" t="n"/>
      <c r="F170" s="11" t="n"/>
      <c r="G170" s="12" t="n"/>
      <c r="H170" s="5" t="n"/>
      <c r="I170" s="10" t="n"/>
      <c r="J170" s="13">
        <f>IF(OR($B170="",$A170="",$I170=""),"",ROUND(($A170-$I170)*1440,0))</f>
        <v/>
      </c>
      <c r="K170" s="14">
        <f>IF($J170="","",IF($J170&lt;=60,"是","否"))</f>
        <v/>
      </c>
      <c r="L170" s="15" t="n"/>
      <c r="M170" s="5" t="n"/>
      <c r="N170" s="16" t="n"/>
      <c r="O170" s="17">
        <f>IF($B170="","",IF($H170="","填写结果",IF($H170&lt;&gt;"已接通",IF(N($G170)&gt;=3,"发邮件结束跟进","换个时段再打"),IF($L170&lt;&gt;"是","无下一步：记录原因",IF($N170="","补填下一步日期","已预约")))))</f>
        <v/>
      </c>
      <c r="P170" s="5" t="n"/>
    </row>
    <row r="171">
      <c r="A171" s="10" t="n"/>
      <c r="B171" s="4" t="n"/>
      <c r="C171" s="5" t="n"/>
      <c r="D171" s="5" t="n"/>
      <c r="E171" s="5" t="n"/>
      <c r="F171" s="11" t="n"/>
      <c r="G171" s="12" t="n"/>
      <c r="H171" s="5" t="n"/>
      <c r="I171" s="10" t="n"/>
      <c r="J171" s="13">
        <f>IF(OR($B171="",$A171="",$I171=""),"",ROUND(($A171-$I171)*1440,0))</f>
        <v/>
      </c>
      <c r="K171" s="14">
        <f>IF($J171="","",IF($J171&lt;=60,"是","否"))</f>
        <v/>
      </c>
      <c r="L171" s="15" t="n"/>
      <c r="M171" s="5" t="n"/>
      <c r="N171" s="16" t="n"/>
      <c r="O171" s="17">
        <f>IF($B171="","",IF($H171="","填写结果",IF($H171&lt;&gt;"已接通",IF(N($G171)&gt;=3,"发邮件结束跟进","换个时段再打"),IF($L171&lt;&gt;"是","无下一步：记录原因",IF($N171="","补填下一步日期","已预约")))))</f>
        <v/>
      </c>
      <c r="P171" s="5" t="n"/>
    </row>
    <row r="172">
      <c r="A172" s="10" t="n"/>
      <c r="B172" s="4" t="n"/>
      <c r="C172" s="5" t="n"/>
      <c r="D172" s="5" t="n"/>
      <c r="E172" s="5" t="n"/>
      <c r="F172" s="11" t="n"/>
      <c r="G172" s="12" t="n"/>
      <c r="H172" s="5" t="n"/>
      <c r="I172" s="10" t="n"/>
      <c r="J172" s="13">
        <f>IF(OR($B172="",$A172="",$I172=""),"",ROUND(($A172-$I172)*1440,0))</f>
        <v/>
      </c>
      <c r="K172" s="14">
        <f>IF($J172="","",IF($J172&lt;=60,"是","否"))</f>
        <v/>
      </c>
      <c r="L172" s="15" t="n"/>
      <c r="M172" s="5" t="n"/>
      <c r="N172" s="16" t="n"/>
      <c r="O172" s="17">
        <f>IF($B172="","",IF($H172="","填写结果",IF($H172&lt;&gt;"已接通",IF(N($G172)&gt;=3,"发邮件结束跟进","换个时段再打"),IF($L172&lt;&gt;"是","无下一步：记录原因",IF($N172="","补填下一步日期","已预约")))))</f>
        <v/>
      </c>
      <c r="P172" s="5" t="n"/>
    </row>
    <row r="173">
      <c r="A173" s="10" t="n"/>
      <c r="B173" s="4" t="n"/>
      <c r="C173" s="5" t="n"/>
      <c r="D173" s="5" t="n"/>
      <c r="E173" s="5" t="n"/>
      <c r="F173" s="11" t="n"/>
      <c r="G173" s="12" t="n"/>
      <c r="H173" s="5" t="n"/>
      <c r="I173" s="10" t="n"/>
      <c r="J173" s="13">
        <f>IF(OR($B173="",$A173="",$I173=""),"",ROUND(($A173-$I173)*1440,0))</f>
        <v/>
      </c>
      <c r="K173" s="14">
        <f>IF($J173="","",IF($J173&lt;=60,"是","否"))</f>
        <v/>
      </c>
      <c r="L173" s="15" t="n"/>
      <c r="M173" s="5" t="n"/>
      <c r="N173" s="16" t="n"/>
      <c r="O173" s="17">
        <f>IF($B173="","",IF($H173="","填写结果",IF($H173&lt;&gt;"已接通",IF(N($G173)&gt;=3,"发邮件结束跟进","换个时段再打"),IF($L173&lt;&gt;"是","无下一步：记录原因",IF($N173="","补填下一步日期","已预约")))))</f>
        <v/>
      </c>
      <c r="P173" s="5" t="n"/>
    </row>
    <row r="174">
      <c r="A174" s="10" t="n"/>
      <c r="B174" s="4" t="n"/>
      <c r="C174" s="5" t="n"/>
      <c r="D174" s="5" t="n"/>
      <c r="E174" s="5" t="n"/>
      <c r="F174" s="11" t="n"/>
      <c r="G174" s="12" t="n"/>
      <c r="H174" s="5" t="n"/>
      <c r="I174" s="10" t="n"/>
      <c r="J174" s="13">
        <f>IF(OR($B174="",$A174="",$I174=""),"",ROUND(($A174-$I174)*1440,0))</f>
        <v/>
      </c>
      <c r="K174" s="14">
        <f>IF($J174="","",IF($J174&lt;=60,"是","否"))</f>
        <v/>
      </c>
      <c r="L174" s="15" t="n"/>
      <c r="M174" s="5" t="n"/>
      <c r="N174" s="16" t="n"/>
      <c r="O174" s="17">
        <f>IF($B174="","",IF($H174="","填写结果",IF($H174&lt;&gt;"已接通",IF(N($G174)&gt;=3,"发邮件结束跟进","换个时段再打"),IF($L174&lt;&gt;"是","无下一步：记录原因",IF($N174="","补填下一步日期","已预约")))))</f>
        <v/>
      </c>
      <c r="P174" s="5" t="n"/>
    </row>
    <row r="175">
      <c r="A175" s="10" t="n"/>
      <c r="B175" s="4" t="n"/>
      <c r="C175" s="5" t="n"/>
      <c r="D175" s="5" t="n"/>
      <c r="E175" s="5" t="n"/>
      <c r="F175" s="11" t="n"/>
      <c r="G175" s="12" t="n"/>
      <c r="H175" s="5" t="n"/>
      <c r="I175" s="10" t="n"/>
      <c r="J175" s="13">
        <f>IF(OR($B175="",$A175="",$I175=""),"",ROUND(($A175-$I175)*1440,0))</f>
        <v/>
      </c>
      <c r="K175" s="14">
        <f>IF($J175="","",IF($J175&lt;=60,"是","否"))</f>
        <v/>
      </c>
      <c r="L175" s="15" t="n"/>
      <c r="M175" s="5" t="n"/>
      <c r="N175" s="16" t="n"/>
      <c r="O175" s="17">
        <f>IF($B175="","",IF($H175="","填写结果",IF($H175&lt;&gt;"已接通",IF(N($G175)&gt;=3,"发邮件结束跟进","换个时段再打"),IF($L175&lt;&gt;"是","无下一步：记录原因",IF($N175="","补填下一步日期","已预约")))))</f>
        <v/>
      </c>
      <c r="P175" s="5" t="n"/>
    </row>
    <row r="176">
      <c r="A176" s="10" t="n"/>
      <c r="B176" s="4" t="n"/>
      <c r="C176" s="5" t="n"/>
      <c r="D176" s="5" t="n"/>
      <c r="E176" s="5" t="n"/>
      <c r="F176" s="11" t="n"/>
      <c r="G176" s="12" t="n"/>
      <c r="H176" s="5" t="n"/>
      <c r="I176" s="10" t="n"/>
      <c r="J176" s="13">
        <f>IF(OR($B176="",$A176="",$I176=""),"",ROUND(($A176-$I176)*1440,0))</f>
        <v/>
      </c>
      <c r="K176" s="14">
        <f>IF($J176="","",IF($J176&lt;=60,"是","否"))</f>
        <v/>
      </c>
      <c r="L176" s="15" t="n"/>
      <c r="M176" s="5" t="n"/>
      <c r="N176" s="16" t="n"/>
      <c r="O176" s="17">
        <f>IF($B176="","",IF($H176="","填写结果",IF($H176&lt;&gt;"已接通",IF(N($G176)&gt;=3,"发邮件结束跟进","换个时段再打"),IF($L176&lt;&gt;"是","无下一步：记录原因",IF($N176="","补填下一步日期","已预约")))))</f>
        <v/>
      </c>
      <c r="P176" s="5" t="n"/>
    </row>
    <row r="177">
      <c r="A177" s="10" t="n"/>
      <c r="B177" s="4" t="n"/>
      <c r="C177" s="5" t="n"/>
      <c r="D177" s="5" t="n"/>
      <c r="E177" s="5" t="n"/>
      <c r="F177" s="11" t="n"/>
      <c r="G177" s="12" t="n"/>
      <c r="H177" s="5" t="n"/>
      <c r="I177" s="10" t="n"/>
      <c r="J177" s="13">
        <f>IF(OR($B177="",$A177="",$I177=""),"",ROUND(($A177-$I177)*1440,0))</f>
        <v/>
      </c>
      <c r="K177" s="14">
        <f>IF($J177="","",IF($J177&lt;=60,"是","否"))</f>
        <v/>
      </c>
      <c r="L177" s="15" t="n"/>
      <c r="M177" s="5" t="n"/>
      <c r="N177" s="16" t="n"/>
      <c r="O177" s="17">
        <f>IF($B177="","",IF($H177="","填写结果",IF($H177&lt;&gt;"已接通",IF(N($G177)&gt;=3,"发邮件结束跟进","换个时段再打"),IF($L177&lt;&gt;"是","无下一步：记录原因",IF($N177="","补填下一步日期","已预约")))))</f>
        <v/>
      </c>
      <c r="P177" s="5" t="n"/>
    </row>
    <row r="178">
      <c r="A178" s="10" t="n"/>
      <c r="B178" s="4" t="n"/>
      <c r="C178" s="5" t="n"/>
      <c r="D178" s="5" t="n"/>
      <c r="E178" s="5" t="n"/>
      <c r="F178" s="11" t="n"/>
      <c r="G178" s="12" t="n"/>
      <c r="H178" s="5" t="n"/>
      <c r="I178" s="10" t="n"/>
      <c r="J178" s="13">
        <f>IF(OR($B178="",$A178="",$I178=""),"",ROUND(($A178-$I178)*1440,0))</f>
        <v/>
      </c>
      <c r="K178" s="14">
        <f>IF($J178="","",IF($J178&lt;=60,"是","否"))</f>
        <v/>
      </c>
      <c r="L178" s="15" t="n"/>
      <c r="M178" s="5" t="n"/>
      <c r="N178" s="16" t="n"/>
      <c r="O178" s="17">
        <f>IF($B178="","",IF($H178="","填写结果",IF($H178&lt;&gt;"已接通",IF(N($G178)&gt;=3,"发邮件结束跟进","换个时段再打"),IF($L178&lt;&gt;"是","无下一步：记录原因",IF($N178="","补填下一步日期","已预约")))))</f>
        <v/>
      </c>
      <c r="P178" s="5" t="n"/>
    </row>
    <row r="179">
      <c r="A179" s="10" t="n"/>
      <c r="B179" s="4" t="n"/>
      <c r="C179" s="5" t="n"/>
      <c r="D179" s="5" t="n"/>
      <c r="E179" s="5" t="n"/>
      <c r="F179" s="11" t="n"/>
      <c r="G179" s="12" t="n"/>
      <c r="H179" s="5" t="n"/>
      <c r="I179" s="10" t="n"/>
      <c r="J179" s="13">
        <f>IF(OR($B179="",$A179="",$I179=""),"",ROUND(($A179-$I179)*1440,0))</f>
        <v/>
      </c>
      <c r="K179" s="14">
        <f>IF($J179="","",IF($J179&lt;=60,"是","否"))</f>
        <v/>
      </c>
      <c r="L179" s="15" t="n"/>
      <c r="M179" s="5" t="n"/>
      <c r="N179" s="16" t="n"/>
      <c r="O179" s="17">
        <f>IF($B179="","",IF($H179="","填写结果",IF($H179&lt;&gt;"已接通",IF(N($G179)&gt;=3,"发邮件结束跟进","换个时段再打"),IF($L179&lt;&gt;"是","无下一步：记录原因",IF($N179="","补填下一步日期","已预约")))))</f>
        <v/>
      </c>
      <c r="P179" s="5" t="n"/>
    </row>
    <row r="180">
      <c r="A180" s="10" t="n"/>
      <c r="B180" s="4" t="n"/>
      <c r="C180" s="5" t="n"/>
      <c r="D180" s="5" t="n"/>
      <c r="E180" s="5" t="n"/>
      <c r="F180" s="11" t="n"/>
      <c r="G180" s="12" t="n"/>
      <c r="H180" s="5" t="n"/>
      <c r="I180" s="10" t="n"/>
      <c r="J180" s="13">
        <f>IF(OR($B180="",$A180="",$I180=""),"",ROUND(($A180-$I180)*1440,0))</f>
        <v/>
      </c>
      <c r="K180" s="14">
        <f>IF($J180="","",IF($J180&lt;=60,"是","否"))</f>
        <v/>
      </c>
      <c r="L180" s="15" t="n"/>
      <c r="M180" s="5" t="n"/>
      <c r="N180" s="16" t="n"/>
      <c r="O180" s="17">
        <f>IF($B180="","",IF($H180="","填写结果",IF($H180&lt;&gt;"已接通",IF(N($G180)&gt;=3,"发邮件结束跟进","换个时段再打"),IF($L180&lt;&gt;"是","无下一步：记录原因",IF($N180="","补填下一步日期","已预约")))))</f>
        <v/>
      </c>
      <c r="P180" s="5" t="n"/>
    </row>
    <row r="181">
      <c r="A181" s="10" t="n"/>
      <c r="B181" s="4" t="n"/>
      <c r="C181" s="5" t="n"/>
      <c r="D181" s="5" t="n"/>
      <c r="E181" s="5" t="n"/>
      <c r="F181" s="11" t="n"/>
      <c r="G181" s="12" t="n"/>
      <c r="H181" s="5" t="n"/>
      <c r="I181" s="10" t="n"/>
      <c r="J181" s="13">
        <f>IF(OR($B181="",$A181="",$I181=""),"",ROUND(($A181-$I181)*1440,0))</f>
        <v/>
      </c>
      <c r="K181" s="14">
        <f>IF($J181="","",IF($J181&lt;=60,"是","否"))</f>
        <v/>
      </c>
      <c r="L181" s="15" t="n"/>
      <c r="M181" s="5" t="n"/>
      <c r="N181" s="16" t="n"/>
      <c r="O181" s="17">
        <f>IF($B181="","",IF($H181="","填写结果",IF($H181&lt;&gt;"已接通",IF(N($G181)&gt;=3,"发邮件结束跟进","换个时段再打"),IF($L181&lt;&gt;"是","无下一步：记录原因",IF($N181="","补填下一步日期","已预约")))))</f>
        <v/>
      </c>
      <c r="P181" s="5" t="n"/>
    </row>
    <row r="182">
      <c r="A182" s="10" t="n"/>
      <c r="B182" s="4" t="n"/>
      <c r="C182" s="5" t="n"/>
      <c r="D182" s="5" t="n"/>
      <c r="E182" s="5" t="n"/>
      <c r="F182" s="11" t="n"/>
      <c r="G182" s="12" t="n"/>
      <c r="H182" s="5" t="n"/>
      <c r="I182" s="10" t="n"/>
      <c r="J182" s="13">
        <f>IF(OR($B182="",$A182="",$I182=""),"",ROUND(($A182-$I182)*1440,0))</f>
        <v/>
      </c>
      <c r="K182" s="14">
        <f>IF($J182="","",IF($J182&lt;=60,"是","否"))</f>
        <v/>
      </c>
      <c r="L182" s="15" t="n"/>
      <c r="M182" s="5" t="n"/>
      <c r="N182" s="16" t="n"/>
      <c r="O182" s="17">
        <f>IF($B182="","",IF($H182="","填写结果",IF($H182&lt;&gt;"已接通",IF(N($G182)&gt;=3,"发邮件结束跟进","换个时段再打"),IF($L182&lt;&gt;"是","无下一步：记录原因",IF($N182="","补填下一步日期","已预约")))))</f>
        <v/>
      </c>
      <c r="P182" s="5" t="n"/>
    </row>
    <row r="183">
      <c r="A183" s="10" t="n"/>
      <c r="B183" s="4" t="n"/>
      <c r="C183" s="5" t="n"/>
      <c r="D183" s="5" t="n"/>
      <c r="E183" s="5" t="n"/>
      <c r="F183" s="11" t="n"/>
      <c r="G183" s="12" t="n"/>
      <c r="H183" s="5" t="n"/>
      <c r="I183" s="10" t="n"/>
      <c r="J183" s="13">
        <f>IF(OR($B183="",$A183="",$I183=""),"",ROUND(($A183-$I183)*1440,0))</f>
        <v/>
      </c>
      <c r="K183" s="14">
        <f>IF($J183="","",IF($J183&lt;=60,"是","否"))</f>
        <v/>
      </c>
      <c r="L183" s="15" t="n"/>
      <c r="M183" s="5" t="n"/>
      <c r="N183" s="16" t="n"/>
      <c r="O183" s="17">
        <f>IF($B183="","",IF($H183="","填写结果",IF($H183&lt;&gt;"已接通",IF(N($G183)&gt;=3,"发邮件结束跟进","换个时段再打"),IF($L183&lt;&gt;"是","无下一步：记录原因",IF($N183="","补填下一步日期","已预约")))))</f>
        <v/>
      </c>
      <c r="P183" s="5" t="n"/>
    </row>
    <row r="184">
      <c r="A184" s="10" t="n"/>
      <c r="B184" s="4" t="n"/>
      <c r="C184" s="5" t="n"/>
      <c r="D184" s="5" t="n"/>
      <c r="E184" s="5" t="n"/>
      <c r="F184" s="11" t="n"/>
      <c r="G184" s="12" t="n"/>
      <c r="H184" s="5" t="n"/>
      <c r="I184" s="10" t="n"/>
      <c r="J184" s="13">
        <f>IF(OR($B184="",$A184="",$I184=""),"",ROUND(($A184-$I184)*1440,0))</f>
        <v/>
      </c>
      <c r="K184" s="14">
        <f>IF($J184="","",IF($J184&lt;=60,"是","否"))</f>
        <v/>
      </c>
      <c r="L184" s="15" t="n"/>
      <c r="M184" s="5" t="n"/>
      <c r="N184" s="16" t="n"/>
      <c r="O184" s="17">
        <f>IF($B184="","",IF($H184="","填写结果",IF($H184&lt;&gt;"已接通",IF(N($G184)&gt;=3,"发邮件结束跟进","换个时段再打"),IF($L184&lt;&gt;"是","无下一步：记录原因",IF($N184="","补填下一步日期","已预约")))))</f>
        <v/>
      </c>
      <c r="P184" s="5" t="n"/>
    </row>
    <row r="185">
      <c r="A185" s="10" t="n"/>
      <c r="B185" s="4" t="n"/>
      <c r="C185" s="5" t="n"/>
      <c r="D185" s="5" t="n"/>
      <c r="E185" s="5" t="n"/>
      <c r="F185" s="11" t="n"/>
      <c r="G185" s="12" t="n"/>
      <c r="H185" s="5" t="n"/>
      <c r="I185" s="10" t="n"/>
      <c r="J185" s="13">
        <f>IF(OR($B185="",$A185="",$I185=""),"",ROUND(($A185-$I185)*1440,0))</f>
        <v/>
      </c>
      <c r="K185" s="14">
        <f>IF($J185="","",IF($J185&lt;=60,"是","否"))</f>
        <v/>
      </c>
      <c r="L185" s="15" t="n"/>
      <c r="M185" s="5" t="n"/>
      <c r="N185" s="16" t="n"/>
      <c r="O185" s="17">
        <f>IF($B185="","",IF($H185="","填写结果",IF($H185&lt;&gt;"已接通",IF(N($G185)&gt;=3,"发邮件结束跟进","换个时段再打"),IF($L185&lt;&gt;"是","无下一步：记录原因",IF($N185="","补填下一步日期","已预约")))))</f>
        <v/>
      </c>
      <c r="P185" s="5" t="n"/>
    </row>
    <row r="186">
      <c r="A186" s="10" t="n"/>
      <c r="B186" s="4" t="n"/>
      <c r="C186" s="5" t="n"/>
      <c r="D186" s="5" t="n"/>
      <c r="E186" s="5" t="n"/>
      <c r="F186" s="11" t="n"/>
      <c r="G186" s="12" t="n"/>
      <c r="H186" s="5" t="n"/>
      <c r="I186" s="10" t="n"/>
      <c r="J186" s="13">
        <f>IF(OR($B186="",$A186="",$I186=""),"",ROUND(($A186-$I186)*1440,0))</f>
        <v/>
      </c>
      <c r="K186" s="14">
        <f>IF($J186="","",IF($J186&lt;=60,"是","否"))</f>
        <v/>
      </c>
      <c r="L186" s="15" t="n"/>
      <c r="M186" s="5" t="n"/>
      <c r="N186" s="16" t="n"/>
      <c r="O186" s="17">
        <f>IF($B186="","",IF($H186="","填写结果",IF($H186&lt;&gt;"已接通",IF(N($G186)&gt;=3,"发邮件结束跟进","换个时段再打"),IF($L186&lt;&gt;"是","无下一步：记录原因",IF($N186="","补填下一步日期","已预约")))))</f>
        <v/>
      </c>
      <c r="P186" s="5" t="n"/>
    </row>
    <row r="187">
      <c r="A187" s="10" t="n"/>
      <c r="B187" s="4" t="n"/>
      <c r="C187" s="5" t="n"/>
      <c r="D187" s="5" t="n"/>
      <c r="E187" s="5" t="n"/>
      <c r="F187" s="11" t="n"/>
      <c r="G187" s="12" t="n"/>
      <c r="H187" s="5" t="n"/>
      <c r="I187" s="10" t="n"/>
      <c r="J187" s="13">
        <f>IF(OR($B187="",$A187="",$I187=""),"",ROUND(($A187-$I187)*1440,0))</f>
        <v/>
      </c>
      <c r="K187" s="14">
        <f>IF($J187="","",IF($J187&lt;=60,"是","否"))</f>
        <v/>
      </c>
      <c r="L187" s="15" t="n"/>
      <c r="M187" s="5" t="n"/>
      <c r="N187" s="16" t="n"/>
      <c r="O187" s="17">
        <f>IF($B187="","",IF($H187="","填写结果",IF($H187&lt;&gt;"已接通",IF(N($G187)&gt;=3,"发邮件结束跟进","换个时段再打"),IF($L187&lt;&gt;"是","无下一步：记录原因",IF($N187="","补填下一步日期","已预约")))))</f>
        <v/>
      </c>
      <c r="P187" s="5" t="n"/>
    </row>
    <row r="188">
      <c r="A188" s="10" t="n"/>
      <c r="B188" s="4" t="n"/>
      <c r="C188" s="5" t="n"/>
      <c r="D188" s="5" t="n"/>
      <c r="E188" s="5" t="n"/>
      <c r="F188" s="11" t="n"/>
      <c r="G188" s="12" t="n"/>
      <c r="H188" s="5" t="n"/>
      <c r="I188" s="10" t="n"/>
      <c r="J188" s="13">
        <f>IF(OR($B188="",$A188="",$I188=""),"",ROUND(($A188-$I188)*1440,0))</f>
        <v/>
      </c>
      <c r="K188" s="14">
        <f>IF($J188="","",IF($J188&lt;=60,"是","否"))</f>
        <v/>
      </c>
      <c r="L188" s="15" t="n"/>
      <c r="M188" s="5" t="n"/>
      <c r="N188" s="16" t="n"/>
      <c r="O188" s="17">
        <f>IF($B188="","",IF($H188="","填写结果",IF($H188&lt;&gt;"已接通",IF(N($G188)&gt;=3,"发邮件结束跟进","换个时段再打"),IF($L188&lt;&gt;"是","无下一步：记录原因",IF($N188="","补填下一步日期","已预约")))))</f>
        <v/>
      </c>
      <c r="P188" s="5" t="n"/>
    </row>
    <row r="189">
      <c r="A189" s="10" t="n"/>
      <c r="B189" s="4" t="n"/>
      <c r="C189" s="5" t="n"/>
      <c r="D189" s="5" t="n"/>
      <c r="E189" s="5" t="n"/>
      <c r="F189" s="11" t="n"/>
      <c r="G189" s="12" t="n"/>
      <c r="H189" s="5" t="n"/>
      <c r="I189" s="10" t="n"/>
      <c r="J189" s="13">
        <f>IF(OR($B189="",$A189="",$I189=""),"",ROUND(($A189-$I189)*1440,0))</f>
        <v/>
      </c>
      <c r="K189" s="14">
        <f>IF($J189="","",IF($J189&lt;=60,"是","否"))</f>
        <v/>
      </c>
      <c r="L189" s="15" t="n"/>
      <c r="M189" s="5" t="n"/>
      <c r="N189" s="16" t="n"/>
      <c r="O189" s="17">
        <f>IF($B189="","",IF($H189="","填写结果",IF($H189&lt;&gt;"已接通",IF(N($G189)&gt;=3,"发邮件结束跟进","换个时段再打"),IF($L189&lt;&gt;"是","无下一步：记录原因",IF($N189="","补填下一步日期","已预约")))))</f>
        <v/>
      </c>
      <c r="P189" s="5" t="n"/>
    </row>
    <row r="190">
      <c r="A190" s="10" t="n"/>
      <c r="B190" s="4" t="n"/>
      <c r="C190" s="5" t="n"/>
      <c r="D190" s="5" t="n"/>
      <c r="E190" s="5" t="n"/>
      <c r="F190" s="11" t="n"/>
      <c r="G190" s="12" t="n"/>
      <c r="H190" s="5" t="n"/>
      <c r="I190" s="10" t="n"/>
      <c r="J190" s="13">
        <f>IF(OR($B190="",$A190="",$I190=""),"",ROUND(($A190-$I190)*1440,0))</f>
        <v/>
      </c>
      <c r="K190" s="14">
        <f>IF($J190="","",IF($J190&lt;=60,"是","否"))</f>
        <v/>
      </c>
      <c r="L190" s="15" t="n"/>
      <c r="M190" s="5" t="n"/>
      <c r="N190" s="16" t="n"/>
      <c r="O190" s="17">
        <f>IF($B190="","",IF($H190="","填写结果",IF($H190&lt;&gt;"已接通",IF(N($G190)&gt;=3,"发邮件结束跟进","换个时段再打"),IF($L190&lt;&gt;"是","无下一步：记录原因",IF($N190="","补填下一步日期","已预约")))))</f>
        <v/>
      </c>
      <c r="P190" s="5" t="n"/>
    </row>
    <row r="191">
      <c r="A191" s="10" t="n"/>
      <c r="B191" s="4" t="n"/>
      <c r="C191" s="5" t="n"/>
      <c r="D191" s="5" t="n"/>
      <c r="E191" s="5" t="n"/>
      <c r="F191" s="11" t="n"/>
      <c r="G191" s="12" t="n"/>
      <c r="H191" s="5" t="n"/>
      <c r="I191" s="10" t="n"/>
      <c r="J191" s="13">
        <f>IF(OR($B191="",$A191="",$I191=""),"",ROUND(($A191-$I191)*1440,0))</f>
        <v/>
      </c>
      <c r="K191" s="14">
        <f>IF($J191="","",IF($J191&lt;=60,"是","否"))</f>
        <v/>
      </c>
      <c r="L191" s="15" t="n"/>
      <c r="M191" s="5" t="n"/>
      <c r="N191" s="16" t="n"/>
      <c r="O191" s="17">
        <f>IF($B191="","",IF($H191="","填写结果",IF($H191&lt;&gt;"已接通",IF(N($G191)&gt;=3,"发邮件结束跟进","换个时段再打"),IF($L191&lt;&gt;"是","无下一步：记录原因",IF($N191="","补填下一步日期","已预约")))))</f>
        <v/>
      </c>
      <c r="P191" s="5" t="n"/>
    </row>
    <row r="192">
      <c r="A192" s="10" t="n"/>
      <c r="B192" s="4" t="n"/>
      <c r="C192" s="5" t="n"/>
      <c r="D192" s="5" t="n"/>
      <c r="E192" s="5" t="n"/>
      <c r="F192" s="11" t="n"/>
      <c r="G192" s="12" t="n"/>
      <c r="H192" s="5" t="n"/>
      <c r="I192" s="10" t="n"/>
      <c r="J192" s="13">
        <f>IF(OR($B192="",$A192="",$I192=""),"",ROUND(($A192-$I192)*1440,0))</f>
        <v/>
      </c>
      <c r="K192" s="14">
        <f>IF($J192="","",IF($J192&lt;=60,"是","否"))</f>
        <v/>
      </c>
      <c r="L192" s="15" t="n"/>
      <c r="M192" s="5" t="n"/>
      <c r="N192" s="16" t="n"/>
      <c r="O192" s="17">
        <f>IF($B192="","",IF($H192="","填写结果",IF($H192&lt;&gt;"已接通",IF(N($G192)&gt;=3,"发邮件结束跟进","换个时段再打"),IF($L192&lt;&gt;"是","无下一步：记录原因",IF($N192="","补填下一步日期","已预约")))))</f>
        <v/>
      </c>
      <c r="P192" s="5" t="n"/>
    </row>
    <row r="193">
      <c r="A193" s="10" t="n"/>
      <c r="B193" s="4" t="n"/>
      <c r="C193" s="5" t="n"/>
      <c r="D193" s="5" t="n"/>
      <c r="E193" s="5" t="n"/>
      <c r="F193" s="11" t="n"/>
      <c r="G193" s="12" t="n"/>
      <c r="H193" s="5" t="n"/>
      <c r="I193" s="10" t="n"/>
      <c r="J193" s="13">
        <f>IF(OR($B193="",$A193="",$I193=""),"",ROUND(($A193-$I193)*1440,0))</f>
        <v/>
      </c>
      <c r="K193" s="14">
        <f>IF($J193="","",IF($J193&lt;=60,"是","否"))</f>
        <v/>
      </c>
      <c r="L193" s="15" t="n"/>
      <c r="M193" s="5" t="n"/>
      <c r="N193" s="16" t="n"/>
      <c r="O193" s="17">
        <f>IF($B193="","",IF($H193="","填写结果",IF($H193&lt;&gt;"已接通",IF(N($G193)&gt;=3,"发邮件结束跟进","换个时段再打"),IF($L193&lt;&gt;"是","无下一步：记录原因",IF($N193="","补填下一步日期","已预约")))))</f>
        <v/>
      </c>
      <c r="P193" s="5" t="n"/>
    </row>
    <row r="194">
      <c r="A194" s="10" t="n"/>
      <c r="B194" s="4" t="n"/>
      <c r="C194" s="5" t="n"/>
      <c r="D194" s="5" t="n"/>
      <c r="E194" s="5" t="n"/>
      <c r="F194" s="11" t="n"/>
      <c r="G194" s="12" t="n"/>
      <c r="H194" s="5" t="n"/>
      <c r="I194" s="10" t="n"/>
      <c r="J194" s="13">
        <f>IF(OR($B194="",$A194="",$I194=""),"",ROUND(($A194-$I194)*1440,0))</f>
        <v/>
      </c>
      <c r="K194" s="14">
        <f>IF($J194="","",IF($J194&lt;=60,"是","否"))</f>
        <v/>
      </c>
      <c r="L194" s="15" t="n"/>
      <c r="M194" s="5" t="n"/>
      <c r="N194" s="16" t="n"/>
      <c r="O194" s="17">
        <f>IF($B194="","",IF($H194="","填写结果",IF($H194&lt;&gt;"已接通",IF(N($G194)&gt;=3,"发邮件结束跟进","换个时段再打"),IF($L194&lt;&gt;"是","无下一步：记录原因",IF($N194="","补填下一步日期","已预约")))))</f>
        <v/>
      </c>
      <c r="P194" s="5" t="n"/>
    </row>
    <row r="195">
      <c r="A195" s="10" t="n"/>
      <c r="B195" s="4" t="n"/>
      <c r="C195" s="5" t="n"/>
      <c r="D195" s="5" t="n"/>
      <c r="E195" s="5" t="n"/>
      <c r="F195" s="11" t="n"/>
      <c r="G195" s="12" t="n"/>
      <c r="H195" s="5" t="n"/>
      <c r="I195" s="10" t="n"/>
      <c r="J195" s="13">
        <f>IF(OR($B195="",$A195="",$I195=""),"",ROUND(($A195-$I195)*1440,0))</f>
        <v/>
      </c>
      <c r="K195" s="14">
        <f>IF($J195="","",IF($J195&lt;=60,"是","否"))</f>
        <v/>
      </c>
      <c r="L195" s="15" t="n"/>
      <c r="M195" s="5" t="n"/>
      <c r="N195" s="16" t="n"/>
      <c r="O195" s="17">
        <f>IF($B195="","",IF($H195="","填写结果",IF($H195&lt;&gt;"已接通",IF(N($G195)&gt;=3,"发邮件结束跟进","换个时段再打"),IF($L195&lt;&gt;"是","无下一步：记录原因",IF($N195="","补填下一步日期","已预约")))))</f>
        <v/>
      </c>
      <c r="P195" s="5" t="n"/>
    </row>
    <row r="196">
      <c r="A196" s="10" t="n"/>
      <c r="B196" s="4" t="n"/>
      <c r="C196" s="5" t="n"/>
      <c r="D196" s="5" t="n"/>
      <c r="E196" s="5" t="n"/>
      <c r="F196" s="11" t="n"/>
      <c r="G196" s="12" t="n"/>
      <c r="H196" s="5" t="n"/>
      <c r="I196" s="10" t="n"/>
      <c r="J196" s="13">
        <f>IF(OR($B196="",$A196="",$I196=""),"",ROUND(($A196-$I196)*1440,0))</f>
        <v/>
      </c>
      <c r="K196" s="14">
        <f>IF($J196="","",IF($J196&lt;=60,"是","否"))</f>
        <v/>
      </c>
      <c r="L196" s="15" t="n"/>
      <c r="M196" s="5" t="n"/>
      <c r="N196" s="16" t="n"/>
      <c r="O196" s="17">
        <f>IF($B196="","",IF($H196="","填写结果",IF($H196&lt;&gt;"已接通",IF(N($G196)&gt;=3,"发邮件结束跟进","换个时段再打"),IF($L196&lt;&gt;"是","无下一步：记录原因",IF($N196="","补填下一步日期","已预约")))))</f>
        <v/>
      </c>
      <c r="P196" s="5" t="n"/>
    </row>
    <row r="197">
      <c r="A197" s="10" t="n"/>
      <c r="B197" s="4" t="n"/>
      <c r="C197" s="5" t="n"/>
      <c r="D197" s="5" t="n"/>
      <c r="E197" s="5" t="n"/>
      <c r="F197" s="11" t="n"/>
      <c r="G197" s="12" t="n"/>
      <c r="H197" s="5" t="n"/>
      <c r="I197" s="10" t="n"/>
      <c r="J197" s="13">
        <f>IF(OR($B197="",$A197="",$I197=""),"",ROUND(($A197-$I197)*1440,0))</f>
        <v/>
      </c>
      <c r="K197" s="14">
        <f>IF($J197="","",IF($J197&lt;=60,"是","否"))</f>
        <v/>
      </c>
      <c r="L197" s="15" t="n"/>
      <c r="M197" s="5" t="n"/>
      <c r="N197" s="16" t="n"/>
      <c r="O197" s="17">
        <f>IF($B197="","",IF($H197="","填写结果",IF($H197&lt;&gt;"已接通",IF(N($G197)&gt;=3,"发邮件结束跟进","换个时段再打"),IF($L197&lt;&gt;"是","无下一步：记录原因",IF($N197="","补填下一步日期","已预约")))))</f>
        <v/>
      </c>
      <c r="P197" s="5" t="n"/>
    </row>
    <row r="198">
      <c r="A198" s="10" t="n"/>
      <c r="B198" s="4" t="n"/>
      <c r="C198" s="5" t="n"/>
      <c r="D198" s="5" t="n"/>
      <c r="E198" s="5" t="n"/>
      <c r="F198" s="11" t="n"/>
      <c r="G198" s="12" t="n"/>
      <c r="H198" s="5" t="n"/>
      <c r="I198" s="10" t="n"/>
      <c r="J198" s="13">
        <f>IF(OR($B198="",$A198="",$I198=""),"",ROUND(($A198-$I198)*1440,0))</f>
        <v/>
      </c>
      <c r="K198" s="14">
        <f>IF($J198="","",IF($J198&lt;=60,"是","否"))</f>
        <v/>
      </c>
      <c r="L198" s="15" t="n"/>
      <c r="M198" s="5" t="n"/>
      <c r="N198" s="16" t="n"/>
      <c r="O198" s="17">
        <f>IF($B198="","",IF($H198="","填写结果",IF($H198&lt;&gt;"已接通",IF(N($G198)&gt;=3,"发邮件结束跟进","换个时段再打"),IF($L198&lt;&gt;"是","无下一步：记录原因",IF($N198="","补填下一步日期","已预约")))))</f>
        <v/>
      </c>
      <c r="P198" s="5" t="n"/>
    </row>
    <row r="199">
      <c r="A199" s="10" t="n"/>
      <c r="B199" s="4" t="n"/>
      <c r="C199" s="5" t="n"/>
      <c r="D199" s="5" t="n"/>
      <c r="E199" s="5" t="n"/>
      <c r="F199" s="11" t="n"/>
      <c r="G199" s="12" t="n"/>
      <c r="H199" s="5" t="n"/>
      <c r="I199" s="10" t="n"/>
      <c r="J199" s="13">
        <f>IF(OR($B199="",$A199="",$I199=""),"",ROUND(($A199-$I199)*1440,0))</f>
        <v/>
      </c>
      <c r="K199" s="14">
        <f>IF($J199="","",IF($J199&lt;=60,"是","否"))</f>
        <v/>
      </c>
      <c r="L199" s="15" t="n"/>
      <c r="M199" s="5" t="n"/>
      <c r="N199" s="16" t="n"/>
      <c r="O199" s="17">
        <f>IF($B199="","",IF($H199="","填写结果",IF($H199&lt;&gt;"已接通",IF(N($G199)&gt;=3,"发邮件结束跟进","换个时段再打"),IF($L199&lt;&gt;"是","无下一步：记录原因",IF($N199="","补填下一步日期","已预约")))))</f>
        <v/>
      </c>
      <c r="P199" s="5" t="n"/>
    </row>
    <row r="200">
      <c r="A200" s="10" t="n"/>
      <c r="B200" s="4" t="n"/>
      <c r="C200" s="5" t="n"/>
      <c r="D200" s="5" t="n"/>
      <c r="E200" s="5" t="n"/>
      <c r="F200" s="11" t="n"/>
      <c r="G200" s="12" t="n"/>
      <c r="H200" s="5" t="n"/>
      <c r="I200" s="10" t="n"/>
      <c r="J200" s="13">
        <f>IF(OR($B200="",$A200="",$I200=""),"",ROUND(($A200-$I200)*1440,0))</f>
        <v/>
      </c>
      <c r="K200" s="14">
        <f>IF($J200="","",IF($J200&lt;=60,"是","否"))</f>
        <v/>
      </c>
      <c r="L200" s="15" t="n"/>
      <c r="M200" s="5" t="n"/>
      <c r="N200" s="16" t="n"/>
      <c r="O200" s="17">
        <f>IF($B200="","",IF($H200="","填写结果",IF($H200&lt;&gt;"已接通",IF(N($G200)&gt;=3,"发邮件结束跟进","换个时段再打"),IF($L200&lt;&gt;"是","无下一步：记录原因",IF($N200="","补填下一步日期","已预约")))))</f>
        <v/>
      </c>
      <c r="P200" s="5" t="n"/>
    </row>
    <row r="201">
      <c r="A201" s="10" t="n"/>
      <c r="B201" s="4" t="n"/>
      <c r="C201" s="5" t="n"/>
      <c r="D201" s="5" t="n"/>
      <c r="E201" s="5" t="n"/>
      <c r="F201" s="11" t="n"/>
      <c r="G201" s="12" t="n"/>
      <c r="H201" s="5" t="n"/>
      <c r="I201" s="10" t="n"/>
      <c r="J201" s="13">
        <f>IF(OR($B201="",$A201="",$I201=""),"",ROUND(($A201-$I201)*1440,0))</f>
        <v/>
      </c>
      <c r="K201" s="14">
        <f>IF($J201="","",IF($J201&lt;=60,"是","否"))</f>
        <v/>
      </c>
      <c r="L201" s="15" t="n"/>
      <c r="M201" s="5" t="n"/>
      <c r="N201" s="16" t="n"/>
      <c r="O201" s="17">
        <f>IF($B201="","",IF($H201="","填写结果",IF($H201&lt;&gt;"已接通",IF(N($G201)&gt;=3,"发邮件结束跟进","换个时段再打"),IF($L201&lt;&gt;"是","无下一步：记录原因",IF($N201="","补填下一步日期","已预约")))))</f>
        <v/>
      </c>
      <c r="P201" s="5" t="n"/>
    </row>
    <row r="202">
      <c r="A202" s="10" t="n"/>
      <c r="B202" s="4" t="n"/>
      <c r="C202" s="5" t="n"/>
      <c r="D202" s="5" t="n"/>
      <c r="E202" s="5" t="n"/>
      <c r="F202" s="11" t="n"/>
      <c r="G202" s="12" t="n"/>
      <c r="H202" s="5" t="n"/>
      <c r="I202" s="10" t="n"/>
      <c r="J202" s="13">
        <f>IF(OR($B202="",$A202="",$I202=""),"",ROUND(($A202-$I202)*1440,0))</f>
        <v/>
      </c>
      <c r="K202" s="14">
        <f>IF($J202="","",IF($J202&lt;=60,"是","否"))</f>
        <v/>
      </c>
      <c r="L202" s="15" t="n"/>
      <c r="M202" s="5" t="n"/>
      <c r="N202" s="16" t="n"/>
      <c r="O202" s="17">
        <f>IF($B202="","",IF($H202="","填写结果",IF($H202&lt;&gt;"已接通",IF(N($G202)&gt;=3,"发邮件结束跟进","换个时段再打"),IF($L202&lt;&gt;"是","无下一步：记录原因",IF($N202="","补填下一步日期","已预约")))))</f>
        <v/>
      </c>
      <c r="P202" s="5" t="n"/>
    </row>
    <row r="203">
      <c r="A203" s="10" t="n"/>
      <c r="B203" s="4" t="n"/>
      <c r="C203" s="5" t="n"/>
      <c r="D203" s="5" t="n"/>
      <c r="E203" s="5" t="n"/>
      <c r="F203" s="11" t="n"/>
      <c r="G203" s="12" t="n"/>
      <c r="H203" s="5" t="n"/>
      <c r="I203" s="10" t="n"/>
      <c r="J203" s="13">
        <f>IF(OR($B203="",$A203="",$I203=""),"",ROUND(($A203-$I203)*1440,0))</f>
        <v/>
      </c>
      <c r="K203" s="14">
        <f>IF($J203="","",IF($J203&lt;=60,"是","否"))</f>
        <v/>
      </c>
      <c r="L203" s="15" t="n"/>
      <c r="M203" s="5" t="n"/>
      <c r="N203" s="16" t="n"/>
      <c r="O203" s="17">
        <f>IF($B203="","",IF($H203="","填写结果",IF($H203&lt;&gt;"已接通",IF(N($G203)&gt;=3,"发邮件结束跟进","换个时段再打"),IF($L203&lt;&gt;"是","无下一步：记录原因",IF($N203="","补填下一步日期","已预约")))))</f>
        <v/>
      </c>
      <c r="P203" s="5" t="n"/>
    </row>
    <row r="204">
      <c r="A204" s="10" t="n"/>
      <c r="B204" s="4" t="n"/>
      <c r="C204" s="5" t="n"/>
      <c r="D204" s="5" t="n"/>
      <c r="E204" s="5" t="n"/>
      <c r="F204" s="11" t="n"/>
      <c r="G204" s="12" t="n"/>
      <c r="H204" s="5" t="n"/>
      <c r="I204" s="10" t="n"/>
      <c r="J204" s="13">
        <f>IF(OR($B204="",$A204="",$I204=""),"",ROUND(($A204-$I204)*1440,0))</f>
        <v/>
      </c>
      <c r="K204" s="14">
        <f>IF($J204="","",IF($J204&lt;=60,"是","否"))</f>
        <v/>
      </c>
      <c r="L204" s="15" t="n"/>
      <c r="M204" s="5" t="n"/>
      <c r="N204" s="16" t="n"/>
      <c r="O204" s="17">
        <f>IF($B204="","",IF($H204="","填写结果",IF($H204&lt;&gt;"已接通",IF(N($G204)&gt;=3,"发邮件结束跟进","换个时段再打"),IF($L204&lt;&gt;"是","无下一步：记录原因",IF($N204="","补填下一步日期","已预约")))))</f>
        <v/>
      </c>
      <c r="P204" s="5" t="n"/>
    </row>
  </sheetData>
  <autoFilter ref="A4:P204"/>
  <conditionalFormatting sqref="H5:H204">
    <cfRule type="expression" priority="1" dxfId="0">
      <formula>H5="已接通"</formula>
    </cfRule>
    <cfRule type="expression" priority="2" dxfId="1">
      <formula>H5="语音留言和短信"</formula>
    </cfRule>
    <cfRule type="expression" priority="3" dxfId="2">
      <formula>H5="无人接听"</formula>
    </cfRule>
  </conditionalFormatting>
  <conditionalFormatting sqref="K5:K204">
    <cfRule type="expression" priority="4" dxfId="0">
      <formula>K5="是"</formula>
    </cfRule>
    <cfRule type="expression" priority="5" dxfId="2">
      <formula>K5="否"</formula>
    </cfRule>
  </conditionalFormatting>
  <conditionalFormatting sqref="L5:L204">
    <cfRule type="expression" priority="6" dxfId="0">
      <formula>L5="是"</formula>
    </cfRule>
    <cfRule type="expression" priority="7" dxfId="2">
      <formula>L5="否"</formula>
    </cfRule>
  </conditionalFormatting>
  <conditionalFormatting sqref="O5:O204">
    <cfRule type="expression" priority="8" dxfId="0">
      <formula>O5="已预约"</formula>
    </cfRule>
    <cfRule type="expression" priority="9" dxfId="3">
      <formula>O5="填写结果"</formula>
    </cfRule>
    <cfRule type="expression" priority="10" dxfId="2">
      <formula>O5="发邮件结束跟进"</formula>
    </cfRule>
    <cfRule type="expression" priority="11" dxfId="1">
      <formula>O5="换个时段再打"</formula>
    </cfRule>
    <cfRule type="expression" priority="12" dxfId="1">
      <formula>O5="无下一步：记录原因"</formula>
    </cfRule>
    <cfRule type="expression" priority="13" dxfId="1">
      <formula>O5="补填下一步日期"</formula>
    </cfRule>
  </conditionalFormatting>
  <dataValidations count="6">
    <dataValidation sqref="D5:D204" showDropDown="0" showInputMessage="0" showErrorMessage="0" allowBlank="1" type="list">
      <formula1>='列表'!$C$5:$C$19</formula1>
    </dataValidation>
    <dataValidation sqref="E5:E204" showDropDown="0" showInputMessage="0" showErrorMessage="0" allowBlank="1" type="list">
      <formula1>='列表'!$A$5:$A$9</formula1>
    </dataValidation>
    <dataValidation sqref="F5:F204" showDropDown="0" showInputMessage="0" showErrorMessage="0" allowBlank="1" type="list">
      <formula1>='列表'!$D$5:$D$12</formula1>
    </dataValidation>
    <dataValidation sqref="G5:G204" showDropDown="0" showInputMessage="0" showErrorMessage="0" allowBlank="1" type="list">
      <formula1>='列表'!$F$5:$F$7</formula1>
    </dataValidation>
    <dataValidation sqref="H5:H204" showDropDown="0" showInputMessage="0" showErrorMessage="0" allowBlank="1" type="list">
      <formula1>='列表'!$B$5:$B$7</formula1>
    </dataValidation>
    <dataValidation sqref="L5:L204" showDropDown="0" showInputMessage="0" showErrorMessage="0" allowBlank="1" type="list">
      <formula1>='列表'!$E$5:$E$6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53"/>
  <sheetViews>
    <sheetView rightToLeft="0" workbookViewId="0">
      <selection activeCell="A1" sqref="A1"/>
    </sheetView>
  </sheetViews>
  <sheetFormatPr baseColWidth="8" defaultRowHeight="15"/>
  <cols>
    <col width="32" customWidth="1" min="1" max="1"/>
    <col width="12" customWidth="1" min="2" max="2"/>
    <col width="12" customWidth="1" min="3" max="3"/>
    <col width="16" customWidth="1" min="4" max="4"/>
    <col width="20" customWidth="1" min="5" max="5"/>
  </cols>
  <sheetData>
    <row r="1">
      <c r="A1" s="1" t="inlineStr">
        <is>
          <t>通话汇总</t>
        </is>
      </c>
    </row>
    <row r="2">
      <c r="A2" s="2" t="inlineStr">
        <is>
          <t>数据来自“通话记录”工作表。修改任意一行后会自动更新。</t>
        </is>
      </c>
    </row>
    <row r="4" ht="24" customHeight="1">
      <c r="A4" s="3" t="inlineStr">
        <is>
          <t>指标</t>
        </is>
      </c>
      <c r="B4" s="3" t="inlineStr">
        <is>
          <t>合计</t>
        </is>
      </c>
    </row>
    <row r="5">
      <c r="A5" s="5" t="inlineStr">
        <is>
          <t>已记录的通话</t>
        </is>
      </c>
      <c r="B5" s="18">
        <f>COUNTA('通话记录'!$B$5:$B$204)</f>
        <v/>
      </c>
    </row>
    <row r="6">
      <c r="A6" s="5" t="inlineStr">
        <is>
          <t>已接通</t>
        </is>
      </c>
      <c r="B6" s="18">
        <f>COUNTIFS('通话记录'!$B$5:$B$204,"&lt;&gt;",'通话记录'!$H$5:$H$204,"已接通")</f>
        <v/>
      </c>
    </row>
    <row r="7">
      <c r="A7" s="5" t="inlineStr">
        <is>
          <t>接通率</t>
        </is>
      </c>
      <c r="B7" s="19">
        <f>IF(B5=0,"",B6/B5)</f>
        <v/>
      </c>
    </row>
    <row r="8">
      <c r="A8" s="5" t="inlineStr">
        <is>
          <t>有进入时间记录的新线索</t>
        </is>
      </c>
      <c r="B8" s="18">
        <f>COUNT('通话记录'!$J$5:$J$204)</f>
        <v/>
      </c>
    </row>
    <row r="9">
      <c r="A9" s="5" t="inlineStr">
        <is>
          <t>1 小时内回电</t>
        </is>
      </c>
      <c r="B9" s="18">
        <f>COUNTIF('通话记录'!$K$5:$K$204,"是")</f>
        <v/>
      </c>
    </row>
    <row r="10">
      <c r="A10" s="5" t="inlineStr">
        <is>
          <t>1 小时内回电占比</t>
        </is>
      </c>
      <c r="B10" s="19">
        <f>IF(B8=0,"",B9/B8)</f>
        <v/>
      </c>
    </row>
    <row r="11">
      <c r="A11" s="5" t="inlineStr">
        <is>
          <t>平均回电用时（分钟）</t>
        </is>
      </c>
      <c r="B11" s="18">
        <f>IF(B8=0,"",AVERAGE('通话记录'!$J$5:$J$204))</f>
        <v/>
      </c>
    </row>
    <row r="12">
      <c r="A12" s="5" t="inlineStr">
        <is>
          <t>已接通且有下一步</t>
        </is>
      </c>
      <c r="B12" s="18">
        <f>COUNTIFS('通话记录'!$B$5:$B$204,"&lt;&gt;",'通话记录'!$H$5:$H$204,"已接通",'通话记录'!$L$5:$L$204,"是")</f>
        <v/>
      </c>
    </row>
    <row r="13">
      <c r="A13" s="5" t="inlineStr">
        <is>
          <t>已接通中有下一步的占比</t>
        </is>
      </c>
      <c r="B13" s="19">
        <f>IF(B6=0,"",B12/B6)</f>
        <v/>
      </c>
    </row>
    <row r="14">
      <c r="A14" s="5" t="inlineStr">
        <is>
          <t>需发邮件结束跟进</t>
        </is>
      </c>
      <c r="B14" s="18">
        <f>COUNTIF('通话记录'!$O$5:$O$204,"发邮件结束跟进")</f>
        <v/>
      </c>
    </row>
    <row r="16">
      <c r="A16" s="20" t="inlineStr">
        <is>
          <t>按通话类型</t>
        </is>
      </c>
    </row>
    <row r="17" ht="30" customHeight="1">
      <c r="A17" s="3" t="inlineStr">
        <is>
          <t>通话类型</t>
        </is>
      </c>
      <c r="B17" s="3" t="inlineStr">
        <is>
          <t>通话数</t>
        </is>
      </c>
      <c r="C17" s="3" t="inlineStr">
        <is>
          <t>已接通</t>
        </is>
      </c>
      <c r="D17" s="3" t="inlineStr">
        <is>
          <t>已约定下一步</t>
        </is>
      </c>
      <c r="E17" s="3" t="inlineStr">
        <is>
          <t>已接通中有下一步的占比</t>
        </is>
      </c>
    </row>
    <row r="18">
      <c r="A18" s="5">
        <f>IF('列表'!$A$5="","",'列表'!$A$5)</f>
        <v/>
      </c>
      <c r="B18" s="21">
        <f>IF(A18="","",COUNTIF('通话记录'!$E$5:$E$204,A18))</f>
        <v/>
      </c>
      <c r="C18" s="21">
        <f>IF(A18="","",COUNTIFS('通话记录'!$E$5:$E$204,A18,'通话记录'!$H$5:$H$204,"已接通"))</f>
        <v/>
      </c>
      <c r="D18" s="21">
        <f>IF(A18="","",COUNTIFS('通话记录'!$E$5:$E$204,A18,'通话记录'!$H$5:$H$204,"已接通",'通话记录'!$L$5:$L$204,"是"))</f>
        <v/>
      </c>
      <c r="E18" s="22">
        <f>IF(OR(A18="",C18=0),"",D18/C18)</f>
        <v/>
      </c>
    </row>
    <row r="19">
      <c r="A19" s="5">
        <f>IF('列表'!$A$6="","",'列表'!$A$6)</f>
        <v/>
      </c>
      <c r="B19" s="21">
        <f>IF(A19="","",COUNTIF('通话记录'!$E$5:$E$204,A19))</f>
        <v/>
      </c>
      <c r="C19" s="21">
        <f>IF(A19="","",COUNTIFS('通话记录'!$E$5:$E$204,A19,'通话记录'!$H$5:$H$204,"已接通"))</f>
        <v/>
      </c>
      <c r="D19" s="21">
        <f>IF(A19="","",COUNTIFS('通话记录'!$E$5:$E$204,A19,'通话记录'!$H$5:$H$204,"已接通",'通话记录'!$L$5:$L$204,"是"))</f>
        <v/>
      </c>
      <c r="E19" s="22">
        <f>IF(OR(A19="",C19=0),"",D19/C19)</f>
        <v/>
      </c>
    </row>
    <row r="20">
      <c r="A20" s="5">
        <f>IF('列表'!$A$7="","",'列表'!$A$7)</f>
        <v/>
      </c>
      <c r="B20" s="21">
        <f>IF(A20="","",COUNTIF('通话记录'!$E$5:$E$204,A20))</f>
        <v/>
      </c>
      <c r="C20" s="21">
        <f>IF(A20="","",COUNTIFS('通话记录'!$E$5:$E$204,A20,'通话记录'!$H$5:$H$204,"已接通"))</f>
        <v/>
      </c>
      <c r="D20" s="21">
        <f>IF(A20="","",COUNTIFS('通话记录'!$E$5:$E$204,A20,'通话记录'!$H$5:$H$204,"已接通",'通话记录'!$L$5:$L$204,"是"))</f>
        <v/>
      </c>
      <c r="E20" s="22">
        <f>IF(OR(A20="",C20=0),"",D20/C20)</f>
        <v/>
      </c>
    </row>
    <row r="21">
      <c r="A21" s="5">
        <f>IF('列表'!$A$8="","",'列表'!$A$8)</f>
        <v/>
      </c>
      <c r="B21" s="21">
        <f>IF(A21="","",COUNTIF('通话记录'!$E$5:$E$204,A21))</f>
        <v/>
      </c>
      <c r="C21" s="21">
        <f>IF(A21="","",COUNTIFS('通话记录'!$E$5:$E$204,A21,'通话记录'!$H$5:$H$204,"已接通"))</f>
        <v/>
      </c>
      <c r="D21" s="21">
        <f>IF(A21="","",COUNTIFS('通话记录'!$E$5:$E$204,A21,'通话记录'!$H$5:$H$204,"已接通",'通话记录'!$L$5:$L$204,"是"))</f>
        <v/>
      </c>
      <c r="E21" s="22">
        <f>IF(OR(A21="",C21=0),"",D21/C21)</f>
        <v/>
      </c>
    </row>
    <row r="22">
      <c r="A22" s="5">
        <f>IF('列表'!$A$9="","",'列表'!$A$9)</f>
        <v/>
      </c>
      <c r="B22" s="21">
        <f>IF(A22="","",COUNTIF('通话记录'!$E$5:$E$204,A22))</f>
        <v/>
      </c>
      <c r="C22" s="21">
        <f>IF(A22="","",COUNTIFS('通话记录'!$E$5:$E$204,A22,'通话记录'!$H$5:$H$204,"已接通"))</f>
        <v/>
      </c>
      <c r="D22" s="21">
        <f>IF(A22="","",COUNTIFS('通话记录'!$E$5:$E$204,A22,'通话记录'!$H$5:$H$204,"已接通",'通话记录'!$L$5:$L$204,"是"))</f>
        <v/>
      </c>
      <c r="E22" s="22">
        <f>IF(OR(A22="",C22=0),"",D22/C22)</f>
        <v/>
      </c>
    </row>
    <row r="24">
      <c r="A24" s="20" t="inlineStr">
        <is>
          <t>按客户细分</t>
        </is>
      </c>
    </row>
    <row r="25" ht="30" customHeight="1">
      <c r="A25" s="3" t="inlineStr">
        <is>
          <t>客户细分</t>
        </is>
      </c>
      <c r="B25" s="3" t="inlineStr">
        <is>
          <t>通话数</t>
        </is>
      </c>
      <c r="C25" s="3" t="inlineStr">
        <is>
          <t>已接通</t>
        </is>
      </c>
      <c r="D25" s="3" t="inlineStr">
        <is>
          <t>已约定下一步</t>
        </is>
      </c>
      <c r="E25" s="3" t="inlineStr">
        <is>
          <t>已接通中有下一步的占比</t>
        </is>
      </c>
    </row>
    <row r="26">
      <c r="A26" s="5">
        <f>IF('列表'!$C$5="","",'列表'!$C$5)</f>
        <v/>
      </c>
      <c r="B26" s="21">
        <f>IF(A26="","",COUNTIF('通话记录'!$D$5:$D$204,A26))</f>
        <v/>
      </c>
      <c r="C26" s="21">
        <f>IF(A26="","",COUNTIFS('通话记录'!$D$5:$D$204,A26,'通话记录'!$H$5:$H$204,"已接通"))</f>
        <v/>
      </c>
      <c r="D26" s="21">
        <f>IF(A26="","",COUNTIFS('通话记录'!$D$5:$D$204,A26,'通话记录'!$H$5:$H$204,"已接通",'通话记录'!$L$5:$L$204,"是"))</f>
        <v/>
      </c>
      <c r="E26" s="22">
        <f>IF(OR(A26="",C26=0),"",D26/C26)</f>
        <v/>
      </c>
    </row>
    <row r="27">
      <c r="A27" s="5">
        <f>IF('列表'!$C$6="","",'列表'!$C$6)</f>
        <v/>
      </c>
      <c r="B27" s="21">
        <f>IF(A27="","",COUNTIF('通话记录'!$D$5:$D$204,A27))</f>
        <v/>
      </c>
      <c r="C27" s="21">
        <f>IF(A27="","",COUNTIFS('通话记录'!$D$5:$D$204,A27,'通话记录'!$H$5:$H$204,"已接通"))</f>
        <v/>
      </c>
      <c r="D27" s="21">
        <f>IF(A27="","",COUNTIFS('通话记录'!$D$5:$D$204,A27,'通话记录'!$H$5:$H$204,"已接通",'通话记录'!$L$5:$L$204,"是"))</f>
        <v/>
      </c>
      <c r="E27" s="22">
        <f>IF(OR(A27="",C27=0),"",D27/C27)</f>
        <v/>
      </c>
    </row>
    <row r="28">
      <c r="A28" s="5">
        <f>IF('列表'!$C$7="","",'列表'!$C$7)</f>
        <v/>
      </c>
      <c r="B28" s="21">
        <f>IF(A28="","",COUNTIF('通话记录'!$D$5:$D$204,A28))</f>
        <v/>
      </c>
      <c r="C28" s="21">
        <f>IF(A28="","",COUNTIFS('通话记录'!$D$5:$D$204,A28,'通话记录'!$H$5:$H$204,"已接通"))</f>
        <v/>
      </c>
      <c r="D28" s="21">
        <f>IF(A28="","",COUNTIFS('通话记录'!$D$5:$D$204,A28,'通话记录'!$H$5:$H$204,"已接通",'通话记录'!$L$5:$L$204,"是"))</f>
        <v/>
      </c>
      <c r="E28" s="22">
        <f>IF(OR(A28="",C28=0),"",D28/C28)</f>
        <v/>
      </c>
    </row>
    <row r="29">
      <c r="A29" s="5">
        <f>IF('列表'!$C$8="","",'列表'!$C$8)</f>
        <v/>
      </c>
      <c r="B29" s="21">
        <f>IF(A29="","",COUNTIF('通话记录'!$D$5:$D$204,A29))</f>
        <v/>
      </c>
      <c r="C29" s="21">
        <f>IF(A29="","",COUNTIFS('通话记录'!$D$5:$D$204,A29,'通话记录'!$H$5:$H$204,"已接通"))</f>
        <v/>
      </c>
      <c r="D29" s="21">
        <f>IF(A29="","",COUNTIFS('通话记录'!$D$5:$D$204,A29,'通话记录'!$H$5:$H$204,"已接通",'通话记录'!$L$5:$L$204,"是"))</f>
        <v/>
      </c>
      <c r="E29" s="22">
        <f>IF(OR(A29="",C29=0),"",D29/C29)</f>
        <v/>
      </c>
    </row>
    <row r="30">
      <c r="A30" s="5">
        <f>IF('列表'!$C$9="","",'列表'!$C$9)</f>
        <v/>
      </c>
      <c r="B30" s="21">
        <f>IF(A30="","",COUNTIF('通话记录'!$D$5:$D$204,A30))</f>
        <v/>
      </c>
      <c r="C30" s="21">
        <f>IF(A30="","",COUNTIFS('通话记录'!$D$5:$D$204,A30,'通话记录'!$H$5:$H$204,"已接通"))</f>
        <v/>
      </c>
      <c r="D30" s="21">
        <f>IF(A30="","",COUNTIFS('通话记录'!$D$5:$D$204,A30,'通话记录'!$H$5:$H$204,"已接通",'通话记录'!$L$5:$L$204,"是"))</f>
        <v/>
      </c>
      <c r="E30" s="22">
        <f>IF(OR(A30="",C30=0),"",D30/C30)</f>
        <v/>
      </c>
    </row>
    <row r="31">
      <c r="A31" s="5">
        <f>IF('列表'!$C$10="","",'列表'!$C$10)</f>
        <v/>
      </c>
      <c r="B31" s="21">
        <f>IF(A31="","",COUNTIF('通话记录'!$D$5:$D$204,A31))</f>
        <v/>
      </c>
      <c r="C31" s="21">
        <f>IF(A31="","",COUNTIFS('通话记录'!$D$5:$D$204,A31,'通话记录'!$H$5:$H$204,"已接通"))</f>
        <v/>
      </c>
      <c r="D31" s="21">
        <f>IF(A31="","",COUNTIFS('通话记录'!$D$5:$D$204,A31,'通话记录'!$H$5:$H$204,"已接通",'通话记录'!$L$5:$L$204,"是"))</f>
        <v/>
      </c>
      <c r="E31" s="22">
        <f>IF(OR(A31="",C31=0),"",D31/C31)</f>
        <v/>
      </c>
    </row>
    <row r="32">
      <c r="A32" s="5">
        <f>IF('列表'!$C$11="","",'列表'!$C$11)</f>
        <v/>
      </c>
      <c r="B32" s="21">
        <f>IF(A32="","",COUNTIF('通话记录'!$D$5:$D$204,A32))</f>
        <v/>
      </c>
      <c r="C32" s="21">
        <f>IF(A32="","",COUNTIFS('通话记录'!$D$5:$D$204,A32,'通话记录'!$H$5:$H$204,"已接通"))</f>
        <v/>
      </c>
      <c r="D32" s="21">
        <f>IF(A32="","",COUNTIFS('通话记录'!$D$5:$D$204,A32,'通话记录'!$H$5:$H$204,"已接通",'通话记录'!$L$5:$L$204,"是"))</f>
        <v/>
      </c>
      <c r="E32" s="22">
        <f>IF(OR(A32="",C32=0),"",D32/C32)</f>
        <v/>
      </c>
    </row>
    <row r="33">
      <c r="A33" s="5">
        <f>IF('列表'!$C$12="","",'列表'!$C$12)</f>
        <v/>
      </c>
      <c r="B33" s="21">
        <f>IF(A33="","",COUNTIF('通话记录'!$D$5:$D$204,A33))</f>
        <v/>
      </c>
      <c r="C33" s="21">
        <f>IF(A33="","",COUNTIFS('通话记录'!$D$5:$D$204,A33,'通话记录'!$H$5:$H$204,"已接通"))</f>
        <v/>
      </c>
      <c r="D33" s="21">
        <f>IF(A33="","",COUNTIFS('通话记录'!$D$5:$D$204,A33,'通话记录'!$H$5:$H$204,"已接通",'通话记录'!$L$5:$L$204,"是"))</f>
        <v/>
      </c>
      <c r="E33" s="22">
        <f>IF(OR(A33="",C33=0),"",D33/C33)</f>
        <v/>
      </c>
    </row>
    <row r="34">
      <c r="A34" s="5">
        <f>IF('列表'!$C$13="","",'列表'!$C$13)</f>
        <v/>
      </c>
      <c r="B34" s="21">
        <f>IF(A34="","",COUNTIF('通话记录'!$D$5:$D$204,A34))</f>
        <v/>
      </c>
      <c r="C34" s="21">
        <f>IF(A34="","",COUNTIFS('通话记录'!$D$5:$D$204,A34,'通话记录'!$H$5:$H$204,"已接通"))</f>
        <v/>
      </c>
      <c r="D34" s="21">
        <f>IF(A34="","",COUNTIFS('通话记录'!$D$5:$D$204,A34,'通话记录'!$H$5:$H$204,"已接通",'通话记录'!$L$5:$L$204,"是"))</f>
        <v/>
      </c>
      <c r="E34" s="22">
        <f>IF(OR(A34="",C34=0),"",D34/C34)</f>
        <v/>
      </c>
    </row>
    <row r="35">
      <c r="A35" s="5">
        <f>IF('列表'!$C$14="","",'列表'!$C$14)</f>
        <v/>
      </c>
      <c r="B35" s="21">
        <f>IF(A35="","",COUNTIF('通话记录'!$D$5:$D$204,A35))</f>
        <v/>
      </c>
      <c r="C35" s="21">
        <f>IF(A35="","",COUNTIFS('通话记录'!$D$5:$D$204,A35,'通话记录'!$H$5:$H$204,"已接通"))</f>
        <v/>
      </c>
      <c r="D35" s="21">
        <f>IF(A35="","",COUNTIFS('通话记录'!$D$5:$D$204,A35,'通话记录'!$H$5:$H$204,"已接通",'通话记录'!$L$5:$L$204,"是"))</f>
        <v/>
      </c>
      <c r="E35" s="22">
        <f>IF(OR(A35="",C35=0),"",D35/C35)</f>
        <v/>
      </c>
    </row>
    <row r="36">
      <c r="A36" s="5">
        <f>IF('列表'!$C$15="","",'列表'!$C$15)</f>
        <v/>
      </c>
      <c r="B36" s="21">
        <f>IF(A36="","",COUNTIF('通话记录'!$D$5:$D$204,A36))</f>
        <v/>
      </c>
      <c r="C36" s="21">
        <f>IF(A36="","",COUNTIFS('通话记录'!$D$5:$D$204,A36,'通话记录'!$H$5:$H$204,"已接通"))</f>
        <v/>
      </c>
      <c r="D36" s="21">
        <f>IF(A36="","",COUNTIFS('通话记录'!$D$5:$D$204,A36,'通话记录'!$H$5:$H$204,"已接通",'通话记录'!$L$5:$L$204,"是"))</f>
        <v/>
      </c>
      <c r="E36" s="22">
        <f>IF(OR(A36="",C36=0),"",D36/C36)</f>
        <v/>
      </c>
    </row>
    <row r="37">
      <c r="A37" s="5">
        <f>IF('列表'!$C$16="","",'列表'!$C$16)</f>
        <v/>
      </c>
      <c r="B37" s="21">
        <f>IF(A37="","",COUNTIF('通话记录'!$D$5:$D$204,A37))</f>
        <v/>
      </c>
      <c r="C37" s="21">
        <f>IF(A37="","",COUNTIFS('通话记录'!$D$5:$D$204,A37,'通话记录'!$H$5:$H$204,"已接通"))</f>
        <v/>
      </c>
      <c r="D37" s="21">
        <f>IF(A37="","",COUNTIFS('通话记录'!$D$5:$D$204,A37,'通话记录'!$H$5:$H$204,"已接通",'通话记录'!$L$5:$L$204,"是"))</f>
        <v/>
      </c>
      <c r="E37" s="22">
        <f>IF(OR(A37="",C37=0),"",D37/C37)</f>
        <v/>
      </c>
    </row>
    <row r="38">
      <c r="A38" s="5">
        <f>IF('列表'!$C$17="","",'列表'!$C$17)</f>
        <v/>
      </c>
      <c r="B38" s="21">
        <f>IF(A38="","",COUNTIF('通话记录'!$D$5:$D$204,A38))</f>
        <v/>
      </c>
      <c r="C38" s="21">
        <f>IF(A38="","",COUNTIFS('通话记录'!$D$5:$D$204,A38,'通话记录'!$H$5:$H$204,"已接通"))</f>
        <v/>
      </c>
      <c r="D38" s="21">
        <f>IF(A38="","",COUNTIFS('通话记录'!$D$5:$D$204,A38,'通话记录'!$H$5:$H$204,"已接通",'通话记录'!$L$5:$L$204,"是"))</f>
        <v/>
      </c>
      <c r="E38" s="22">
        <f>IF(OR(A38="",C38=0),"",D38/C38)</f>
        <v/>
      </c>
    </row>
    <row r="39">
      <c r="A39" s="5">
        <f>IF('列表'!$C$18="","",'列表'!$C$18)</f>
        <v/>
      </c>
      <c r="B39" s="21">
        <f>IF(A39="","",COUNTIF('通话记录'!$D$5:$D$204,A39))</f>
        <v/>
      </c>
      <c r="C39" s="21">
        <f>IF(A39="","",COUNTIFS('通话记录'!$D$5:$D$204,A39,'通话记录'!$H$5:$H$204,"已接通"))</f>
        <v/>
      </c>
      <c r="D39" s="21">
        <f>IF(A39="","",COUNTIFS('通话记录'!$D$5:$D$204,A39,'通话记录'!$H$5:$H$204,"已接通",'通话记录'!$L$5:$L$204,"是"))</f>
        <v/>
      </c>
      <c r="E39" s="22">
        <f>IF(OR(A39="",C39=0),"",D39/C39)</f>
        <v/>
      </c>
    </row>
    <row r="40">
      <c r="A40" s="5">
        <f>IF('列表'!$C$19="","",'列表'!$C$19)</f>
        <v/>
      </c>
      <c r="B40" s="21">
        <f>IF(A40="","",COUNTIF('通话记录'!$D$5:$D$204,A40))</f>
        <v/>
      </c>
      <c r="C40" s="21">
        <f>IF(A40="","",COUNTIFS('通话记录'!$D$5:$D$204,A40,'通话记录'!$H$5:$H$204,"已接通"))</f>
        <v/>
      </c>
      <c r="D40" s="21">
        <f>IF(A40="","",COUNTIFS('通话记录'!$D$5:$D$204,A40,'通话记录'!$H$5:$H$204,"已接通",'通话记录'!$L$5:$L$204,"是"))</f>
        <v/>
      </c>
      <c r="E40" s="22">
        <f>IF(OR(A40="",C40=0),"",D40/C40)</f>
        <v/>
      </c>
    </row>
    <row r="42">
      <c r="A42" s="20" t="inlineStr">
        <is>
          <t>按负责人</t>
        </is>
      </c>
    </row>
    <row r="43" ht="30" customHeight="1">
      <c r="A43" s="3" t="inlineStr">
        <is>
          <t>负责人</t>
        </is>
      </c>
      <c r="B43" s="3" t="inlineStr">
        <is>
          <t>通话数</t>
        </is>
      </c>
      <c r="C43" s="3" t="inlineStr">
        <is>
          <t>已接通</t>
        </is>
      </c>
      <c r="D43" s="3" t="inlineStr">
        <is>
          <t>已约定下一步</t>
        </is>
      </c>
      <c r="E43" s="3" t="inlineStr">
        <is>
          <t>已接通中有下一步的占比</t>
        </is>
      </c>
    </row>
    <row r="44">
      <c r="A44" s="5">
        <f>IF('列表'!$D$5="","",'列表'!$D$5)</f>
        <v/>
      </c>
      <c r="B44" s="21">
        <f>IF(A44="","",COUNTIF('通话记录'!$F$5:$F$204,A44))</f>
        <v/>
      </c>
      <c r="C44" s="21">
        <f>IF(A44="","",COUNTIFS('通话记录'!$F$5:$F$204,A44,'通话记录'!$H$5:$H$204,"已接通"))</f>
        <v/>
      </c>
      <c r="D44" s="21">
        <f>IF(A44="","",COUNTIFS('通话记录'!$F$5:$F$204,A44,'通话记录'!$H$5:$H$204,"已接通",'通话记录'!$L$5:$L$204,"是"))</f>
        <v/>
      </c>
      <c r="E44" s="22">
        <f>IF(OR(A44="",C44=0),"",D44/C44)</f>
        <v/>
      </c>
    </row>
    <row r="45">
      <c r="A45" s="5">
        <f>IF('列表'!$D$6="","",'列表'!$D$6)</f>
        <v/>
      </c>
      <c r="B45" s="21">
        <f>IF(A45="","",COUNTIF('通话记录'!$F$5:$F$204,A45))</f>
        <v/>
      </c>
      <c r="C45" s="21">
        <f>IF(A45="","",COUNTIFS('通话记录'!$F$5:$F$204,A45,'通话记录'!$H$5:$H$204,"已接通"))</f>
        <v/>
      </c>
      <c r="D45" s="21">
        <f>IF(A45="","",COUNTIFS('通话记录'!$F$5:$F$204,A45,'通话记录'!$H$5:$H$204,"已接通",'通话记录'!$L$5:$L$204,"是"))</f>
        <v/>
      </c>
      <c r="E45" s="22">
        <f>IF(OR(A45="",C45=0),"",D45/C45)</f>
        <v/>
      </c>
    </row>
    <row r="46">
      <c r="A46" s="5">
        <f>IF('列表'!$D$7="","",'列表'!$D$7)</f>
        <v/>
      </c>
      <c r="B46" s="21">
        <f>IF(A46="","",COUNTIF('通话记录'!$F$5:$F$204,A46))</f>
        <v/>
      </c>
      <c r="C46" s="21">
        <f>IF(A46="","",COUNTIFS('通话记录'!$F$5:$F$204,A46,'通话记录'!$H$5:$H$204,"已接通"))</f>
        <v/>
      </c>
      <c r="D46" s="21">
        <f>IF(A46="","",COUNTIFS('通话记录'!$F$5:$F$204,A46,'通话记录'!$H$5:$H$204,"已接通",'通话记录'!$L$5:$L$204,"是"))</f>
        <v/>
      </c>
      <c r="E46" s="22">
        <f>IF(OR(A46="",C46=0),"",D46/C46)</f>
        <v/>
      </c>
    </row>
    <row r="47">
      <c r="A47" s="5">
        <f>IF('列表'!$D$8="","",'列表'!$D$8)</f>
        <v/>
      </c>
      <c r="B47" s="21">
        <f>IF(A47="","",COUNTIF('通话记录'!$F$5:$F$204,A47))</f>
        <v/>
      </c>
      <c r="C47" s="21">
        <f>IF(A47="","",COUNTIFS('通话记录'!$F$5:$F$204,A47,'通话记录'!$H$5:$H$204,"已接通"))</f>
        <v/>
      </c>
      <c r="D47" s="21">
        <f>IF(A47="","",COUNTIFS('通话记录'!$F$5:$F$204,A47,'通话记录'!$H$5:$H$204,"已接通",'通话记录'!$L$5:$L$204,"是"))</f>
        <v/>
      </c>
      <c r="E47" s="22">
        <f>IF(OR(A47="",C47=0),"",D47/C47)</f>
        <v/>
      </c>
    </row>
    <row r="48">
      <c r="A48" s="5">
        <f>IF('列表'!$D$9="","",'列表'!$D$9)</f>
        <v/>
      </c>
      <c r="B48" s="21">
        <f>IF(A48="","",COUNTIF('通话记录'!$F$5:$F$204,A48))</f>
        <v/>
      </c>
      <c r="C48" s="21">
        <f>IF(A48="","",COUNTIFS('通话记录'!$F$5:$F$204,A48,'通话记录'!$H$5:$H$204,"已接通"))</f>
        <v/>
      </c>
      <c r="D48" s="21">
        <f>IF(A48="","",COUNTIFS('通话记录'!$F$5:$F$204,A48,'通话记录'!$H$5:$H$204,"已接通",'通话记录'!$L$5:$L$204,"是"))</f>
        <v/>
      </c>
      <c r="E48" s="22">
        <f>IF(OR(A48="",C48=0),"",D48/C48)</f>
        <v/>
      </c>
    </row>
    <row r="49">
      <c r="A49" s="5">
        <f>IF('列表'!$D$10="","",'列表'!$D$10)</f>
        <v/>
      </c>
      <c r="B49" s="21">
        <f>IF(A49="","",COUNTIF('通话记录'!$F$5:$F$204,A49))</f>
        <v/>
      </c>
      <c r="C49" s="21">
        <f>IF(A49="","",COUNTIFS('通话记录'!$F$5:$F$204,A49,'通话记录'!$H$5:$H$204,"已接通"))</f>
        <v/>
      </c>
      <c r="D49" s="21">
        <f>IF(A49="","",COUNTIFS('通话记录'!$F$5:$F$204,A49,'通话记录'!$H$5:$H$204,"已接通",'通话记录'!$L$5:$L$204,"是"))</f>
        <v/>
      </c>
      <c r="E49" s="22">
        <f>IF(OR(A49="",C49=0),"",D49/C49)</f>
        <v/>
      </c>
    </row>
    <row r="50">
      <c r="A50" s="5">
        <f>IF('列表'!$D$11="","",'列表'!$D$11)</f>
        <v/>
      </c>
      <c r="B50" s="21">
        <f>IF(A50="","",COUNTIF('通话记录'!$F$5:$F$204,A50))</f>
        <v/>
      </c>
      <c r="C50" s="21">
        <f>IF(A50="","",COUNTIFS('通话记录'!$F$5:$F$204,A50,'通话记录'!$H$5:$H$204,"已接通"))</f>
        <v/>
      </c>
      <c r="D50" s="21">
        <f>IF(A50="","",COUNTIFS('通话记录'!$F$5:$F$204,A50,'通话记录'!$H$5:$H$204,"已接通",'通话记录'!$L$5:$L$204,"是"))</f>
        <v/>
      </c>
      <c r="E50" s="22">
        <f>IF(OR(A50="",C50=0),"",D50/C50)</f>
        <v/>
      </c>
    </row>
    <row r="51">
      <c r="A51" s="5">
        <f>IF('列表'!$D$12="","",'列表'!$D$12)</f>
        <v/>
      </c>
      <c r="B51" s="21">
        <f>IF(A51="","",COUNTIF('通话记录'!$F$5:$F$204,A51))</f>
        <v/>
      </c>
      <c r="C51" s="21">
        <f>IF(A51="","",COUNTIFS('通话记录'!$F$5:$F$204,A51,'通话记录'!$H$5:$H$204,"已接通"))</f>
        <v/>
      </c>
      <c r="D51" s="21">
        <f>IF(A51="","",COUNTIFS('通话记录'!$F$5:$F$204,A51,'通话记录'!$H$5:$H$204,"已接通",'通话记录'!$L$5:$L$204,"是"))</f>
        <v/>
      </c>
      <c r="E51" s="22">
        <f>IF(OR(A51="",C51=0),"",D51/C51)</f>
        <v/>
      </c>
    </row>
    <row r="53">
      <c r="A53" s="9" t="inlineStr">
        <is>
          <t>CRMsoftware.pro 免费模板。示例数据均为虚构。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9"/>
  <sheetViews>
    <sheetView rightToLeft="0" workbookViewId="0">
      <selection activeCell="A1" sqref="A1"/>
    </sheetView>
  </sheetViews>
  <sheetFormatPr baseColWidth="8" defaultRowHeight="15"/>
  <cols>
    <col width="22" customWidth="1" min="1" max="1"/>
    <col width="20" customWidth="1" min="2" max="2"/>
    <col width="22" customWidth="1" min="3" max="3"/>
    <col width="16" customWidth="1" min="4" max="4"/>
    <col width="12" customWidth="1" min="5" max="5"/>
    <col width="8" customWidth="1" min="6" max="6"/>
  </cols>
  <sheetData>
    <row r="1">
      <c r="A1" s="1" t="inlineStr">
        <is>
          <t>列表</t>
        </is>
      </c>
    </row>
    <row r="2">
      <c r="A2" s="2" t="inlineStr">
        <is>
          <t>在这里修改客户细分和负责人。“通话记录”工作表中的下拉列表和“汇总”都使用这些列表。</t>
        </is>
      </c>
    </row>
    <row r="4" ht="24" customHeight="1">
      <c r="A4" s="3" t="inlineStr">
        <is>
          <t>通话类型</t>
        </is>
      </c>
      <c r="B4" s="3" t="inlineStr">
        <is>
          <t>结果</t>
        </is>
      </c>
      <c r="C4" s="3" t="inlineStr">
        <is>
          <t>客户细分</t>
        </is>
      </c>
      <c r="D4" s="3" t="inlineStr">
        <is>
          <t>负责人</t>
        </is>
      </c>
      <c r="E4" s="3" t="inlineStr">
        <is>
          <t>是 / 否</t>
        </is>
      </c>
      <c r="F4" s="3" t="inlineStr">
        <is>
          <t>第几次拨打</t>
        </is>
      </c>
    </row>
    <row r="5">
      <c r="A5" s="5" t="inlineStr">
        <is>
          <t>新线索回电</t>
        </is>
      </c>
      <c r="B5" s="5" t="inlineStr">
        <is>
          <t>已接通</t>
        </is>
      </c>
      <c r="C5" s="5" t="inlineStr">
        <is>
          <t>婚礼场地</t>
        </is>
      </c>
      <c r="D5" s="5" t="inlineStr">
        <is>
          <t>Gideon</t>
        </is>
      </c>
      <c r="E5" s="5" t="inlineStr">
        <is>
          <t>是</t>
        </is>
      </c>
      <c r="F5" s="23" t="n">
        <v>1</v>
      </c>
    </row>
    <row r="6">
      <c r="A6" s="5" t="inlineStr">
        <is>
          <t>呼入电话</t>
        </is>
      </c>
      <c r="B6" s="5" t="inlineStr">
        <is>
          <t>语音留言和短信</t>
        </is>
      </c>
      <c r="C6" s="5" t="inlineStr">
        <is>
          <t>企业活动</t>
        </is>
      </c>
      <c r="D6" s="5" t="inlineStr">
        <is>
          <t>Sadie</t>
        </is>
      </c>
      <c r="E6" s="5" t="inlineStr">
        <is>
          <t>否</t>
        </is>
      </c>
      <c r="F6" s="23" t="n">
        <v>2</v>
      </c>
    </row>
    <row r="7">
      <c r="A7" s="5" t="inlineStr">
        <is>
          <t>报价跟进</t>
        </is>
      </c>
      <c r="B7" s="5" t="inlineStr">
        <is>
          <t>无人接听</t>
        </is>
      </c>
      <c r="C7" s="5" t="inlineStr">
        <is>
          <t>婚礼新人</t>
        </is>
      </c>
      <c r="D7" s="5" t="n"/>
      <c r="F7" s="23" t="n">
        <v>3</v>
      </c>
    </row>
    <row r="8">
      <c r="A8" s="5" t="inlineStr">
        <is>
          <t>决策电话</t>
        </is>
      </c>
      <c r="C8" s="5" t="inlineStr">
        <is>
          <t>活动策划</t>
        </is>
      </c>
      <c r="D8" s="5" t="n"/>
    </row>
    <row r="9">
      <c r="A9" s="5" t="inlineStr">
        <is>
          <t>续约或升级</t>
        </is>
      </c>
      <c r="C9" s="5" t="inlineStr">
        <is>
          <t>非营利活动</t>
        </is>
      </c>
      <c r="D9" s="5" t="n"/>
    </row>
    <row r="10">
      <c r="C10" s="5" t="inlineStr">
        <is>
          <t>其他</t>
        </is>
      </c>
      <c r="D10" s="5" t="n"/>
    </row>
    <row r="11">
      <c r="C11" s="5" t="n"/>
      <c r="D11" s="5" t="n"/>
    </row>
    <row r="12">
      <c r="C12" s="5" t="n"/>
      <c r="D12" s="5" t="n"/>
    </row>
    <row r="13">
      <c r="C13" s="5" t="n"/>
    </row>
    <row r="14">
      <c r="C14" s="5" t="n"/>
    </row>
    <row r="15">
      <c r="C15" s="5" t="n"/>
    </row>
    <row r="16">
      <c r="C16" s="5" t="n"/>
    </row>
    <row r="17">
      <c r="C17" s="5" t="n"/>
    </row>
    <row r="18">
      <c r="C18" s="5" t="n"/>
    </row>
    <row r="19">
      <c r="C19" s="5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通话准备表</dc:title>
  <dcterms:created xmlns:dcterms="http://purl.org/dc/terms/" xmlns:xsi="http://www.w3.org/2001/XMLSchema-instance" xsi:type="dcterms:W3CDTF">2026-10-14T09:38:44Z</dcterms:created>
  <dcterms:modified xmlns:dcterms="http://purl.org/dc/terms/" xmlns:xsi="http://www.w3.org/2001/XMLSchema-instance" xsi:type="dcterms:W3CDTF">2026-10-14T09:38:44Z</dcterms:modified>
</cp:coreProperties>
</file>