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取消记录表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列表" sheetId="3" state="visible" r:id="rId3"/>
  </sheets>
  <definedNames>
    <definedName name="_xlnm._FilterDatabase" localSheetId="0" hidden="1">'取消记录表'!$A$4:$R$204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164" fontId="4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164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1" customWidth="1" min="4" max="4"/>
    <col width="11" customWidth="1" min="5" max="5"/>
    <col width="22" customWidth="1" min="6" max="6"/>
    <col width="12" customWidth="1" min="7" max="7"/>
    <col width="13" customWidth="1" min="8" max="8"/>
    <col width="12" customWidth="1" min="9" max="9"/>
    <col width="9" customWidth="1" min="10" max="10"/>
    <col width="10" customWidth="1" min="11" max="11"/>
    <col width="12" customWidth="1" min="12" max="12"/>
    <col width="12" customWidth="1" min="13" max="13"/>
    <col width="10" customWidth="1" min="14" max="14"/>
    <col width="13" customWidth="1" min="15" max="15"/>
    <col width="13" customWidth="1" min="16" max="16"/>
    <col width="14" customWidth="1" min="17" max="17"/>
    <col width="48" customWidth="1" min="18" max="18"/>
  </cols>
  <sheetData>
    <row r="1">
      <c r="A1" s="1" t="inlineStr">
        <is>
          <t>取消记录表</t>
        </is>
      </c>
    </row>
    <row r="2">
      <c r="A2" s="2" t="inlineStr">
        <is>
          <t>每个取消申请一行，在回复之前记录。填写白色列；带底色的列会自动填写。“渠道”、“原因”、“提供的方案”、“结果”和“已恢复”从下拉列表中选择。</t>
        </is>
      </c>
    </row>
    <row r="3">
      <c r="A3" s="2" t="inlineStr">
        <is>
          <t>挽回收入：降级立即计入，暂停只有在“已恢复”为“是”时才计入。如果在“列表”工作表设定的目标时间内没有记录结果，状态会变为“逾期”；在暂停结束当天变为“核对恢复”。</t>
        </is>
      </c>
    </row>
    <row r="4" ht="34" customHeight="1">
      <c r="A4" s="3" t="inlineStr">
        <is>
          <t>申请日期</t>
        </is>
      </c>
      <c r="B4" s="3" t="inlineStr">
        <is>
          <t>客户</t>
        </is>
      </c>
      <c r="C4" s="3" t="inlineStr">
        <is>
          <t>套餐</t>
        </is>
      </c>
      <c r="D4" s="3" t="inlineStr">
        <is>
          <t>月度金额</t>
        </is>
      </c>
      <c r="E4" s="3" t="inlineStr">
        <is>
          <t>渠道</t>
        </is>
      </c>
      <c r="F4" s="3" t="inlineStr">
        <is>
          <t>原因</t>
        </is>
      </c>
      <c r="G4" s="3" t="inlineStr">
        <is>
          <t>提供的方案</t>
        </is>
      </c>
      <c r="H4" s="3" t="inlineStr">
        <is>
          <t>结果</t>
        </is>
      </c>
      <c r="I4" s="3" t="inlineStr">
        <is>
          <t>处理日期</t>
        </is>
      </c>
      <c r="J4" s="3" t="inlineStr">
        <is>
          <t>按时</t>
        </is>
      </c>
      <c r="K4" s="3" t="inlineStr">
        <is>
          <t>退款</t>
        </is>
      </c>
      <c r="L4" s="3" t="inlineStr">
        <is>
          <t>新月度金额</t>
        </is>
      </c>
      <c r="M4" s="3" t="inlineStr">
        <is>
          <t>暂停结束</t>
        </is>
      </c>
      <c r="N4" s="3" t="inlineStr">
        <is>
          <t>已恢复</t>
        </is>
      </c>
      <c r="O4" s="3" t="inlineStr">
        <is>
          <t>挽回月收入</t>
        </is>
      </c>
      <c r="P4" s="3" t="inlineStr">
        <is>
          <t>流失月收入</t>
        </is>
      </c>
      <c r="Q4" s="3" t="inlineStr">
        <is>
          <t>状态</t>
        </is>
      </c>
      <c r="R4" s="3" t="inlineStr">
        <is>
          <t>备注</t>
        </is>
      </c>
    </row>
    <row r="5">
      <c r="A5" s="4" t="n">
        <v>46267</v>
      </c>
      <c r="B5" s="5" t="inlineStr">
        <is>
          <t>Martin Osei</t>
        </is>
      </c>
      <c r="C5" s="6" t="inlineStr">
        <is>
          <t>两袋装</t>
        </is>
      </c>
      <c r="D5" s="7" t="n">
        <v>36</v>
      </c>
      <c r="E5" s="6" t="inlineStr">
        <is>
          <t>邮件</t>
        </is>
      </c>
      <c r="F5" s="8" t="inlineStr">
        <is>
          <t>太贵</t>
        </is>
      </c>
      <c r="G5" s="6" t="inlineStr">
        <is>
          <t>降级</t>
        </is>
      </c>
      <c r="H5" s="6" t="inlineStr">
        <is>
          <t>已取消</t>
        </is>
      </c>
      <c r="I5" s="4" t="n">
        <v>46267</v>
      </c>
      <c r="J5" s="9">
        <f>IF(OR($A5="",$I5=""),"",IF($I5&lt;=WORKDAY($A5,'列表'!$I$5),"是","否"))</f>
        <v/>
      </c>
      <c r="K5" s="7" t="n"/>
      <c r="L5" s="7" t="n"/>
      <c r="M5" s="4" t="n"/>
      <c r="N5" s="10" t="n"/>
      <c r="O5" s="11">
        <f>IF(OR($A5="",$H5=""),"",IF($H5="已取消",0,IF($H5="已降级",IF($L5="","",$L5),IF($N5="是",$D5,IF($N5="否",0,"")))))</f>
        <v/>
      </c>
      <c r="P5" s="11">
        <f>IF(OR($A5="",$H5=""),"",IF($H5="已取消",$D5,IF($H5="已降级",IF($L5="","",$D5-$L5),IF($N5="是",0,IF($N5="否",$D5,"")))))</f>
        <v/>
      </c>
      <c r="Q5" s="12">
        <f>IF($A5="","",IF($H5="",IF(TODAY()&gt;WORKDAY($A5,'列表'!$I$5),"逾期","处理中"),IF(AND($H5="已暂停",$N5=""),IF(AND($M5&lt;&gt;"",TODAY()&gt;=$M5),"核对恢复","已暂停"),"已关闭")))</f>
        <v/>
      </c>
      <c r="R5" s="8" t="inlineStr">
        <is>
          <t>拒绝了 $19.00 的一袋装；当天上午取消</t>
        </is>
      </c>
    </row>
    <row r="6">
      <c r="A6" s="4" t="n">
        <v>46269</v>
      </c>
      <c r="B6" s="5" t="inlineStr">
        <is>
          <t>Elena Varga</t>
        </is>
      </c>
      <c r="C6" s="6" t="inlineStr">
        <is>
          <t>一袋装</t>
        </is>
      </c>
      <c r="D6" s="7" t="n">
        <v>19</v>
      </c>
      <c r="E6" s="6" t="inlineStr">
        <is>
          <t>自助</t>
        </is>
      </c>
      <c r="F6" s="8" t="inlineStr">
        <is>
          <t>产品不合适</t>
        </is>
      </c>
      <c r="G6" s="6" t="inlineStr">
        <is>
          <t>无</t>
        </is>
      </c>
      <c r="H6" s="6" t="inlineStr">
        <is>
          <t>已取消</t>
        </is>
      </c>
      <c r="I6" s="4" t="n">
        <v>46269</v>
      </c>
      <c r="J6" s="9">
        <f>IF(OR($A6="",$I6=""),"",IF($I6&lt;=WORKDAY($A6,'列表'!$I$5),"是","否"))</f>
        <v/>
      </c>
      <c r="K6" s="7" t="n"/>
      <c r="L6" s="7" t="n"/>
      <c r="M6" s="4" t="n"/>
      <c r="N6" s="10" t="n"/>
      <c r="O6" s="11">
        <f>IF(OR($A6="",$H6=""),"",IF($H6="已取消",0,IF($H6="已降级",IF($L6="","",$L6),IF($N6="是",$D6,IF($N6="否",0,"")))))</f>
        <v/>
      </c>
      <c r="P6" s="11">
        <f>IF(OR($A6="",$H6=""),"",IF($H6="已取消",$D6,IF($H6="已降级",IF($L6="","",$D6-$L6),IF($N6="是",0,IF($N6="否",$D6,"")))))</f>
        <v/>
      </c>
      <c r="Q6" s="12">
        <f>IF($A6="","",IF($H6="",IF(TODAY()&gt;WORKDAY($A6,'列表'!$I$5),"逾期","处理中"),IF(AND($H6="已暂停",$N6=""),IF(AND($M6&lt;&gt;"",TODAY()&gt;=$M6),"核对恢复","已暂停"),"已关闭")))</f>
        <v/>
      </c>
      <c r="R6" s="8" t="inlineStr">
        <is>
          <t>在线取消；偏好浅度烘焙</t>
        </is>
      </c>
    </row>
    <row r="7">
      <c r="A7" s="4" t="n">
        <v>46273</v>
      </c>
      <c r="B7" s="5" t="inlineStr">
        <is>
          <t>Jamal Wright</t>
        </is>
      </c>
      <c r="C7" s="6" t="inlineStr">
        <is>
          <t>两袋装</t>
        </is>
      </c>
      <c r="D7" s="7" t="n">
        <v>36</v>
      </c>
      <c r="E7" s="6" t="inlineStr">
        <is>
          <t>聊天</t>
        </is>
      </c>
      <c r="F7" s="8" t="inlineStr">
        <is>
          <t>用得太少</t>
        </is>
      </c>
      <c r="G7" s="6" t="inlineStr">
        <is>
          <t>暂停</t>
        </is>
      </c>
      <c r="H7" s="6" t="inlineStr">
        <is>
          <t>已暂停</t>
        </is>
      </c>
      <c r="I7" s="4" t="n">
        <v>46273</v>
      </c>
      <c r="J7" s="9">
        <f>IF(OR($A7="",$I7=""),"",IF($I7&lt;=WORKDAY($A7,'列表'!$I$5),"是","否"))</f>
        <v/>
      </c>
      <c r="K7" s="7" t="n"/>
      <c r="L7" s="7" t="n"/>
      <c r="M7" s="4" t="n">
        <v>46300</v>
      </c>
      <c r="N7" s="10" t="inlineStr">
        <is>
          <t>是</t>
        </is>
      </c>
      <c r="O7" s="11">
        <f>IF(OR($A7="",$H7=""),"",IF($H7="已取消",0,IF($H7="已降级",IF($L7="","",$L7),IF($N7="是",$D7,IF($N7="否",0,"")))))</f>
        <v/>
      </c>
      <c r="P7" s="11">
        <f>IF(OR($A7="",$H7=""),"",IF($H7="已取消",$D7,IF($H7="已降级",IF($L7="","",$D7-$L7),IF($N7="是",0,IF($N7="否",$D7,"")))))</f>
        <v/>
      </c>
      <c r="Q7" s="12">
        <f>IF($A7="","",IF($H7="",IF(TODAY()&gt;WORKDAY($A7,'列表'!$I$5),"逾期","处理中"),IF(AND($H7="已暂停",$N7=""),IF(AND($M7&lt;&gt;"",TODAY()&gt;=$M7),"核对恢复","已暂停"),"已关闭")))</f>
        <v/>
      </c>
      <c r="R7" s="8" t="inlineStr">
        <is>
          <t>出行期间跳过 1 盒；10 月 5 日恢复扣款</t>
        </is>
      </c>
    </row>
    <row r="8">
      <c r="A8" s="4" t="n">
        <v>46276</v>
      </c>
      <c r="B8" s="5" t="inlineStr">
        <is>
          <t>Keiko Tanaka</t>
        </is>
      </c>
      <c r="C8" s="6" t="inlineStr">
        <is>
          <t>办公室装</t>
        </is>
      </c>
      <c r="D8" s="7" t="n">
        <v>64</v>
      </c>
      <c r="E8" s="6" t="inlineStr">
        <is>
          <t>邮件</t>
        </is>
      </c>
      <c r="F8" s="8" t="inlineStr">
        <is>
          <t>用得太少</t>
        </is>
      </c>
      <c r="G8" s="6" t="inlineStr">
        <is>
          <t>降级</t>
        </is>
      </c>
      <c r="H8" s="6" t="inlineStr">
        <is>
          <t>已降级</t>
        </is>
      </c>
      <c r="I8" s="4" t="n">
        <v>46276</v>
      </c>
      <c r="J8" s="9">
        <f>IF(OR($A8="",$I8=""),"",IF($I8&lt;=WORKDAY($A8,'列表'!$I$5),"是","否"))</f>
        <v/>
      </c>
      <c r="K8" s="7" t="n"/>
      <c r="L8" s="7" t="n">
        <v>36</v>
      </c>
      <c r="M8" s="4" t="n"/>
      <c r="N8" s="10" t="n"/>
      <c r="O8" s="11">
        <f>IF(OR($A8="",$H8=""),"",IF($H8="已取消",0,IF($H8="已降级",IF($L8="","",$L8),IF($N8="是",$D8,IF($N8="否",0,"")))))</f>
        <v/>
      </c>
      <c r="P8" s="11">
        <f>IF(OR($A8="",$H8=""),"",IF($H8="已取消",$D8,IF($H8="已降级",IF($L8="","",$D8-$L8),IF($N8="是",0,IF($N8="否",$D8,"")))))</f>
        <v/>
      </c>
      <c r="Q8" s="12">
        <f>IF($A8="","",IF($H8="",IF(TODAY()&gt;WORKDAY($A8,'列表'!$I$5),"逾期","处理中"),IF(AND($H8="已暂停",$N8=""),IF(AND($M8&lt;&gt;"",TODAY()&gt;=$M8),"核对恢复","已暂停"),"已关闭")))</f>
        <v/>
      </c>
      <c r="R8" s="8" t="inlineStr">
        <is>
          <t>办公室团队从 6 人减至 3 人；改为两袋装</t>
        </is>
      </c>
    </row>
    <row r="9">
      <c r="A9" s="4" t="n">
        <v>46280</v>
      </c>
      <c r="B9" s="5" t="inlineStr">
        <is>
          <t>Ruth Abernathy</t>
        </is>
      </c>
      <c r="C9" s="6" t="inlineStr">
        <is>
          <t>两袋装</t>
        </is>
      </c>
      <c r="D9" s="7" t="n">
        <v>36</v>
      </c>
      <c r="E9" s="6" t="inlineStr">
        <is>
          <t>电话</t>
        </is>
      </c>
      <c r="F9" s="8" t="inlineStr">
        <is>
          <t>配送或服务问题</t>
        </is>
      </c>
      <c r="G9" s="6" t="inlineStr">
        <is>
          <t>无</t>
        </is>
      </c>
      <c r="H9" s="6" t="inlineStr">
        <is>
          <t>已取消</t>
        </is>
      </c>
      <c r="I9" s="4" t="n">
        <v>46282</v>
      </c>
      <c r="J9" s="9">
        <f>IF(OR($A9="",$I9=""),"",IF($I9&lt;=WORKDAY($A9,'列表'!$I$5),"是","否"))</f>
        <v/>
      </c>
      <c r="K9" s="7" t="n">
        <v>36</v>
      </c>
      <c r="L9" s="7" t="n"/>
      <c r="M9" s="4" t="n"/>
      <c r="N9" s="10" t="n"/>
      <c r="O9" s="11">
        <f>IF(OR($A9="",$H9=""),"",IF($H9="已取消",0,IF($H9="已降级",IF($L9="","",$L9),IF($N9="是",$D9,IF($N9="否",0,"")))))</f>
        <v/>
      </c>
      <c r="P9" s="11">
        <f>IF(OR($A9="",$H9=""),"",IF($H9="已取消",$D9,IF($H9="已降级",IF($L9="","",$D9-$L9),IF($N9="是",0,IF($N9="否",$D9,"")))))</f>
        <v/>
      </c>
      <c r="Q9" s="12">
        <f>IF($A9="","",IF($H9="",IF(TODAY()&gt;WORKDAY($A9,'列表'!$I$5),"逾期","处理中"),IF(AND($H9="已暂停",$N9=""),IF(AND($M9&lt;&gt;"",TODAY()&gt;=$M9),"核对恢复","已暂停"),"已关闭")))</f>
        <v/>
      </c>
      <c r="R9" s="8" t="inlineStr">
        <is>
          <t>9 月那盒被承运商弄丢，已退款 $36.00。因等待追踪结果，晚了 2 天才取消：应先取消，后退款</t>
        </is>
      </c>
    </row>
    <row r="10">
      <c r="A10" s="4" t="n">
        <v>46283</v>
      </c>
      <c r="B10" s="5" t="inlineStr">
        <is>
          <t>Diego Fuentes</t>
        </is>
      </c>
      <c r="C10" s="6" t="inlineStr">
        <is>
          <t>一袋装</t>
        </is>
      </c>
      <c r="D10" s="7" t="n">
        <v>19</v>
      </c>
      <c r="E10" s="6" t="inlineStr">
        <is>
          <t>自助</t>
        </is>
      </c>
      <c r="F10" s="8" t="inlineStr">
        <is>
          <t>其他</t>
        </is>
      </c>
      <c r="G10" s="6" t="inlineStr">
        <is>
          <t>无</t>
        </is>
      </c>
      <c r="H10" s="6" t="inlineStr">
        <is>
          <t>已取消</t>
        </is>
      </c>
      <c r="I10" s="4" t="n">
        <v>46283</v>
      </c>
      <c r="J10" s="9">
        <f>IF(OR($A10="",$I10=""),"",IF($I10&lt;=WORKDAY($A10,'列表'!$I$5),"是","否"))</f>
        <v/>
      </c>
      <c r="K10" s="7" t="n"/>
      <c r="L10" s="7" t="n"/>
      <c r="M10" s="4" t="n"/>
      <c r="N10" s="10" t="n"/>
      <c r="O10" s="11">
        <f>IF(OR($A10="",$H10=""),"",IF($H10="已取消",0,IF($H10="已降级",IF($L10="","",$L10),IF($N10="是",$D10,IF($N10="否",0,"")))))</f>
        <v/>
      </c>
      <c r="P10" s="11">
        <f>IF(OR($A10="",$H10=""),"",IF($H10="已取消",$D10,IF($H10="已降级",IF($L10="","",$D10-$L10),IF($N10="是",0,IF($N10="否",$D10,"")))))</f>
        <v/>
      </c>
      <c r="Q10" s="12">
        <f>IF($A10="","",IF($H10="",IF(TODAY()&gt;WORKDAY($A10,'列表'!$I$5),"逾期","处理中"),IF(AND($H10="已暂停",$N10=""),IF(AND($M10&lt;&gt;"",TODAY()&gt;=$M10),"核对恢复","已暂停"),"已关闭")))</f>
        <v/>
      </c>
      <c r="R10" s="8" t="inlineStr">
        <is>
          <t>搬到国外</t>
        </is>
      </c>
    </row>
    <row r="11">
      <c r="A11" s="4" t="n">
        <v>46287</v>
      </c>
      <c r="B11" s="5" t="inlineStr">
        <is>
          <t>Chloe Dubois</t>
        </is>
      </c>
      <c r="C11" s="6" t="inlineStr">
        <is>
          <t>两袋装</t>
        </is>
      </c>
      <c r="D11" s="7" t="n">
        <v>36</v>
      </c>
      <c r="E11" s="6" t="inlineStr">
        <is>
          <t>邮件</t>
        </is>
      </c>
      <c r="F11" s="8" t="inlineStr">
        <is>
          <t>用得太少</t>
        </is>
      </c>
      <c r="G11" s="6" t="inlineStr">
        <is>
          <t>暂停</t>
        </is>
      </c>
      <c r="H11" s="6" t="inlineStr">
        <is>
          <t>已暂停</t>
        </is>
      </c>
      <c r="I11" s="4" t="n">
        <v>46287</v>
      </c>
      <c r="J11" s="9">
        <f>IF(OR($A11="",$I11=""),"",IF($I11&lt;=WORKDAY($A11,'列表'!$I$5),"是","否"))</f>
        <v/>
      </c>
      <c r="K11" s="7" t="n"/>
      <c r="L11" s="7" t="n"/>
      <c r="M11" s="4" t="n">
        <v>46300</v>
      </c>
      <c r="N11" s="10" t="inlineStr">
        <is>
          <t>否</t>
        </is>
      </c>
      <c r="O11" s="11">
        <f>IF(OR($A11="",$H11=""),"",IF($H11="已取消",0,IF($H11="已降级",IF($L11="","",$L11),IF($N11="是",$D11,IF($N11="否",0,"")))))</f>
        <v/>
      </c>
      <c r="P11" s="11">
        <f>IF(OR($A11="",$H11=""),"",IF($H11="已取消",$D11,IF($H11="已降级",IF($L11="","",$D11-$L11),IF($N11="是",0,IF($N11="否",$D11,"")))))</f>
        <v/>
      </c>
      <c r="Q11" s="12">
        <f>IF($A11="","",IF($H11="",IF(TODAY()&gt;WORKDAY($A11,'列表'!$I$5),"逾期","处理中"),IF(AND($H11="已暂停",$N11=""),IF(AND($M11&lt;&gt;"",TODAY()&gt;=$M11),"核对恢复","已暂停"),"已关闭")))</f>
        <v/>
      </c>
      <c r="R11" s="8" t="inlineStr">
        <is>
          <t>暂停 1 盒；10 月 2 日在线取消，在下次扣款之前</t>
        </is>
      </c>
    </row>
    <row r="12">
      <c r="A12" s="4" t="n">
        <v>46290</v>
      </c>
      <c r="B12" s="5" t="inlineStr">
        <is>
          <t>Victor Lund</t>
        </is>
      </c>
      <c r="C12" s="6" t="inlineStr">
        <is>
          <t>两袋装</t>
        </is>
      </c>
      <c r="D12" s="7" t="n">
        <v>36</v>
      </c>
      <c r="E12" s="6" t="inlineStr">
        <is>
          <t>聊天</t>
        </is>
      </c>
      <c r="F12" s="8" t="inlineStr">
        <is>
          <t>太贵</t>
        </is>
      </c>
      <c r="G12" s="6" t="inlineStr">
        <is>
          <t>降级</t>
        </is>
      </c>
      <c r="H12" s="6" t="inlineStr">
        <is>
          <t>已取消</t>
        </is>
      </c>
      <c r="I12" s="4" t="n">
        <v>46290</v>
      </c>
      <c r="J12" s="9">
        <f>IF(OR($A12="",$I12=""),"",IF($I12&lt;=WORKDAY($A12,'列表'!$I$5),"是","否"))</f>
        <v/>
      </c>
      <c r="K12" s="7" t="n"/>
      <c r="L12" s="7" t="n"/>
      <c r="M12" s="4" t="n"/>
      <c r="N12" s="10" t="n"/>
      <c r="O12" s="11">
        <f>IF(OR($A12="",$H12=""),"",IF($H12="已取消",0,IF($H12="已降级",IF($L12="","",$L12),IF($N12="是",$D12,IF($N12="否",0,"")))))</f>
        <v/>
      </c>
      <c r="P12" s="11">
        <f>IF(OR($A12="",$H12=""),"",IF($H12="已取消",$D12,IF($H12="已降级",IF($L12="","",$D12-$L12),IF($N12="是",0,IF($N12="否",$D12,"")))))</f>
        <v/>
      </c>
      <c r="Q12" s="12">
        <f>IF($A12="","",IF($H12="",IF(TODAY()&gt;WORKDAY($A12,'列表'!$I$5),"逾期","处理中"),IF(AND($H12="已暂停",$N12=""),IF(AND($M12&lt;&gt;"",TODAY()&gt;=$M12),"核对恢复","已暂停"),"已关闭")))</f>
        <v/>
      </c>
      <c r="R12" s="8" t="inlineStr">
        <is>
          <t>拒绝了一袋装；在削减开支</t>
        </is>
      </c>
    </row>
    <row r="13">
      <c r="A13" s="4" t="n">
        <v>46294</v>
      </c>
      <c r="B13" s="5" t="inlineStr">
        <is>
          <t>Amina Yusuf</t>
        </is>
      </c>
      <c r="C13" s="6" t="inlineStr">
        <is>
          <t>一袋装</t>
        </is>
      </c>
      <c r="D13" s="7" t="n">
        <v>19</v>
      </c>
      <c r="E13" s="6" t="inlineStr">
        <is>
          <t>邮件</t>
        </is>
      </c>
      <c r="F13" s="8" t="inlineStr">
        <is>
          <t>产品不合适</t>
        </is>
      </c>
      <c r="G13" s="6" t="inlineStr">
        <is>
          <t>无</t>
        </is>
      </c>
      <c r="H13" s="6" t="inlineStr">
        <is>
          <t>已取消</t>
        </is>
      </c>
      <c r="I13" s="4" t="n">
        <v>46294</v>
      </c>
      <c r="J13" s="9">
        <f>IF(OR($A13="",$I13=""),"",IF($I13&lt;=WORKDAY($A13,'列表'!$I$5),"是","否"))</f>
        <v/>
      </c>
      <c r="K13" s="7" t="n"/>
      <c r="L13" s="7" t="n"/>
      <c r="M13" s="4" t="n"/>
      <c r="N13" s="10" t="n"/>
      <c r="O13" s="11">
        <f>IF(OR($A13="",$H13=""),"",IF($H13="已取消",0,IF($H13="已降级",IF($L13="","",$L13),IF($N13="是",$D13,IF($N13="否",0,"")))))</f>
        <v/>
      </c>
      <c r="P13" s="11">
        <f>IF(OR($A13="",$H13=""),"",IF($H13="已取消",$D13,IF($H13="已降级",IF($L13="","",$D13-$L13),IF($N13="是",0,IF($N13="否",$D13,"")))))</f>
        <v/>
      </c>
      <c r="Q13" s="12">
        <f>IF($A13="","",IF($H13="",IF(TODAY()&gt;WORKDAY($A13,'列表'!$I$5),"逾期","处理中"),IF(AND($H13="已暂停",$N13=""),IF(AND($M13&lt;&gt;"",TODAY()&gt;=$M13),"核对恢复","已暂停"),"已关闭")))</f>
        <v/>
      </c>
      <c r="R13" s="8" t="inlineStr">
        <is>
          <t>想要低因咖啡；我们暂时还不烘焙低因咖啡。同意接收新咖啡的邮件</t>
        </is>
      </c>
    </row>
    <row r="14">
      <c r="A14" s="4" t="n">
        <v>46296</v>
      </c>
      <c r="B14" s="5" t="inlineStr">
        <is>
          <t>Patrick Doyle</t>
        </is>
      </c>
      <c r="C14" s="6" t="inlineStr">
        <is>
          <t>两袋装</t>
        </is>
      </c>
      <c r="D14" s="7" t="n">
        <v>36</v>
      </c>
      <c r="E14" s="6" t="inlineStr">
        <is>
          <t>聊天</t>
        </is>
      </c>
      <c r="F14" s="8" t="inlineStr">
        <is>
          <t>用得太少</t>
        </is>
      </c>
      <c r="G14" s="6" t="inlineStr">
        <is>
          <t>暂停</t>
        </is>
      </c>
      <c r="H14" s="6" t="inlineStr">
        <is>
          <t>已暂停</t>
        </is>
      </c>
      <c r="I14" s="4" t="n">
        <v>46296</v>
      </c>
      <c r="J14" s="9">
        <f>IF(OR($A14="",$I14=""),"",IF($I14&lt;=WORKDAY($A14,'列表'!$I$5),"是","否"))</f>
        <v/>
      </c>
      <c r="K14" s="7" t="n"/>
      <c r="L14" s="7" t="n"/>
      <c r="M14" s="4" t="n">
        <v>46361</v>
      </c>
      <c r="N14" s="10" t="n"/>
      <c r="O14" s="11">
        <f>IF(OR($A14="",$H14=""),"",IF($H14="已取消",0,IF($H14="已降级",IF($L14="","",$L14),IF($N14="是",$D14,IF($N14="否",0,"")))))</f>
        <v/>
      </c>
      <c r="P14" s="11">
        <f>IF(OR($A14="",$H14=""),"",IF($H14="已取消",$D14,IF($H14="已降级",IF($L14="","",$D14-$L14),IF($N14="是",0,IF($N14="否",$D14,"")))))</f>
        <v/>
      </c>
      <c r="Q14" s="12">
        <f>IF($A14="","",IF($H14="",IF(TODAY()&gt;WORKDAY($A14,'列表'!$I$5),"逾期","处理中"),IF(AND($H14="已暂停",$N14=""),IF(AND($M14&lt;&gt;"",TODAY()&gt;=$M14),"核对恢复","已暂停"),"已关闭")))</f>
        <v/>
      </c>
      <c r="R14" s="8" t="inlineStr">
        <is>
          <t>家里添了宝宝，暂停 2 盒；从 12 月 5 日的扣款起恢复</t>
        </is>
      </c>
    </row>
    <row r="15">
      <c r="A15" s="4" t="n">
        <v>46301</v>
      </c>
      <c r="B15" s="5" t="inlineStr">
        <is>
          <t>Lucia Moreno</t>
        </is>
      </c>
      <c r="C15" s="6" t="inlineStr">
        <is>
          <t>两袋装</t>
        </is>
      </c>
      <c r="D15" s="7" t="n">
        <v>36</v>
      </c>
      <c r="E15" s="6" t="inlineStr">
        <is>
          <t>聊天</t>
        </is>
      </c>
      <c r="F15" s="8" t="inlineStr">
        <is>
          <t>用得太少</t>
        </is>
      </c>
      <c r="G15" s="6" t="inlineStr">
        <is>
          <t>暂停</t>
        </is>
      </c>
      <c r="H15" s="6" t="inlineStr">
        <is>
          <t>已取消</t>
        </is>
      </c>
      <c r="I15" s="4" t="n">
        <v>46301</v>
      </c>
      <c r="J15" s="9">
        <f>IF(OR($A15="",$I15=""),"",IF($I15&lt;=WORKDAY($A15,'列表'!$I$5),"是","否"))</f>
        <v/>
      </c>
      <c r="K15" s="7" t="n">
        <v>36</v>
      </c>
      <c r="L15" s="7" t="n"/>
      <c r="M15" s="4" t="n"/>
      <c r="N15" s="10" t="n"/>
      <c r="O15" s="11">
        <f>IF(OR($A15="",$H15=""),"",IF($H15="已取消",0,IF($H15="已降级",IF($L15="","",$L15),IF($N15="是",$D15,IF($N15="否",0,"")))))</f>
        <v/>
      </c>
      <c r="P15" s="11">
        <f>IF(OR($A15="",$H15=""),"",IF($H15="已取消",$D15,IF($H15="已降级",IF($L15="","",$D15-$L15),IF($N15="是",0,IF($N15="否",$D15,"")))))</f>
        <v/>
      </c>
      <c r="Q15" s="12">
        <f>IF($A15="","",IF($H15="",IF(TODAY()&gt;WORKDAY($A15,'列表'!$I$5),"逾期","处理中"),IF(AND($H15="已暂停",$N15=""),IF(AND($M15&lt;&gt;"",TODAY()&gt;=$M15),"核对恢复","已暂停"),"已关闭")))</f>
        <v/>
      </c>
      <c r="R15" s="8" t="inlineStr">
        <is>
          <t>每周有 4 天回办公室上班。10 月那盒尚未烘焙：已退款 $36.00，RF-61027</t>
        </is>
      </c>
    </row>
    <row r="16">
      <c r="A16" s="4" t="n">
        <v>46303</v>
      </c>
      <c r="B16" s="5" t="inlineStr">
        <is>
          <t>Sam Whitaker</t>
        </is>
      </c>
      <c r="C16" s="6" t="inlineStr">
        <is>
          <t>办公室装</t>
        </is>
      </c>
      <c r="D16" s="7" t="n">
        <v>64</v>
      </c>
      <c r="E16" s="6" t="inlineStr">
        <is>
          <t>电话</t>
        </is>
      </c>
      <c r="F16" s="8" t="inlineStr">
        <is>
          <t>太贵</t>
        </is>
      </c>
      <c r="G16" s="6" t="inlineStr">
        <is>
          <t>降级</t>
        </is>
      </c>
      <c r="H16" s="6" t="inlineStr">
        <is>
          <t>已取消</t>
        </is>
      </c>
      <c r="I16" s="4" t="n">
        <v>46304</v>
      </c>
      <c r="J16" s="9">
        <f>IF(OR($A16="",$I16=""),"",IF($I16&lt;=WORKDAY($A16,'列表'!$I$5),"是","否"))</f>
        <v/>
      </c>
      <c r="K16" s="7" t="n"/>
      <c r="L16" s="7" t="n"/>
      <c r="M16" s="4" t="n"/>
      <c r="N16" s="10" t="n"/>
      <c r="O16" s="11">
        <f>IF(OR($A16="",$H16=""),"",IF($H16="已取消",0,IF($H16="已降级",IF($L16="","",$L16),IF($N16="是",$D16,IF($N16="否",0,"")))))</f>
        <v/>
      </c>
      <c r="P16" s="11">
        <f>IF(OR($A16="",$H16=""),"",IF($H16="已取消",$D16,IF($H16="已降级",IF($L16="","",$D16-$L16),IF($N16="是",0,IF($N16="否",$D16,"")))))</f>
        <v/>
      </c>
      <c r="Q16" s="12">
        <f>IF($A16="","",IF($H16="",IF(TODAY()&gt;WORKDAY($A16,'列表'!$I$5),"逾期","处理中"),IF(AND($H16="已暂停",$N16=""),IF(AND($M16&lt;&gt;"",TODAY()&gt;=$M16),"核对恢复","已暂停"),"已关闭")))</f>
        <v/>
      </c>
      <c r="R16" s="8" t="inlineStr">
        <is>
          <t>10 月 8 日 18:40 留下语音留言；10 月 9 日回电并取消。拒绝了两袋装</t>
        </is>
      </c>
    </row>
    <row r="17">
      <c r="A17" s="4" t="n"/>
      <c r="B17" s="5" t="n"/>
      <c r="C17" s="6" t="n"/>
      <c r="D17" s="7" t="n"/>
      <c r="E17" s="6" t="n"/>
      <c r="F17" s="8" t="n"/>
      <c r="G17" s="6" t="n"/>
      <c r="H17" s="6" t="n"/>
      <c r="I17" s="4" t="n"/>
      <c r="J17" s="9">
        <f>IF(OR($A17="",$I17=""),"",IF($I17&lt;=WORKDAY($A17,'列表'!$I$5),"是","否"))</f>
        <v/>
      </c>
      <c r="K17" s="7" t="n"/>
      <c r="L17" s="7" t="n"/>
      <c r="M17" s="4" t="n"/>
      <c r="N17" s="10" t="n"/>
      <c r="O17" s="11">
        <f>IF(OR($A17="",$H17=""),"",IF($H17="已取消",0,IF($H17="已降级",IF($L17="","",$L17),IF($N17="是",$D17,IF($N17="否",0,"")))))</f>
        <v/>
      </c>
      <c r="P17" s="11">
        <f>IF(OR($A17="",$H17=""),"",IF($H17="已取消",$D17,IF($H17="已降级",IF($L17="","",$D17-$L17),IF($N17="是",0,IF($N17="否",$D17,"")))))</f>
        <v/>
      </c>
      <c r="Q17" s="12">
        <f>IF($A17="","",IF($H17="",IF(TODAY()&gt;WORKDAY($A17,'列表'!$I$5),"逾期","处理中"),IF(AND($H17="已暂停",$N17=""),IF(AND($M17&lt;&gt;"",TODAY()&gt;=$M17),"核对恢复","已暂停"),"已关闭")))</f>
        <v/>
      </c>
      <c r="R17" s="8" t="n"/>
    </row>
    <row r="18">
      <c r="A18" s="4" t="n"/>
      <c r="B18" s="5" t="n"/>
      <c r="C18" s="6" t="n"/>
      <c r="D18" s="7" t="n"/>
      <c r="E18" s="6" t="n"/>
      <c r="F18" s="8" t="n"/>
      <c r="G18" s="6" t="n"/>
      <c r="H18" s="6" t="n"/>
      <c r="I18" s="4" t="n"/>
      <c r="J18" s="9">
        <f>IF(OR($A18="",$I18=""),"",IF($I18&lt;=WORKDAY($A18,'列表'!$I$5),"是","否"))</f>
        <v/>
      </c>
      <c r="K18" s="7" t="n"/>
      <c r="L18" s="7" t="n"/>
      <c r="M18" s="4" t="n"/>
      <c r="N18" s="10" t="n"/>
      <c r="O18" s="11">
        <f>IF(OR($A18="",$H18=""),"",IF($H18="已取消",0,IF($H18="已降级",IF($L18="","",$L18),IF($N18="是",$D18,IF($N18="否",0,"")))))</f>
        <v/>
      </c>
      <c r="P18" s="11">
        <f>IF(OR($A18="",$H18=""),"",IF($H18="已取消",$D18,IF($H18="已降级",IF($L18="","",$D18-$L18),IF($N18="是",0,IF($N18="否",$D18,"")))))</f>
        <v/>
      </c>
      <c r="Q18" s="12">
        <f>IF($A18="","",IF($H18="",IF(TODAY()&gt;WORKDAY($A18,'列表'!$I$5),"逾期","处理中"),IF(AND($H18="已暂停",$N18=""),IF(AND($M18&lt;&gt;"",TODAY()&gt;=$M18),"核对恢复","已暂停"),"已关闭")))</f>
        <v/>
      </c>
      <c r="R18" s="8" t="n"/>
    </row>
    <row r="19">
      <c r="A19" s="4" t="n"/>
      <c r="B19" s="5" t="n"/>
      <c r="C19" s="6" t="n"/>
      <c r="D19" s="7" t="n"/>
      <c r="E19" s="6" t="n"/>
      <c r="F19" s="8" t="n"/>
      <c r="G19" s="6" t="n"/>
      <c r="H19" s="6" t="n"/>
      <c r="I19" s="4" t="n"/>
      <c r="J19" s="9">
        <f>IF(OR($A19="",$I19=""),"",IF($I19&lt;=WORKDAY($A19,'列表'!$I$5),"是","否"))</f>
        <v/>
      </c>
      <c r="K19" s="7" t="n"/>
      <c r="L19" s="7" t="n"/>
      <c r="M19" s="4" t="n"/>
      <c r="N19" s="10" t="n"/>
      <c r="O19" s="11">
        <f>IF(OR($A19="",$H19=""),"",IF($H19="已取消",0,IF($H19="已降级",IF($L19="","",$L19),IF($N19="是",$D19,IF($N19="否",0,"")))))</f>
        <v/>
      </c>
      <c r="P19" s="11">
        <f>IF(OR($A19="",$H19=""),"",IF($H19="已取消",$D19,IF($H19="已降级",IF($L19="","",$D19-$L19),IF($N19="是",0,IF($N19="否",$D19,"")))))</f>
        <v/>
      </c>
      <c r="Q19" s="12">
        <f>IF($A19="","",IF($H19="",IF(TODAY()&gt;WORKDAY($A19,'列表'!$I$5),"逾期","处理中"),IF(AND($H19="已暂停",$N19=""),IF(AND($M19&lt;&gt;"",TODAY()&gt;=$M19),"核对恢复","已暂停"),"已关闭")))</f>
        <v/>
      </c>
      <c r="R19" s="8" t="n"/>
    </row>
    <row r="20">
      <c r="A20" s="4" t="n"/>
      <c r="B20" s="5" t="n"/>
      <c r="C20" s="6" t="n"/>
      <c r="D20" s="7" t="n"/>
      <c r="E20" s="6" t="n"/>
      <c r="F20" s="8" t="n"/>
      <c r="G20" s="6" t="n"/>
      <c r="H20" s="6" t="n"/>
      <c r="I20" s="4" t="n"/>
      <c r="J20" s="9">
        <f>IF(OR($A20="",$I20=""),"",IF($I20&lt;=WORKDAY($A20,'列表'!$I$5),"是","否"))</f>
        <v/>
      </c>
      <c r="K20" s="7" t="n"/>
      <c r="L20" s="7" t="n"/>
      <c r="M20" s="4" t="n"/>
      <c r="N20" s="10" t="n"/>
      <c r="O20" s="11">
        <f>IF(OR($A20="",$H20=""),"",IF($H20="已取消",0,IF($H20="已降级",IF($L20="","",$L20),IF($N20="是",$D20,IF($N20="否",0,"")))))</f>
        <v/>
      </c>
      <c r="P20" s="11">
        <f>IF(OR($A20="",$H20=""),"",IF($H20="已取消",$D20,IF($H20="已降级",IF($L20="","",$D20-$L20),IF($N20="是",0,IF($N20="否",$D20,"")))))</f>
        <v/>
      </c>
      <c r="Q20" s="12">
        <f>IF($A20="","",IF($H20="",IF(TODAY()&gt;WORKDAY($A20,'列表'!$I$5),"逾期","处理中"),IF(AND($H20="已暂停",$N20=""),IF(AND($M20&lt;&gt;"",TODAY()&gt;=$M20),"核对恢复","已暂停"),"已关闭")))</f>
        <v/>
      </c>
      <c r="R20" s="8" t="n"/>
    </row>
    <row r="21">
      <c r="A21" s="4" t="n"/>
      <c r="B21" s="5" t="n"/>
      <c r="C21" s="6" t="n"/>
      <c r="D21" s="7" t="n"/>
      <c r="E21" s="6" t="n"/>
      <c r="F21" s="8" t="n"/>
      <c r="G21" s="6" t="n"/>
      <c r="H21" s="6" t="n"/>
      <c r="I21" s="4" t="n"/>
      <c r="J21" s="9">
        <f>IF(OR($A21="",$I21=""),"",IF($I21&lt;=WORKDAY($A21,'列表'!$I$5),"是","否"))</f>
        <v/>
      </c>
      <c r="K21" s="7" t="n"/>
      <c r="L21" s="7" t="n"/>
      <c r="M21" s="4" t="n"/>
      <c r="N21" s="10" t="n"/>
      <c r="O21" s="11">
        <f>IF(OR($A21="",$H21=""),"",IF($H21="已取消",0,IF($H21="已降级",IF($L21="","",$L21),IF($N21="是",$D21,IF($N21="否",0,"")))))</f>
        <v/>
      </c>
      <c r="P21" s="11">
        <f>IF(OR($A21="",$H21=""),"",IF($H21="已取消",$D21,IF($H21="已降级",IF($L21="","",$D21-$L21),IF($N21="是",0,IF($N21="否",$D21,"")))))</f>
        <v/>
      </c>
      <c r="Q21" s="12">
        <f>IF($A21="","",IF($H21="",IF(TODAY()&gt;WORKDAY($A21,'列表'!$I$5),"逾期","处理中"),IF(AND($H21="已暂停",$N21=""),IF(AND($M21&lt;&gt;"",TODAY()&gt;=$M21),"核对恢复","已暂停"),"已关闭")))</f>
        <v/>
      </c>
      <c r="R21" s="8" t="n"/>
    </row>
    <row r="22">
      <c r="A22" s="4" t="n"/>
      <c r="B22" s="5" t="n"/>
      <c r="C22" s="6" t="n"/>
      <c r="D22" s="7" t="n"/>
      <c r="E22" s="6" t="n"/>
      <c r="F22" s="8" t="n"/>
      <c r="G22" s="6" t="n"/>
      <c r="H22" s="6" t="n"/>
      <c r="I22" s="4" t="n"/>
      <c r="J22" s="9">
        <f>IF(OR($A22="",$I22=""),"",IF($I22&lt;=WORKDAY($A22,'列表'!$I$5),"是","否"))</f>
        <v/>
      </c>
      <c r="K22" s="7" t="n"/>
      <c r="L22" s="7" t="n"/>
      <c r="M22" s="4" t="n"/>
      <c r="N22" s="10" t="n"/>
      <c r="O22" s="11">
        <f>IF(OR($A22="",$H22=""),"",IF($H22="已取消",0,IF($H22="已降级",IF($L22="","",$L22),IF($N22="是",$D22,IF($N22="否",0,"")))))</f>
        <v/>
      </c>
      <c r="P22" s="11">
        <f>IF(OR($A22="",$H22=""),"",IF($H22="已取消",$D22,IF($H22="已降级",IF($L22="","",$D22-$L22),IF($N22="是",0,IF($N22="否",$D22,"")))))</f>
        <v/>
      </c>
      <c r="Q22" s="12">
        <f>IF($A22="","",IF($H22="",IF(TODAY()&gt;WORKDAY($A22,'列表'!$I$5),"逾期","处理中"),IF(AND($H22="已暂停",$N22=""),IF(AND($M22&lt;&gt;"",TODAY()&gt;=$M22),"核对恢复","已暂停"),"已关闭")))</f>
        <v/>
      </c>
      <c r="R22" s="8" t="n"/>
    </row>
    <row r="23">
      <c r="A23" s="4" t="n"/>
      <c r="B23" s="5" t="n"/>
      <c r="C23" s="6" t="n"/>
      <c r="D23" s="7" t="n"/>
      <c r="E23" s="6" t="n"/>
      <c r="F23" s="8" t="n"/>
      <c r="G23" s="6" t="n"/>
      <c r="H23" s="6" t="n"/>
      <c r="I23" s="4" t="n"/>
      <c r="J23" s="9">
        <f>IF(OR($A23="",$I23=""),"",IF($I23&lt;=WORKDAY($A23,'列表'!$I$5),"是","否"))</f>
        <v/>
      </c>
      <c r="K23" s="7" t="n"/>
      <c r="L23" s="7" t="n"/>
      <c r="M23" s="4" t="n"/>
      <c r="N23" s="10" t="n"/>
      <c r="O23" s="11">
        <f>IF(OR($A23="",$H23=""),"",IF($H23="已取消",0,IF($H23="已降级",IF($L23="","",$L23),IF($N23="是",$D23,IF($N23="否",0,"")))))</f>
        <v/>
      </c>
      <c r="P23" s="11">
        <f>IF(OR($A23="",$H23=""),"",IF($H23="已取消",$D23,IF($H23="已降级",IF($L23="","",$D23-$L23),IF($N23="是",0,IF($N23="否",$D23,"")))))</f>
        <v/>
      </c>
      <c r="Q23" s="12">
        <f>IF($A23="","",IF($H23="",IF(TODAY()&gt;WORKDAY($A23,'列表'!$I$5),"逾期","处理中"),IF(AND($H23="已暂停",$N23=""),IF(AND($M23&lt;&gt;"",TODAY()&gt;=$M23),"核对恢复","已暂停"),"已关闭")))</f>
        <v/>
      </c>
      <c r="R23" s="8" t="n"/>
    </row>
    <row r="24">
      <c r="A24" s="4" t="n"/>
      <c r="B24" s="5" t="n"/>
      <c r="C24" s="6" t="n"/>
      <c r="D24" s="7" t="n"/>
      <c r="E24" s="6" t="n"/>
      <c r="F24" s="8" t="n"/>
      <c r="G24" s="6" t="n"/>
      <c r="H24" s="6" t="n"/>
      <c r="I24" s="4" t="n"/>
      <c r="J24" s="9">
        <f>IF(OR($A24="",$I24=""),"",IF($I24&lt;=WORKDAY($A24,'列表'!$I$5),"是","否"))</f>
        <v/>
      </c>
      <c r="K24" s="7" t="n"/>
      <c r="L24" s="7" t="n"/>
      <c r="M24" s="4" t="n"/>
      <c r="N24" s="10" t="n"/>
      <c r="O24" s="11">
        <f>IF(OR($A24="",$H24=""),"",IF($H24="已取消",0,IF($H24="已降级",IF($L24="","",$L24),IF($N24="是",$D24,IF($N24="否",0,"")))))</f>
        <v/>
      </c>
      <c r="P24" s="11">
        <f>IF(OR($A24="",$H24=""),"",IF($H24="已取消",$D24,IF($H24="已降级",IF($L24="","",$D24-$L24),IF($N24="是",0,IF($N24="否",$D24,"")))))</f>
        <v/>
      </c>
      <c r="Q24" s="12">
        <f>IF($A24="","",IF($H24="",IF(TODAY()&gt;WORKDAY($A24,'列表'!$I$5),"逾期","处理中"),IF(AND($H24="已暂停",$N24=""),IF(AND($M24&lt;&gt;"",TODAY()&gt;=$M24),"核对恢复","已暂停"),"已关闭")))</f>
        <v/>
      </c>
      <c r="R24" s="8" t="n"/>
    </row>
    <row r="25">
      <c r="A25" s="4" t="n"/>
      <c r="B25" s="5" t="n"/>
      <c r="C25" s="6" t="n"/>
      <c r="D25" s="7" t="n"/>
      <c r="E25" s="6" t="n"/>
      <c r="F25" s="8" t="n"/>
      <c r="G25" s="6" t="n"/>
      <c r="H25" s="6" t="n"/>
      <c r="I25" s="4" t="n"/>
      <c r="J25" s="9">
        <f>IF(OR($A25="",$I25=""),"",IF($I25&lt;=WORKDAY($A25,'列表'!$I$5),"是","否"))</f>
        <v/>
      </c>
      <c r="K25" s="7" t="n"/>
      <c r="L25" s="7" t="n"/>
      <c r="M25" s="4" t="n"/>
      <c r="N25" s="10" t="n"/>
      <c r="O25" s="11">
        <f>IF(OR($A25="",$H25=""),"",IF($H25="已取消",0,IF($H25="已降级",IF($L25="","",$L25),IF($N25="是",$D25,IF($N25="否",0,"")))))</f>
        <v/>
      </c>
      <c r="P25" s="11">
        <f>IF(OR($A25="",$H25=""),"",IF($H25="已取消",$D25,IF($H25="已降级",IF($L25="","",$D25-$L25),IF($N25="是",0,IF($N25="否",$D25,"")))))</f>
        <v/>
      </c>
      <c r="Q25" s="12">
        <f>IF($A25="","",IF($H25="",IF(TODAY()&gt;WORKDAY($A25,'列表'!$I$5),"逾期","处理中"),IF(AND($H25="已暂停",$N25=""),IF(AND($M25&lt;&gt;"",TODAY()&gt;=$M25),"核对恢复","已暂停"),"已关闭")))</f>
        <v/>
      </c>
      <c r="R25" s="8" t="n"/>
    </row>
    <row r="26">
      <c r="A26" s="4" t="n"/>
      <c r="B26" s="5" t="n"/>
      <c r="C26" s="6" t="n"/>
      <c r="D26" s="7" t="n"/>
      <c r="E26" s="6" t="n"/>
      <c r="F26" s="8" t="n"/>
      <c r="G26" s="6" t="n"/>
      <c r="H26" s="6" t="n"/>
      <c r="I26" s="4" t="n"/>
      <c r="J26" s="9">
        <f>IF(OR($A26="",$I26=""),"",IF($I26&lt;=WORKDAY($A26,'列表'!$I$5),"是","否"))</f>
        <v/>
      </c>
      <c r="K26" s="7" t="n"/>
      <c r="L26" s="7" t="n"/>
      <c r="M26" s="4" t="n"/>
      <c r="N26" s="10" t="n"/>
      <c r="O26" s="11">
        <f>IF(OR($A26="",$H26=""),"",IF($H26="已取消",0,IF($H26="已降级",IF($L26="","",$L26),IF($N26="是",$D26,IF($N26="否",0,"")))))</f>
        <v/>
      </c>
      <c r="P26" s="11">
        <f>IF(OR($A26="",$H26=""),"",IF($H26="已取消",$D26,IF($H26="已降级",IF($L26="","",$D26-$L26),IF($N26="是",0,IF($N26="否",$D26,"")))))</f>
        <v/>
      </c>
      <c r="Q26" s="12">
        <f>IF($A26="","",IF($H26="",IF(TODAY()&gt;WORKDAY($A26,'列表'!$I$5),"逾期","处理中"),IF(AND($H26="已暂停",$N26=""),IF(AND($M26&lt;&gt;"",TODAY()&gt;=$M26),"核对恢复","已暂停"),"已关闭")))</f>
        <v/>
      </c>
      <c r="R26" s="8" t="n"/>
    </row>
    <row r="27">
      <c r="A27" s="4" t="n"/>
      <c r="B27" s="5" t="n"/>
      <c r="C27" s="6" t="n"/>
      <c r="D27" s="7" t="n"/>
      <c r="E27" s="6" t="n"/>
      <c r="F27" s="8" t="n"/>
      <c r="G27" s="6" t="n"/>
      <c r="H27" s="6" t="n"/>
      <c r="I27" s="4" t="n"/>
      <c r="J27" s="9">
        <f>IF(OR($A27="",$I27=""),"",IF($I27&lt;=WORKDAY($A27,'列表'!$I$5),"是","否"))</f>
        <v/>
      </c>
      <c r="K27" s="7" t="n"/>
      <c r="L27" s="7" t="n"/>
      <c r="M27" s="4" t="n"/>
      <c r="N27" s="10" t="n"/>
      <c r="O27" s="11">
        <f>IF(OR($A27="",$H27=""),"",IF($H27="已取消",0,IF($H27="已降级",IF($L27="","",$L27),IF($N27="是",$D27,IF($N27="否",0,"")))))</f>
        <v/>
      </c>
      <c r="P27" s="11">
        <f>IF(OR($A27="",$H27=""),"",IF($H27="已取消",$D27,IF($H27="已降级",IF($L27="","",$D27-$L27),IF($N27="是",0,IF($N27="否",$D27,"")))))</f>
        <v/>
      </c>
      <c r="Q27" s="12">
        <f>IF($A27="","",IF($H27="",IF(TODAY()&gt;WORKDAY($A27,'列表'!$I$5),"逾期","处理中"),IF(AND($H27="已暂停",$N27=""),IF(AND($M27&lt;&gt;"",TODAY()&gt;=$M27),"核对恢复","已暂停"),"已关闭")))</f>
        <v/>
      </c>
      <c r="R27" s="8" t="n"/>
    </row>
    <row r="28">
      <c r="A28" s="4" t="n"/>
      <c r="B28" s="5" t="n"/>
      <c r="C28" s="6" t="n"/>
      <c r="D28" s="7" t="n"/>
      <c r="E28" s="6" t="n"/>
      <c r="F28" s="8" t="n"/>
      <c r="G28" s="6" t="n"/>
      <c r="H28" s="6" t="n"/>
      <c r="I28" s="4" t="n"/>
      <c r="J28" s="9">
        <f>IF(OR($A28="",$I28=""),"",IF($I28&lt;=WORKDAY($A28,'列表'!$I$5),"是","否"))</f>
        <v/>
      </c>
      <c r="K28" s="7" t="n"/>
      <c r="L28" s="7" t="n"/>
      <c r="M28" s="4" t="n"/>
      <c r="N28" s="10" t="n"/>
      <c r="O28" s="11">
        <f>IF(OR($A28="",$H28=""),"",IF($H28="已取消",0,IF($H28="已降级",IF($L28="","",$L28),IF($N28="是",$D28,IF($N28="否",0,"")))))</f>
        <v/>
      </c>
      <c r="P28" s="11">
        <f>IF(OR($A28="",$H28=""),"",IF($H28="已取消",$D28,IF($H28="已降级",IF($L28="","",$D28-$L28),IF($N28="是",0,IF($N28="否",$D28,"")))))</f>
        <v/>
      </c>
      <c r="Q28" s="12">
        <f>IF($A28="","",IF($H28="",IF(TODAY()&gt;WORKDAY($A28,'列表'!$I$5),"逾期","处理中"),IF(AND($H28="已暂停",$N28=""),IF(AND($M28&lt;&gt;"",TODAY()&gt;=$M28),"核对恢复","已暂停"),"已关闭")))</f>
        <v/>
      </c>
      <c r="R28" s="8" t="n"/>
    </row>
    <row r="29">
      <c r="A29" s="4" t="n"/>
      <c r="B29" s="5" t="n"/>
      <c r="C29" s="6" t="n"/>
      <c r="D29" s="7" t="n"/>
      <c r="E29" s="6" t="n"/>
      <c r="F29" s="8" t="n"/>
      <c r="G29" s="6" t="n"/>
      <c r="H29" s="6" t="n"/>
      <c r="I29" s="4" t="n"/>
      <c r="J29" s="9">
        <f>IF(OR($A29="",$I29=""),"",IF($I29&lt;=WORKDAY($A29,'列表'!$I$5),"是","否"))</f>
        <v/>
      </c>
      <c r="K29" s="7" t="n"/>
      <c r="L29" s="7" t="n"/>
      <c r="M29" s="4" t="n"/>
      <c r="N29" s="10" t="n"/>
      <c r="O29" s="11">
        <f>IF(OR($A29="",$H29=""),"",IF($H29="已取消",0,IF($H29="已降级",IF($L29="","",$L29),IF($N29="是",$D29,IF($N29="否",0,"")))))</f>
        <v/>
      </c>
      <c r="P29" s="11">
        <f>IF(OR($A29="",$H29=""),"",IF($H29="已取消",$D29,IF($H29="已降级",IF($L29="","",$D29-$L29),IF($N29="是",0,IF($N29="否",$D29,"")))))</f>
        <v/>
      </c>
      <c r="Q29" s="12">
        <f>IF($A29="","",IF($H29="",IF(TODAY()&gt;WORKDAY($A29,'列表'!$I$5),"逾期","处理中"),IF(AND($H29="已暂停",$N29=""),IF(AND($M29&lt;&gt;"",TODAY()&gt;=$M29),"核对恢复","已暂停"),"已关闭")))</f>
        <v/>
      </c>
      <c r="R29" s="8" t="n"/>
    </row>
    <row r="30">
      <c r="A30" s="4" t="n"/>
      <c r="B30" s="5" t="n"/>
      <c r="C30" s="6" t="n"/>
      <c r="D30" s="7" t="n"/>
      <c r="E30" s="6" t="n"/>
      <c r="F30" s="8" t="n"/>
      <c r="G30" s="6" t="n"/>
      <c r="H30" s="6" t="n"/>
      <c r="I30" s="4" t="n"/>
      <c r="J30" s="9">
        <f>IF(OR($A30="",$I30=""),"",IF($I30&lt;=WORKDAY($A30,'列表'!$I$5),"是","否"))</f>
        <v/>
      </c>
      <c r="K30" s="7" t="n"/>
      <c r="L30" s="7" t="n"/>
      <c r="M30" s="4" t="n"/>
      <c r="N30" s="10" t="n"/>
      <c r="O30" s="11">
        <f>IF(OR($A30="",$H30=""),"",IF($H30="已取消",0,IF($H30="已降级",IF($L30="","",$L30),IF($N30="是",$D30,IF($N30="否",0,"")))))</f>
        <v/>
      </c>
      <c r="P30" s="11">
        <f>IF(OR($A30="",$H30=""),"",IF($H30="已取消",$D30,IF($H30="已降级",IF($L30="","",$D30-$L30),IF($N30="是",0,IF($N30="否",$D30,"")))))</f>
        <v/>
      </c>
      <c r="Q30" s="12">
        <f>IF($A30="","",IF($H30="",IF(TODAY()&gt;WORKDAY($A30,'列表'!$I$5),"逾期","处理中"),IF(AND($H30="已暂停",$N30=""),IF(AND($M30&lt;&gt;"",TODAY()&gt;=$M30),"核对恢复","已暂停"),"已关闭")))</f>
        <v/>
      </c>
      <c r="R30" s="8" t="n"/>
    </row>
    <row r="31">
      <c r="A31" s="4" t="n"/>
      <c r="B31" s="5" t="n"/>
      <c r="C31" s="6" t="n"/>
      <c r="D31" s="7" t="n"/>
      <c r="E31" s="6" t="n"/>
      <c r="F31" s="8" t="n"/>
      <c r="G31" s="6" t="n"/>
      <c r="H31" s="6" t="n"/>
      <c r="I31" s="4" t="n"/>
      <c r="J31" s="9">
        <f>IF(OR($A31="",$I31=""),"",IF($I31&lt;=WORKDAY($A31,'列表'!$I$5),"是","否"))</f>
        <v/>
      </c>
      <c r="K31" s="7" t="n"/>
      <c r="L31" s="7" t="n"/>
      <c r="M31" s="4" t="n"/>
      <c r="N31" s="10" t="n"/>
      <c r="O31" s="11">
        <f>IF(OR($A31="",$H31=""),"",IF($H31="已取消",0,IF($H31="已降级",IF($L31="","",$L31),IF($N31="是",$D31,IF($N31="否",0,"")))))</f>
        <v/>
      </c>
      <c r="P31" s="11">
        <f>IF(OR($A31="",$H31=""),"",IF($H31="已取消",$D31,IF($H31="已降级",IF($L31="","",$D31-$L31),IF($N31="是",0,IF($N31="否",$D31,"")))))</f>
        <v/>
      </c>
      <c r="Q31" s="12">
        <f>IF($A31="","",IF($H31="",IF(TODAY()&gt;WORKDAY($A31,'列表'!$I$5),"逾期","处理中"),IF(AND($H31="已暂停",$N31=""),IF(AND($M31&lt;&gt;"",TODAY()&gt;=$M31),"核对恢复","已暂停"),"已关闭")))</f>
        <v/>
      </c>
      <c r="R31" s="8" t="n"/>
    </row>
    <row r="32">
      <c r="A32" s="4" t="n"/>
      <c r="B32" s="5" t="n"/>
      <c r="C32" s="6" t="n"/>
      <c r="D32" s="7" t="n"/>
      <c r="E32" s="6" t="n"/>
      <c r="F32" s="8" t="n"/>
      <c r="G32" s="6" t="n"/>
      <c r="H32" s="6" t="n"/>
      <c r="I32" s="4" t="n"/>
      <c r="J32" s="9">
        <f>IF(OR($A32="",$I32=""),"",IF($I32&lt;=WORKDAY($A32,'列表'!$I$5),"是","否"))</f>
        <v/>
      </c>
      <c r="K32" s="7" t="n"/>
      <c r="L32" s="7" t="n"/>
      <c r="M32" s="4" t="n"/>
      <c r="N32" s="10" t="n"/>
      <c r="O32" s="11">
        <f>IF(OR($A32="",$H32=""),"",IF($H32="已取消",0,IF($H32="已降级",IF($L32="","",$L32),IF($N32="是",$D32,IF($N32="否",0,"")))))</f>
        <v/>
      </c>
      <c r="P32" s="11">
        <f>IF(OR($A32="",$H32=""),"",IF($H32="已取消",$D32,IF($H32="已降级",IF($L32="","",$D32-$L32),IF($N32="是",0,IF($N32="否",$D32,"")))))</f>
        <v/>
      </c>
      <c r="Q32" s="12">
        <f>IF($A32="","",IF($H32="",IF(TODAY()&gt;WORKDAY($A32,'列表'!$I$5),"逾期","处理中"),IF(AND($H32="已暂停",$N32=""),IF(AND($M32&lt;&gt;"",TODAY()&gt;=$M32),"核对恢复","已暂停"),"已关闭")))</f>
        <v/>
      </c>
      <c r="R32" s="8" t="n"/>
    </row>
    <row r="33">
      <c r="A33" s="4" t="n"/>
      <c r="B33" s="5" t="n"/>
      <c r="C33" s="6" t="n"/>
      <c r="D33" s="7" t="n"/>
      <c r="E33" s="6" t="n"/>
      <c r="F33" s="8" t="n"/>
      <c r="G33" s="6" t="n"/>
      <c r="H33" s="6" t="n"/>
      <c r="I33" s="4" t="n"/>
      <c r="J33" s="9">
        <f>IF(OR($A33="",$I33=""),"",IF($I33&lt;=WORKDAY($A33,'列表'!$I$5),"是","否"))</f>
        <v/>
      </c>
      <c r="K33" s="7" t="n"/>
      <c r="L33" s="7" t="n"/>
      <c r="M33" s="4" t="n"/>
      <c r="N33" s="10" t="n"/>
      <c r="O33" s="11">
        <f>IF(OR($A33="",$H33=""),"",IF($H33="已取消",0,IF($H33="已降级",IF($L33="","",$L33),IF($N33="是",$D33,IF($N33="否",0,"")))))</f>
        <v/>
      </c>
      <c r="P33" s="11">
        <f>IF(OR($A33="",$H33=""),"",IF($H33="已取消",$D33,IF($H33="已降级",IF($L33="","",$D33-$L33),IF($N33="是",0,IF($N33="否",$D33,"")))))</f>
        <v/>
      </c>
      <c r="Q33" s="12">
        <f>IF($A33="","",IF($H33="",IF(TODAY()&gt;WORKDAY($A33,'列表'!$I$5),"逾期","处理中"),IF(AND($H33="已暂停",$N33=""),IF(AND($M33&lt;&gt;"",TODAY()&gt;=$M33),"核对恢复","已暂停"),"已关闭")))</f>
        <v/>
      </c>
      <c r="R33" s="8" t="n"/>
    </row>
    <row r="34">
      <c r="A34" s="4" t="n"/>
      <c r="B34" s="5" t="n"/>
      <c r="C34" s="6" t="n"/>
      <c r="D34" s="7" t="n"/>
      <c r="E34" s="6" t="n"/>
      <c r="F34" s="8" t="n"/>
      <c r="G34" s="6" t="n"/>
      <c r="H34" s="6" t="n"/>
      <c r="I34" s="4" t="n"/>
      <c r="J34" s="9">
        <f>IF(OR($A34="",$I34=""),"",IF($I34&lt;=WORKDAY($A34,'列表'!$I$5),"是","否"))</f>
        <v/>
      </c>
      <c r="K34" s="7" t="n"/>
      <c r="L34" s="7" t="n"/>
      <c r="M34" s="4" t="n"/>
      <c r="N34" s="10" t="n"/>
      <c r="O34" s="11">
        <f>IF(OR($A34="",$H34=""),"",IF($H34="已取消",0,IF($H34="已降级",IF($L34="","",$L34),IF($N34="是",$D34,IF($N34="否",0,"")))))</f>
        <v/>
      </c>
      <c r="P34" s="11">
        <f>IF(OR($A34="",$H34=""),"",IF($H34="已取消",$D34,IF($H34="已降级",IF($L34="","",$D34-$L34),IF($N34="是",0,IF($N34="否",$D34,"")))))</f>
        <v/>
      </c>
      <c r="Q34" s="12">
        <f>IF($A34="","",IF($H34="",IF(TODAY()&gt;WORKDAY($A34,'列表'!$I$5),"逾期","处理中"),IF(AND($H34="已暂停",$N34=""),IF(AND($M34&lt;&gt;"",TODAY()&gt;=$M34),"核对恢复","已暂停"),"已关闭")))</f>
        <v/>
      </c>
      <c r="R34" s="8" t="n"/>
    </row>
    <row r="35">
      <c r="A35" s="4" t="n"/>
      <c r="B35" s="5" t="n"/>
      <c r="C35" s="6" t="n"/>
      <c r="D35" s="7" t="n"/>
      <c r="E35" s="6" t="n"/>
      <c r="F35" s="8" t="n"/>
      <c r="G35" s="6" t="n"/>
      <c r="H35" s="6" t="n"/>
      <c r="I35" s="4" t="n"/>
      <c r="J35" s="9">
        <f>IF(OR($A35="",$I35=""),"",IF($I35&lt;=WORKDAY($A35,'列表'!$I$5),"是","否"))</f>
        <v/>
      </c>
      <c r="K35" s="7" t="n"/>
      <c r="L35" s="7" t="n"/>
      <c r="M35" s="4" t="n"/>
      <c r="N35" s="10" t="n"/>
      <c r="O35" s="11">
        <f>IF(OR($A35="",$H35=""),"",IF($H35="已取消",0,IF($H35="已降级",IF($L35="","",$L35),IF($N35="是",$D35,IF($N35="否",0,"")))))</f>
        <v/>
      </c>
      <c r="P35" s="11">
        <f>IF(OR($A35="",$H35=""),"",IF($H35="已取消",$D35,IF($H35="已降级",IF($L35="","",$D35-$L35),IF($N35="是",0,IF($N35="否",$D35,"")))))</f>
        <v/>
      </c>
      <c r="Q35" s="12">
        <f>IF($A35="","",IF($H35="",IF(TODAY()&gt;WORKDAY($A35,'列表'!$I$5),"逾期","处理中"),IF(AND($H35="已暂停",$N35=""),IF(AND($M35&lt;&gt;"",TODAY()&gt;=$M35),"核对恢复","已暂停"),"已关闭")))</f>
        <v/>
      </c>
      <c r="R35" s="8" t="n"/>
    </row>
    <row r="36">
      <c r="A36" s="4" t="n"/>
      <c r="B36" s="5" t="n"/>
      <c r="C36" s="6" t="n"/>
      <c r="D36" s="7" t="n"/>
      <c r="E36" s="6" t="n"/>
      <c r="F36" s="8" t="n"/>
      <c r="G36" s="6" t="n"/>
      <c r="H36" s="6" t="n"/>
      <c r="I36" s="4" t="n"/>
      <c r="J36" s="9">
        <f>IF(OR($A36="",$I36=""),"",IF($I36&lt;=WORKDAY($A36,'列表'!$I$5),"是","否"))</f>
        <v/>
      </c>
      <c r="K36" s="7" t="n"/>
      <c r="L36" s="7" t="n"/>
      <c r="M36" s="4" t="n"/>
      <c r="N36" s="10" t="n"/>
      <c r="O36" s="11">
        <f>IF(OR($A36="",$H36=""),"",IF($H36="已取消",0,IF($H36="已降级",IF($L36="","",$L36),IF($N36="是",$D36,IF($N36="否",0,"")))))</f>
        <v/>
      </c>
      <c r="P36" s="11">
        <f>IF(OR($A36="",$H36=""),"",IF($H36="已取消",$D36,IF($H36="已降级",IF($L36="","",$D36-$L36),IF($N36="是",0,IF($N36="否",$D36,"")))))</f>
        <v/>
      </c>
      <c r="Q36" s="12">
        <f>IF($A36="","",IF($H36="",IF(TODAY()&gt;WORKDAY($A36,'列表'!$I$5),"逾期","处理中"),IF(AND($H36="已暂停",$N36=""),IF(AND($M36&lt;&gt;"",TODAY()&gt;=$M36),"核对恢复","已暂停"),"已关闭")))</f>
        <v/>
      </c>
      <c r="R36" s="8" t="n"/>
    </row>
    <row r="37">
      <c r="A37" s="4" t="n"/>
      <c r="B37" s="5" t="n"/>
      <c r="C37" s="6" t="n"/>
      <c r="D37" s="7" t="n"/>
      <c r="E37" s="6" t="n"/>
      <c r="F37" s="8" t="n"/>
      <c r="G37" s="6" t="n"/>
      <c r="H37" s="6" t="n"/>
      <c r="I37" s="4" t="n"/>
      <c r="J37" s="9">
        <f>IF(OR($A37="",$I37=""),"",IF($I37&lt;=WORKDAY($A37,'列表'!$I$5),"是","否"))</f>
        <v/>
      </c>
      <c r="K37" s="7" t="n"/>
      <c r="L37" s="7" t="n"/>
      <c r="M37" s="4" t="n"/>
      <c r="N37" s="10" t="n"/>
      <c r="O37" s="11">
        <f>IF(OR($A37="",$H37=""),"",IF($H37="已取消",0,IF($H37="已降级",IF($L37="","",$L37),IF($N37="是",$D37,IF($N37="否",0,"")))))</f>
        <v/>
      </c>
      <c r="P37" s="11">
        <f>IF(OR($A37="",$H37=""),"",IF($H37="已取消",$D37,IF($H37="已降级",IF($L37="","",$D37-$L37),IF($N37="是",0,IF($N37="否",$D37,"")))))</f>
        <v/>
      </c>
      <c r="Q37" s="12">
        <f>IF($A37="","",IF($H37="",IF(TODAY()&gt;WORKDAY($A37,'列表'!$I$5),"逾期","处理中"),IF(AND($H37="已暂停",$N37=""),IF(AND($M37&lt;&gt;"",TODAY()&gt;=$M37),"核对恢复","已暂停"),"已关闭")))</f>
        <v/>
      </c>
      <c r="R37" s="8" t="n"/>
    </row>
    <row r="38">
      <c r="A38" s="4" t="n"/>
      <c r="B38" s="5" t="n"/>
      <c r="C38" s="6" t="n"/>
      <c r="D38" s="7" t="n"/>
      <c r="E38" s="6" t="n"/>
      <c r="F38" s="8" t="n"/>
      <c r="G38" s="6" t="n"/>
      <c r="H38" s="6" t="n"/>
      <c r="I38" s="4" t="n"/>
      <c r="J38" s="9">
        <f>IF(OR($A38="",$I38=""),"",IF($I38&lt;=WORKDAY($A38,'列表'!$I$5),"是","否"))</f>
        <v/>
      </c>
      <c r="K38" s="7" t="n"/>
      <c r="L38" s="7" t="n"/>
      <c r="M38" s="4" t="n"/>
      <c r="N38" s="10" t="n"/>
      <c r="O38" s="11">
        <f>IF(OR($A38="",$H38=""),"",IF($H38="已取消",0,IF($H38="已降级",IF($L38="","",$L38),IF($N38="是",$D38,IF($N38="否",0,"")))))</f>
        <v/>
      </c>
      <c r="P38" s="11">
        <f>IF(OR($A38="",$H38=""),"",IF($H38="已取消",$D38,IF($H38="已降级",IF($L38="","",$D38-$L38),IF($N38="是",0,IF($N38="否",$D38,"")))))</f>
        <v/>
      </c>
      <c r="Q38" s="12">
        <f>IF($A38="","",IF($H38="",IF(TODAY()&gt;WORKDAY($A38,'列表'!$I$5),"逾期","处理中"),IF(AND($H38="已暂停",$N38=""),IF(AND($M38&lt;&gt;"",TODAY()&gt;=$M38),"核对恢复","已暂停"),"已关闭")))</f>
        <v/>
      </c>
      <c r="R38" s="8" t="n"/>
    </row>
    <row r="39">
      <c r="A39" s="4" t="n"/>
      <c r="B39" s="5" t="n"/>
      <c r="C39" s="6" t="n"/>
      <c r="D39" s="7" t="n"/>
      <c r="E39" s="6" t="n"/>
      <c r="F39" s="8" t="n"/>
      <c r="G39" s="6" t="n"/>
      <c r="H39" s="6" t="n"/>
      <c r="I39" s="4" t="n"/>
      <c r="J39" s="9">
        <f>IF(OR($A39="",$I39=""),"",IF($I39&lt;=WORKDAY($A39,'列表'!$I$5),"是","否"))</f>
        <v/>
      </c>
      <c r="K39" s="7" t="n"/>
      <c r="L39" s="7" t="n"/>
      <c r="M39" s="4" t="n"/>
      <c r="N39" s="10" t="n"/>
      <c r="O39" s="11">
        <f>IF(OR($A39="",$H39=""),"",IF($H39="已取消",0,IF($H39="已降级",IF($L39="","",$L39),IF($N39="是",$D39,IF($N39="否",0,"")))))</f>
        <v/>
      </c>
      <c r="P39" s="11">
        <f>IF(OR($A39="",$H39=""),"",IF($H39="已取消",$D39,IF($H39="已降级",IF($L39="","",$D39-$L39),IF($N39="是",0,IF($N39="否",$D39,"")))))</f>
        <v/>
      </c>
      <c r="Q39" s="12">
        <f>IF($A39="","",IF($H39="",IF(TODAY()&gt;WORKDAY($A39,'列表'!$I$5),"逾期","处理中"),IF(AND($H39="已暂停",$N39=""),IF(AND($M39&lt;&gt;"",TODAY()&gt;=$M39),"核对恢复","已暂停"),"已关闭")))</f>
        <v/>
      </c>
      <c r="R39" s="8" t="n"/>
    </row>
    <row r="40">
      <c r="A40" s="4" t="n"/>
      <c r="B40" s="5" t="n"/>
      <c r="C40" s="6" t="n"/>
      <c r="D40" s="7" t="n"/>
      <c r="E40" s="6" t="n"/>
      <c r="F40" s="8" t="n"/>
      <c r="G40" s="6" t="n"/>
      <c r="H40" s="6" t="n"/>
      <c r="I40" s="4" t="n"/>
      <c r="J40" s="9">
        <f>IF(OR($A40="",$I40=""),"",IF($I40&lt;=WORKDAY($A40,'列表'!$I$5),"是","否"))</f>
        <v/>
      </c>
      <c r="K40" s="7" t="n"/>
      <c r="L40" s="7" t="n"/>
      <c r="M40" s="4" t="n"/>
      <c r="N40" s="10" t="n"/>
      <c r="O40" s="11">
        <f>IF(OR($A40="",$H40=""),"",IF($H40="已取消",0,IF($H40="已降级",IF($L40="","",$L40),IF($N40="是",$D40,IF($N40="否",0,"")))))</f>
        <v/>
      </c>
      <c r="P40" s="11">
        <f>IF(OR($A40="",$H40=""),"",IF($H40="已取消",$D40,IF($H40="已降级",IF($L40="","",$D40-$L40),IF($N40="是",0,IF($N40="否",$D40,"")))))</f>
        <v/>
      </c>
      <c r="Q40" s="12">
        <f>IF($A40="","",IF($H40="",IF(TODAY()&gt;WORKDAY($A40,'列表'!$I$5),"逾期","处理中"),IF(AND($H40="已暂停",$N40=""),IF(AND($M40&lt;&gt;"",TODAY()&gt;=$M40),"核对恢复","已暂停"),"已关闭")))</f>
        <v/>
      </c>
      <c r="R40" s="8" t="n"/>
    </row>
    <row r="41">
      <c r="A41" s="4" t="n"/>
      <c r="B41" s="5" t="n"/>
      <c r="C41" s="6" t="n"/>
      <c r="D41" s="7" t="n"/>
      <c r="E41" s="6" t="n"/>
      <c r="F41" s="8" t="n"/>
      <c r="G41" s="6" t="n"/>
      <c r="H41" s="6" t="n"/>
      <c r="I41" s="4" t="n"/>
      <c r="J41" s="9">
        <f>IF(OR($A41="",$I41=""),"",IF($I41&lt;=WORKDAY($A41,'列表'!$I$5),"是","否"))</f>
        <v/>
      </c>
      <c r="K41" s="7" t="n"/>
      <c r="L41" s="7" t="n"/>
      <c r="M41" s="4" t="n"/>
      <c r="N41" s="10" t="n"/>
      <c r="O41" s="11">
        <f>IF(OR($A41="",$H41=""),"",IF($H41="已取消",0,IF($H41="已降级",IF($L41="","",$L41),IF($N41="是",$D41,IF($N41="否",0,"")))))</f>
        <v/>
      </c>
      <c r="P41" s="11">
        <f>IF(OR($A41="",$H41=""),"",IF($H41="已取消",$D41,IF($H41="已降级",IF($L41="","",$D41-$L41),IF($N41="是",0,IF($N41="否",$D41,"")))))</f>
        <v/>
      </c>
      <c r="Q41" s="12">
        <f>IF($A41="","",IF($H41="",IF(TODAY()&gt;WORKDAY($A41,'列表'!$I$5),"逾期","处理中"),IF(AND($H41="已暂停",$N41=""),IF(AND($M41&lt;&gt;"",TODAY()&gt;=$M41),"核对恢复","已暂停"),"已关闭")))</f>
        <v/>
      </c>
      <c r="R41" s="8" t="n"/>
    </row>
    <row r="42">
      <c r="A42" s="4" t="n"/>
      <c r="B42" s="5" t="n"/>
      <c r="C42" s="6" t="n"/>
      <c r="D42" s="7" t="n"/>
      <c r="E42" s="6" t="n"/>
      <c r="F42" s="8" t="n"/>
      <c r="G42" s="6" t="n"/>
      <c r="H42" s="6" t="n"/>
      <c r="I42" s="4" t="n"/>
      <c r="J42" s="9">
        <f>IF(OR($A42="",$I42=""),"",IF($I42&lt;=WORKDAY($A42,'列表'!$I$5),"是","否"))</f>
        <v/>
      </c>
      <c r="K42" s="7" t="n"/>
      <c r="L42" s="7" t="n"/>
      <c r="M42" s="4" t="n"/>
      <c r="N42" s="10" t="n"/>
      <c r="O42" s="11">
        <f>IF(OR($A42="",$H42=""),"",IF($H42="已取消",0,IF($H42="已降级",IF($L42="","",$L42),IF($N42="是",$D42,IF($N42="否",0,"")))))</f>
        <v/>
      </c>
      <c r="P42" s="11">
        <f>IF(OR($A42="",$H42=""),"",IF($H42="已取消",$D42,IF($H42="已降级",IF($L42="","",$D42-$L42),IF($N42="是",0,IF($N42="否",$D42,"")))))</f>
        <v/>
      </c>
      <c r="Q42" s="12">
        <f>IF($A42="","",IF($H42="",IF(TODAY()&gt;WORKDAY($A42,'列表'!$I$5),"逾期","处理中"),IF(AND($H42="已暂停",$N42=""),IF(AND($M42&lt;&gt;"",TODAY()&gt;=$M42),"核对恢复","已暂停"),"已关闭")))</f>
        <v/>
      </c>
      <c r="R42" s="8" t="n"/>
    </row>
    <row r="43">
      <c r="A43" s="4" t="n"/>
      <c r="B43" s="5" t="n"/>
      <c r="C43" s="6" t="n"/>
      <c r="D43" s="7" t="n"/>
      <c r="E43" s="6" t="n"/>
      <c r="F43" s="8" t="n"/>
      <c r="G43" s="6" t="n"/>
      <c r="H43" s="6" t="n"/>
      <c r="I43" s="4" t="n"/>
      <c r="J43" s="9">
        <f>IF(OR($A43="",$I43=""),"",IF($I43&lt;=WORKDAY($A43,'列表'!$I$5),"是","否"))</f>
        <v/>
      </c>
      <c r="K43" s="7" t="n"/>
      <c r="L43" s="7" t="n"/>
      <c r="M43" s="4" t="n"/>
      <c r="N43" s="10" t="n"/>
      <c r="O43" s="11">
        <f>IF(OR($A43="",$H43=""),"",IF($H43="已取消",0,IF($H43="已降级",IF($L43="","",$L43),IF($N43="是",$D43,IF($N43="否",0,"")))))</f>
        <v/>
      </c>
      <c r="P43" s="11">
        <f>IF(OR($A43="",$H43=""),"",IF($H43="已取消",$D43,IF($H43="已降级",IF($L43="","",$D43-$L43),IF($N43="是",0,IF($N43="否",$D43,"")))))</f>
        <v/>
      </c>
      <c r="Q43" s="12">
        <f>IF($A43="","",IF($H43="",IF(TODAY()&gt;WORKDAY($A43,'列表'!$I$5),"逾期","处理中"),IF(AND($H43="已暂停",$N43=""),IF(AND($M43&lt;&gt;"",TODAY()&gt;=$M43),"核对恢复","已暂停"),"已关闭")))</f>
        <v/>
      </c>
      <c r="R43" s="8" t="n"/>
    </row>
    <row r="44">
      <c r="A44" s="4" t="n"/>
      <c r="B44" s="5" t="n"/>
      <c r="C44" s="6" t="n"/>
      <c r="D44" s="7" t="n"/>
      <c r="E44" s="6" t="n"/>
      <c r="F44" s="8" t="n"/>
      <c r="G44" s="6" t="n"/>
      <c r="H44" s="6" t="n"/>
      <c r="I44" s="4" t="n"/>
      <c r="J44" s="9">
        <f>IF(OR($A44="",$I44=""),"",IF($I44&lt;=WORKDAY($A44,'列表'!$I$5),"是","否"))</f>
        <v/>
      </c>
      <c r="K44" s="7" t="n"/>
      <c r="L44" s="7" t="n"/>
      <c r="M44" s="4" t="n"/>
      <c r="N44" s="10" t="n"/>
      <c r="O44" s="11">
        <f>IF(OR($A44="",$H44=""),"",IF($H44="已取消",0,IF($H44="已降级",IF($L44="","",$L44),IF($N44="是",$D44,IF($N44="否",0,"")))))</f>
        <v/>
      </c>
      <c r="P44" s="11">
        <f>IF(OR($A44="",$H44=""),"",IF($H44="已取消",$D44,IF($H44="已降级",IF($L44="","",$D44-$L44),IF($N44="是",0,IF($N44="否",$D44,"")))))</f>
        <v/>
      </c>
      <c r="Q44" s="12">
        <f>IF($A44="","",IF($H44="",IF(TODAY()&gt;WORKDAY($A44,'列表'!$I$5),"逾期","处理中"),IF(AND($H44="已暂停",$N44=""),IF(AND($M44&lt;&gt;"",TODAY()&gt;=$M44),"核对恢复","已暂停"),"已关闭")))</f>
        <v/>
      </c>
      <c r="R44" s="8" t="n"/>
    </row>
    <row r="45">
      <c r="A45" s="4" t="n"/>
      <c r="B45" s="5" t="n"/>
      <c r="C45" s="6" t="n"/>
      <c r="D45" s="7" t="n"/>
      <c r="E45" s="6" t="n"/>
      <c r="F45" s="8" t="n"/>
      <c r="G45" s="6" t="n"/>
      <c r="H45" s="6" t="n"/>
      <c r="I45" s="4" t="n"/>
      <c r="J45" s="9">
        <f>IF(OR($A45="",$I45=""),"",IF($I45&lt;=WORKDAY($A45,'列表'!$I$5),"是","否"))</f>
        <v/>
      </c>
      <c r="K45" s="7" t="n"/>
      <c r="L45" s="7" t="n"/>
      <c r="M45" s="4" t="n"/>
      <c r="N45" s="10" t="n"/>
      <c r="O45" s="11">
        <f>IF(OR($A45="",$H45=""),"",IF($H45="已取消",0,IF($H45="已降级",IF($L45="","",$L45),IF($N45="是",$D45,IF($N45="否",0,"")))))</f>
        <v/>
      </c>
      <c r="P45" s="11">
        <f>IF(OR($A45="",$H45=""),"",IF($H45="已取消",$D45,IF($H45="已降级",IF($L45="","",$D45-$L45),IF($N45="是",0,IF($N45="否",$D45,"")))))</f>
        <v/>
      </c>
      <c r="Q45" s="12">
        <f>IF($A45="","",IF($H45="",IF(TODAY()&gt;WORKDAY($A45,'列表'!$I$5),"逾期","处理中"),IF(AND($H45="已暂停",$N45=""),IF(AND($M45&lt;&gt;"",TODAY()&gt;=$M45),"核对恢复","已暂停"),"已关闭")))</f>
        <v/>
      </c>
      <c r="R45" s="8" t="n"/>
    </row>
    <row r="46">
      <c r="A46" s="4" t="n"/>
      <c r="B46" s="5" t="n"/>
      <c r="C46" s="6" t="n"/>
      <c r="D46" s="7" t="n"/>
      <c r="E46" s="6" t="n"/>
      <c r="F46" s="8" t="n"/>
      <c r="G46" s="6" t="n"/>
      <c r="H46" s="6" t="n"/>
      <c r="I46" s="4" t="n"/>
      <c r="J46" s="9">
        <f>IF(OR($A46="",$I46=""),"",IF($I46&lt;=WORKDAY($A46,'列表'!$I$5),"是","否"))</f>
        <v/>
      </c>
      <c r="K46" s="7" t="n"/>
      <c r="L46" s="7" t="n"/>
      <c r="M46" s="4" t="n"/>
      <c r="N46" s="10" t="n"/>
      <c r="O46" s="11">
        <f>IF(OR($A46="",$H46=""),"",IF($H46="已取消",0,IF($H46="已降级",IF($L46="","",$L46),IF($N46="是",$D46,IF($N46="否",0,"")))))</f>
        <v/>
      </c>
      <c r="P46" s="11">
        <f>IF(OR($A46="",$H46=""),"",IF($H46="已取消",$D46,IF($H46="已降级",IF($L46="","",$D46-$L46),IF($N46="是",0,IF($N46="否",$D46,"")))))</f>
        <v/>
      </c>
      <c r="Q46" s="12">
        <f>IF($A46="","",IF($H46="",IF(TODAY()&gt;WORKDAY($A46,'列表'!$I$5),"逾期","处理中"),IF(AND($H46="已暂停",$N46=""),IF(AND($M46&lt;&gt;"",TODAY()&gt;=$M46),"核对恢复","已暂停"),"已关闭")))</f>
        <v/>
      </c>
      <c r="R46" s="8" t="n"/>
    </row>
    <row r="47">
      <c r="A47" s="4" t="n"/>
      <c r="B47" s="5" t="n"/>
      <c r="C47" s="6" t="n"/>
      <c r="D47" s="7" t="n"/>
      <c r="E47" s="6" t="n"/>
      <c r="F47" s="8" t="n"/>
      <c r="G47" s="6" t="n"/>
      <c r="H47" s="6" t="n"/>
      <c r="I47" s="4" t="n"/>
      <c r="J47" s="9">
        <f>IF(OR($A47="",$I47=""),"",IF($I47&lt;=WORKDAY($A47,'列表'!$I$5),"是","否"))</f>
        <v/>
      </c>
      <c r="K47" s="7" t="n"/>
      <c r="L47" s="7" t="n"/>
      <c r="M47" s="4" t="n"/>
      <c r="N47" s="10" t="n"/>
      <c r="O47" s="11">
        <f>IF(OR($A47="",$H47=""),"",IF($H47="已取消",0,IF($H47="已降级",IF($L47="","",$L47),IF($N47="是",$D47,IF($N47="否",0,"")))))</f>
        <v/>
      </c>
      <c r="P47" s="11">
        <f>IF(OR($A47="",$H47=""),"",IF($H47="已取消",$D47,IF($H47="已降级",IF($L47="","",$D47-$L47),IF($N47="是",0,IF($N47="否",$D47,"")))))</f>
        <v/>
      </c>
      <c r="Q47" s="12">
        <f>IF($A47="","",IF($H47="",IF(TODAY()&gt;WORKDAY($A47,'列表'!$I$5),"逾期","处理中"),IF(AND($H47="已暂停",$N47=""),IF(AND($M47&lt;&gt;"",TODAY()&gt;=$M47),"核对恢复","已暂停"),"已关闭")))</f>
        <v/>
      </c>
      <c r="R47" s="8" t="n"/>
    </row>
    <row r="48">
      <c r="A48" s="4" t="n"/>
      <c r="B48" s="5" t="n"/>
      <c r="C48" s="6" t="n"/>
      <c r="D48" s="7" t="n"/>
      <c r="E48" s="6" t="n"/>
      <c r="F48" s="8" t="n"/>
      <c r="G48" s="6" t="n"/>
      <c r="H48" s="6" t="n"/>
      <c r="I48" s="4" t="n"/>
      <c r="J48" s="9">
        <f>IF(OR($A48="",$I48=""),"",IF($I48&lt;=WORKDAY($A48,'列表'!$I$5),"是","否"))</f>
        <v/>
      </c>
      <c r="K48" s="7" t="n"/>
      <c r="L48" s="7" t="n"/>
      <c r="M48" s="4" t="n"/>
      <c r="N48" s="10" t="n"/>
      <c r="O48" s="11">
        <f>IF(OR($A48="",$H48=""),"",IF($H48="已取消",0,IF($H48="已降级",IF($L48="","",$L48),IF($N48="是",$D48,IF($N48="否",0,"")))))</f>
        <v/>
      </c>
      <c r="P48" s="11">
        <f>IF(OR($A48="",$H48=""),"",IF($H48="已取消",$D48,IF($H48="已降级",IF($L48="","",$D48-$L48),IF($N48="是",0,IF($N48="否",$D48,"")))))</f>
        <v/>
      </c>
      <c r="Q48" s="12">
        <f>IF($A48="","",IF($H48="",IF(TODAY()&gt;WORKDAY($A48,'列表'!$I$5),"逾期","处理中"),IF(AND($H48="已暂停",$N48=""),IF(AND($M48&lt;&gt;"",TODAY()&gt;=$M48),"核对恢复","已暂停"),"已关闭")))</f>
        <v/>
      </c>
      <c r="R48" s="8" t="n"/>
    </row>
    <row r="49">
      <c r="A49" s="4" t="n"/>
      <c r="B49" s="5" t="n"/>
      <c r="C49" s="6" t="n"/>
      <c r="D49" s="7" t="n"/>
      <c r="E49" s="6" t="n"/>
      <c r="F49" s="8" t="n"/>
      <c r="G49" s="6" t="n"/>
      <c r="H49" s="6" t="n"/>
      <c r="I49" s="4" t="n"/>
      <c r="J49" s="9">
        <f>IF(OR($A49="",$I49=""),"",IF($I49&lt;=WORKDAY($A49,'列表'!$I$5),"是","否"))</f>
        <v/>
      </c>
      <c r="K49" s="7" t="n"/>
      <c r="L49" s="7" t="n"/>
      <c r="M49" s="4" t="n"/>
      <c r="N49" s="10" t="n"/>
      <c r="O49" s="11">
        <f>IF(OR($A49="",$H49=""),"",IF($H49="已取消",0,IF($H49="已降级",IF($L49="","",$L49),IF($N49="是",$D49,IF($N49="否",0,"")))))</f>
        <v/>
      </c>
      <c r="P49" s="11">
        <f>IF(OR($A49="",$H49=""),"",IF($H49="已取消",$D49,IF($H49="已降级",IF($L49="","",$D49-$L49),IF($N49="是",0,IF($N49="否",$D49,"")))))</f>
        <v/>
      </c>
      <c r="Q49" s="12">
        <f>IF($A49="","",IF($H49="",IF(TODAY()&gt;WORKDAY($A49,'列表'!$I$5),"逾期","处理中"),IF(AND($H49="已暂停",$N49=""),IF(AND($M49&lt;&gt;"",TODAY()&gt;=$M49),"核对恢复","已暂停"),"已关闭")))</f>
        <v/>
      </c>
      <c r="R49" s="8" t="n"/>
    </row>
    <row r="50">
      <c r="A50" s="4" t="n"/>
      <c r="B50" s="5" t="n"/>
      <c r="C50" s="6" t="n"/>
      <c r="D50" s="7" t="n"/>
      <c r="E50" s="6" t="n"/>
      <c r="F50" s="8" t="n"/>
      <c r="G50" s="6" t="n"/>
      <c r="H50" s="6" t="n"/>
      <c r="I50" s="4" t="n"/>
      <c r="J50" s="9">
        <f>IF(OR($A50="",$I50=""),"",IF($I50&lt;=WORKDAY($A50,'列表'!$I$5),"是","否"))</f>
        <v/>
      </c>
      <c r="K50" s="7" t="n"/>
      <c r="L50" s="7" t="n"/>
      <c r="M50" s="4" t="n"/>
      <c r="N50" s="10" t="n"/>
      <c r="O50" s="11">
        <f>IF(OR($A50="",$H50=""),"",IF($H50="已取消",0,IF($H50="已降级",IF($L50="","",$L50),IF($N50="是",$D50,IF($N50="否",0,"")))))</f>
        <v/>
      </c>
      <c r="P50" s="11">
        <f>IF(OR($A50="",$H50=""),"",IF($H50="已取消",$D50,IF($H50="已降级",IF($L50="","",$D50-$L50),IF($N50="是",0,IF($N50="否",$D50,"")))))</f>
        <v/>
      </c>
      <c r="Q50" s="12">
        <f>IF($A50="","",IF($H50="",IF(TODAY()&gt;WORKDAY($A50,'列表'!$I$5),"逾期","处理中"),IF(AND($H50="已暂停",$N50=""),IF(AND($M50&lt;&gt;"",TODAY()&gt;=$M50),"核对恢复","已暂停"),"已关闭")))</f>
        <v/>
      </c>
      <c r="R50" s="8" t="n"/>
    </row>
    <row r="51">
      <c r="A51" s="4" t="n"/>
      <c r="B51" s="5" t="n"/>
      <c r="C51" s="6" t="n"/>
      <c r="D51" s="7" t="n"/>
      <c r="E51" s="6" t="n"/>
      <c r="F51" s="8" t="n"/>
      <c r="G51" s="6" t="n"/>
      <c r="H51" s="6" t="n"/>
      <c r="I51" s="4" t="n"/>
      <c r="J51" s="9">
        <f>IF(OR($A51="",$I51=""),"",IF($I51&lt;=WORKDAY($A51,'列表'!$I$5),"是","否"))</f>
        <v/>
      </c>
      <c r="K51" s="7" t="n"/>
      <c r="L51" s="7" t="n"/>
      <c r="M51" s="4" t="n"/>
      <c r="N51" s="10" t="n"/>
      <c r="O51" s="11">
        <f>IF(OR($A51="",$H51=""),"",IF($H51="已取消",0,IF($H51="已降级",IF($L51="","",$L51),IF($N51="是",$D51,IF($N51="否",0,"")))))</f>
        <v/>
      </c>
      <c r="P51" s="11">
        <f>IF(OR($A51="",$H51=""),"",IF($H51="已取消",$D51,IF($H51="已降级",IF($L51="","",$D51-$L51),IF($N51="是",0,IF($N51="否",$D51,"")))))</f>
        <v/>
      </c>
      <c r="Q51" s="12">
        <f>IF($A51="","",IF($H51="",IF(TODAY()&gt;WORKDAY($A51,'列表'!$I$5),"逾期","处理中"),IF(AND($H51="已暂停",$N51=""),IF(AND($M51&lt;&gt;"",TODAY()&gt;=$M51),"核对恢复","已暂停"),"已关闭")))</f>
        <v/>
      </c>
      <c r="R51" s="8" t="n"/>
    </row>
    <row r="52">
      <c r="A52" s="4" t="n"/>
      <c r="B52" s="5" t="n"/>
      <c r="C52" s="6" t="n"/>
      <c r="D52" s="7" t="n"/>
      <c r="E52" s="6" t="n"/>
      <c r="F52" s="8" t="n"/>
      <c r="G52" s="6" t="n"/>
      <c r="H52" s="6" t="n"/>
      <c r="I52" s="4" t="n"/>
      <c r="J52" s="9">
        <f>IF(OR($A52="",$I52=""),"",IF($I52&lt;=WORKDAY($A52,'列表'!$I$5),"是","否"))</f>
        <v/>
      </c>
      <c r="K52" s="7" t="n"/>
      <c r="L52" s="7" t="n"/>
      <c r="M52" s="4" t="n"/>
      <c r="N52" s="10" t="n"/>
      <c r="O52" s="11">
        <f>IF(OR($A52="",$H52=""),"",IF($H52="已取消",0,IF($H52="已降级",IF($L52="","",$L52),IF($N52="是",$D52,IF($N52="否",0,"")))))</f>
        <v/>
      </c>
      <c r="P52" s="11">
        <f>IF(OR($A52="",$H52=""),"",IF($H52="已取消",$D52,IF($H52="已降级",IF($L52="","",$D52-$L52),IF($N52="是",0,IF($N52="否",$D52,"")))))</f>
        <v/>
      </c>
      <c r="Q52" s="12">
        <f>IF($A52="","",IF($H52="",IF(TODAY()&gt;WORKDAY($A52,'列表'!$I$5),"逾期","处理中"),IF(AND($H52="已暂停",$N52=""),IF(AND($M52&lt;&gt;"",TODAY()&gt;=$M52),"核对恢复","已暂停"),"已关闭")))</f>
        <v/>
      </c>
      <c r="R52" s="8" t="n"/>
    </row>
    <row r="53">
      <c r="A53" s="4" t="n"/>
      <c r="B53" s="5" t="n"/>
      <c r="C53" s="6" t="n"/>
      <c r="D53" s="7" t="n"/>
      <c r="E53" s="6" t="n"/>
      <c r="F53" s="8" t="n"/>
      <c r="G53" s="6" t="n"/>
      <c r="H53" s="6" t="n"/>
      <c r="I53" s="4" t="n"/>
      <c r="J53" s="9">
        <f>IF(OR($A53="",$I53=""),"",IF($I53&lt;=WORKDAY($A53,'列表'!$I$5),"是","否"))</f>
        <v/>
      </c>
      <c r="K53" s="7" t="n"/>
      <c r="L53" s="7" t="n"/>
      <c r="M53" s="4" t="n"/>
      <c r="N53" s="10" t="n"/>
      <c r="O53" s="11">
        <f>IF(OR($A53="",$H53=""),"",IF($H53="已取消",0,IF($H53="已降级",IF($L53="","",$L53),IF($N53="是",$D53,IF($N53="否",0,"")))))</f>
        <v/>
      </c>
      <c r="P53" s="11">
        <f>IF(OR($A53="",$H53=""),"",IF($H53="已取消",$D53,IF($H53="已降级",IF($L53="","",$D53-$L53),IF($N53="是",0,IF($N53="否",$D53,"")))))</f>
        <v/>
      </c>
      <c r="Q53" s="12">
        <f>IF($A53="","",IF($H53="",IF(TODAY()&gt;WORKDAY($A53,'列表'!$I$5),"逾期","处理中"),IF(AND($H53="已暂停",$N53=""),IF(AND($M53&lt;&gt;"",TODAY()&gt;=$M53),"核对恢复","已暂停"),"已关闭")))</f>
        <v/>
      </c>
      <c r="R53" s="8" t="n"/>
    </row>
    <row r="54">
      <c r="A54" s="4" t="n"/>
      <c r="B54" s="5" t="n"/>
      <c r="C54" s="6" t="n"/>
      <c r="D54" s="7" t="n"/>
      <c r="E54" s="6" t="n"/>
      <c r="F54" s="8" t="n"/>
      <c r="G54" s="6" t="n"/>
      <c r="H54" s="6" t="n"/>
      <c r="I54" s="4" t="n"/>
      <c r="J54" s="9">
        <f>IF(OR($A54="",$I54=""),"",IF($I54&lt;=WORKDAY($A54,'列表'!$I$5),"是","否"))</f>
        <v/>
      </c>
      <c r="K54" s="7" t="n"/>
      <c r="L54" s="7" t="n"/>
      <c r="M54" s="4" t="n"/>
      <c r="N54" s="10" t="n"/>
      <c r="O54" s="11">
        <f>IF(OR($A54="",$H54=""),"",IF($H54="已取消",0,IF($H54="已降级",IF($L54="","",$L54),IF($N54="是",$D54,IF($N54="否",0,"")))))</f>
        <v/>
      </c>
      <c r="P54" s="11">
        <f>IF(OR($A54="",$H54=""),"",IF($H54="已取消",$D54,IF($H54="已降级",IF($L54="","",$D54-$L54),IF($N54="是",0,IF($N54="否",$D54,"")))))</f>
        <v/>
      </c>
      <c r="Q54" s="12">
        <f>IF($A54="","",IF($H54="",IF(TODAY()&gt;WORKDAY($A54,'列表'!$I$5),"逾期","处理中"),IF(AND($H54="已暂停",$N54=""),IF(AND($M54&lt;&gt;"",TODAY()&gt;=$M54),"核对恢复","已暂停"),"已关闭")))</f>
        <v/>
      </c>
      <c r="R54" s="8" t="n"/>
    </row>
    <row r="55">
      <c r="A55" s="4" t="n"/>
      <c r="B55" s="5" t="n"/>
      <c r="C55" s="6" t="n"/>
      <c r="D55" s="7" t="n"/>
      <c r="E55" s="6" t="n"/>
      <c r="F55" s="8" t="n"/>
      <c r="G55" s="6" t="n"/>
      <c r="H55" s="6" t="n"/>
      <c r="I55" s="4" t="n"/>
      <c r="J55" s="9">
        <f>IF(OR($A55="",$I55=""),"",IF($I55&lt;=WORKDAY($A55,'列表'!$I$5),"是","否"))</f>
        <v/>
      </c>
      <c r="K55" s="7" t="n"/>
      <c r="L55" s="7" t="n"/>
      <c r="M55" s="4" t="n"/>
      <c r="N55" s="10" t="n"/>
      <c r="O55" s="11">
        <f>IF(OR($A55="",$H55=""),"",IF($H55="已取消",0,IF($H55="已降级",IF($L55="","",$L55),IF($N55="是",$D55,IF($N55="否",0,"")))))</f>
        <v/>
      </c>
      <c r="P55" s="11">
        <f>IF(OR($A55="",$H55=""),"",IF($H55="已取消",$D55,IF($H55="已降级",IF($L55="","",$D55-$L55),IF($N55="是",0,IF($N55="否",$D55,"")))))</f>
        <v/>
      </c>
      <c r="Q55" s="12">
        <f>IF($A55="","",IF($H55="",IF(TODAY()&gt;WORKDAY($A55,'列表'!$I$5),"逾期","处理中"),IF(AND($H55="已暂停",$N55=""),IF(AND($M55&lt;&gt;"",TODAY()&gt;=$M55),"核对恢复","已暂停"),"已关闭")))</f>
        <v/>
      </c>
      <c r="R55" s="8" t="n"/>
    </row>
    <row r="56">
      <c r="A56" s="4" t="n"/>
      <c r="B56" s="5" t="n"/>
      <c r="C56" s="6" t="n"/>
      <c r="D56" s="7" t="n"/>
      <c r="E56" s="6" t="n"/>
      <c r="F56" s="8" t="n"/>
      <c r="G56" s="6" t="n"/>
      <c r="H56" s="6" t="n"/>
      <c r="I56" s="4" t="n"/>
      <c r="J56" s="9">
        <f>IF(OR($A56="",$I56=""),"",IF($I56&lt;=WORKDAY($A56,'列表'!$I$5),"是","否"))</f>
        <v/>
      </c>
      <c r="K56" s="7" t="n"/>
      <c r="L56" s="7" t="n"/>
      <c r="M56" s="4" t="n"/>
      <c r="N56" s="10" t="n"/>
      <c r="O56" s="11">
        <f>IF(OR($A56="",$H56=""),"",IF($H56="已取消",0,IF($H56="已降级",IF($L56="","",$L56),IF($N56="是",$D56,IF($N56="否",0,"")))))</f>
        <v/>
      </c>
      <c r="P56" s="11">
        <f>IF(OR($A56="",$H56=""),"",IF($H56="已取消",$D56,IF($H56="已降级",IF($L56="","",$D56-$L56),IF($N56="是",0,IF($N56="否",$D56,"")))))</f>
        <v/>
      </c>
      <c r="Q56" s="12">
        <f>IF($A56="","",IF($H56="",IF(TODAY()&gt;WORKDAY($A56,'列表'!$I$5),"逾期","处理中"),IF(AND($H56="已暂停",$N56=""),IF(AND($M56&lt;&gt;"",TODAY()&gt;=$M56),"核对恢复","已暂停"),"已关闭")))</f>
        <v/>
      </c>
      <c r="R56" s="8" t="n"/>
    </row>
    <row r="57">
      <c r="A57" s="4" t="n"/>
      <c r="B57" s="5" t="n"/>
      <c r="C57" s="6" t="n"/>
      <c r="D57" s="7" t="n"/>
      <c r="E57" s="6" t="n"/>
      <c r="F57" s="8" t="n"/>
      <c r="G57" s="6" t="n"/>
      <c r="H57" s="6" t="n"/>
      <c r="I57" s="4" t="n"/>
      <c r="J57" s="9">
        <f>IF(OR($A57="",$I57=""),"",IF($I57&lt;=WORKDAY($A57,'列表'!$I$5),"是","否"))</f>
        <v/>
      </c>
      <c r="K57" s="7" t="n"/>
      <c r="L57" s="7" t="n"/>
      <c r="M57" s="4" t="n"/>
      <c r="N57" s="10" t="n"/>
      <c r="O57" s="11">
        <f>IF(OR($A57="",$H57=""),"",IF($H57="已取消",0,IF($H57="已降级",IF($L57="","",$L57),IF($N57="是",$D57,IF($N57="否",0,"")))))</f>
        <v/>
      </c>
      <c r="P57" s="11">
        <f>IF(OR($A57="",$H57=""),"",IF($H57="已取消",$D57,IF($H57="已降级",IF($L57="","",$D57-$L57),IF($N57="是",0,IF($N57="否",$D57,"")))))</f>
        <v/>
      </c>
      <c r="Q57" s="12">
        <f>IF($A57="","",IF($H57="",IF(TODAY()&gt;WORKDAY($A57,'列表'!$I$5),"逾期","处理中"),IF(AND($H57="已暂停",$N57=""),IF(AND($M57&lt;&gt;"",TODAY()&gt;=$M57),"核对恢复","已暂停"),"已关闭")))</f>
        <v/>
      </c>
      <c r="R57" s="8" t="n"/>
    </row>
    <row r="58">
      <c r="A58" s="4" t="n"/>
      <c r="B58" s="5" t="n"/>
      <c r="C58" s="6" t="n"/>
      <c r="D58" s="7" t="n"/>
      <c r="E58" s="6" t="n"/>
      <c r="F58" s="8" t="n"/>
      <c r="G58" s="6" t="n"/>
      <c r="H58" s="6" t="n"/>
      <c r="I58" s="4" t="n"/>
      <c r="J58" s="9">
        <f>IF(OR($A58="",$I58=""),"",IF($I58&lt;=WORKDAY($A58,'列表'!$I$5),"是","否"))</f>
        <v/>
      </c>
      <c r="K58" s="7" t="n"/>
      <c r="L58" s="7" t="n"/>
      <c r="M58" s="4" t="n"/>
      <c r="N58" s="10" t="n"/>
      <c r="O58" s="11">
        <f>IF(OR($A58="",$H58=""),"",IF($H58="已取消",0,IF($H58="已降级",IF($L58="","",$L58),IF($N58="是",$D58,IF($N58="否",0,"")))))</f>
        <v/>
      </c>
      <c r="P58" s="11">
        <f>IF(OR($A58="",$H58=""),"",IF($H58="已取消",$D58,IF($H58="已降级",IF($L58="","",$D58-$L58),IF($N58="是",0,IF($N58="否",$D58,"")))))</f>
        <v/>
      </c>
      <c r="Q58" s="12">
        <f>IF($A58="","",IF($H58="",IF(TODAY()&gt;WORKDAY($A58,'列表'!$I$5),"逾期","处理中"),IF(AND($H58="已暂停",$N58=""),IF(AND($M58&lt;&gt;"",TODAY()&gt;=$M58),"核对恢复","已暂停"),"已关闭")))</f>
        <v/>
      </c>
      <c r="R58" s="8" t="n"/>
    </row>
    <row r="59">
      <c r="A59" s="4" t="n"/>
      <c r="B59" s="5" t="n"/>
      <c r="C59" s="6" t="n"/>
      <c r="D59" s="7" t="n"/>
      <c r="E59" s="6" t="n"/>
      <c r="F59" s="8" t="n"/>
      <c r="G59" s="6" t="n"/>
      <c r="H59" s="6" t="n"/>
      <c r="I59" s="4" t="n"/>
      <c r="J59" s="9">
        <f>IF(OR($A59="",$I59=""),"",IF($I59&lt;=WORKDAY($A59,'列表'!$I$5),"是","否"))</f>
        <v/>
      </c>
      <c r="K59" s="7" t="n"/>
      <c r="L59" s="7" t="n"/>
      <c r="M59" s="4" t="n"/>
      <c r="N59" s="10" t="n"/>
      <c r="O59" s="11">
        <f>IF(OR($A59="",$H59=""),"",IF($H59="已取消",0,IF($H59="已降级",IF($L59="","",$L59),IF($N59="是",$D59,IF($N59="否",0,"")))))</f>
        <v/>
      </c>
      <c r="P59" s="11">
        <f>IF(OR($A59="",$H59=""),"",IF($H59="已取消",$D59,IF($H59="已降级",IF($L59="","",$D59-$L59),IF($N59="是",0,IF($N59="否",$D59,"")))))</f>
        <v/>
      </c>
      <c r="Q59" s="12">
        <f>IF($A59="","",IF($H59="",IF(TODAY()&gt;WORKDAY($A59,'列表'!$I$5),"逾期","处理中"),IF(AND($H59="已暂停",$N59=""),IF(AND($M59&lt;&gt;"",TODAY()&gt;=$M59),"核对恢复","已暂停"),"已关闭")))</f>
        <v/>
      </c>
      <c r="R59" s="8" t="n"/>
    </row>
    <row r="60">
      <c r="A60" s="4" t="n"/>
      <c r="B60" s="5" t="n"/>
      <c r="C60" s="6" t="n"/>
      <c r="D60" s="7" t="n"/>
      <c r="E60" s="6" t="n"/>
      <c r="F60" s="8" t="n"/>
      <c r="G60" s="6" t="n"/>
      <c r="H60" s="6" t="n"/>
      <c r="I60" s="4" t="n"/>
      <c r="J60" s="9">
        <f>IF(OR($A60="",$I60=""),"",IF($I60&lt;=WORKDAY($A60,'列表'!$I$5),"是","否"))</f>
        <v/>
      </c>
      <c r="K60" s="7" t="n"/>
      <c r="L60" s="7" t="n"/>
      <c r="M60" s="4" t="n"/>
      <c r="N60" s="10" t="n"/>
      <c r="O60" s="11">
        <f>IF(OR($A60="",$H60=""),"",IF($H60="已取消",0,IF($H60="已降级",IF($L60="","",$L60),IF($N60="是",$D60,IF($N60="否",0,"")))))</f>
        <v/>
      </c>
      <c r="P60" s="11">
        <f>IF(OR($A60="",$H60=""),"",IF($H60="已取消",$D60,IF($H60="已降级",IF($L60="","",$D60-$L60),IF($N60="是",0,IF($N60="否",$D60,"")))))</f>
        <v/>
      </c>
      <c r="Q60" s="12">
        <f>IF($A60="","",IF($H60="",IF(TODAY()&gt;WORKDAY($A60,'列表'!$I$5),"逾期","处理中"),IF(AND($H60="已暂停",$N60=""),IF(AND($M60&lt;&gt;"",TODAY()&gt;=$M60),"核对恢复","已暂停"),"已关闭")))</f>
        <v/>
      </c>
      <c r="R60" s="8" t="n"/>
    </row>
    <row r="61">
      <c r="A61" s="4" t="n"/>
      <c r="B61" s="5" t="n"/>
      <c r="C61" s="6" t="n"/>
      <c r="D61" s="7" t="n"/>
      <c r="E61" s="6" t="n"/>
      <c r="F61" s="8" t="n"/>
      <c r="G61" s="6" t="n"/>
      <c r="H61" s="6" t="n"/>
      <c r="I61" s="4" t="n"/>
      <c r="J61" s="9">
        <f>IF(OR($A61="",$I61=""),"",IF($I61&lt;=WORKDAY($A61,'列表'!$I$5),"是","否"))</f>
        <v/>
      </c>
      <c r="K61" s="7" t="n"/>
      <c r="L61" s="7" t="n"/>
      <c r="M61" s="4" t="n"/>
      <c r="N61" s="10" t="n"/>
      <c r="O61" s="11">
        <f>IF(OR($A61="",$H61=""),"",IF($H61="已取消",0,IF($H61="已降级",IF($L61="","",$L61),IF($N61="是",$D61,IF($N61="否",0,"")))))</f>
        <v/>
      </c>
      <c r="P61" s="11">
        <f>IF(OR($A61="",$H61=""),"",IF($H61="已取消",$D61,IF($H61="已降级",IF($L61="","",$D61-$L61),IF($N61="是",0,IF($N61="否",$D61,"")))))</f>
        <v/>
      </c>
      <c r="Q61" s="12">
        <f>IF($A61="","",IF($H61="",IF(TODAY()&gt;WORKDAY($A61,'列表'!$I$5),"逾期","处理中"),IF(AND($H61="已暂停",$N61=""),IF(AND($M61&lt;&gt;"",TODAY()&gt;=$M61),"核对恢复","已暂停"),"已关闭")))</f>
        <v/>
      </c>
      <c r="R61" s="8" t="n"/>
    </row>
    <row r="62">
      <c r="A62" s="4" t="n"/>
      <c r="B62" s="5" t="n"/>
      <c r="C62" s="6" t="n"/>
      <c r="D62" s="7" t="n"/>
      <c r="E62" s="6" t="n"/>
      <c r="F62" s="8" t="n"/>
      <c r="G62" s="6" t="n"/>
      <c r="H62" s="6" t="n"/>
      <c r="I62" s="4" t="n"/>
      <c r="J62" s="9">
        <f>IF(OR($A62="",$I62=""),"",IF($I62&lt;=WORKDAY($A62,'列表'!$I$5),"是","否"))</f>
        <v/>
      </c>
      <c r="K62" s="7" t="n"/>
      <c r="L62" s="7" t="n"/>
      <c r="M62" s="4" t="n"/>
      <c r="N62" s="10" t="n"/>
      <c r="O62" s="11">
        <f>IF(OR($A62="",$H62=""),"",IF($H62="已取消",0,IF($H62="已降级",IF($L62="","",$L62),IF($N62="是",$D62,IF($N62="否",0,"")))))</f>
        <v/>
      </c>
      <c r="P62" s="11">
        <f>IF(OR($A62="",$H62=""),"",IF($H62="已取消",$D62,IF($H62="已降级",IF($L62="","",$D62-$L62),IF($N62="是",0,IF($N62="否",$D62,"")))))</f>
        <v/>
      </c>
      <c r="Q62" s="12">
        <f>IF($A62="","",IF($H62="",IF(TODAY()&gt;WORKDAY($A62,'列表'!$I$5),"逾期","处理中"),IF(AND($H62="已暂停",$N62=""),IF(AND($M62&lt;&gt;"",TODAY()&gt;=$M62),"核对恢复","已暂停"),"已关闭")))</f>
        <v/>
      </c>
      <c r="R62" s="8" t="n"/>
    </row>
    <row r="63">
      <c r="A63" s="4" t="n"/>
      <c r="B63" s="5" t="n"/>
      <c r="C63" s="6" t="n"/>
      <c r="D63" s="7" t="n"/>
      <c r="E63" s="6" t="n"/>
      <c r="F63" s="8" t="n"/>
      <c r="G63" s="6" t="n"/>
      <c r="H63" s="6" t="n"/>
      <c r="I63" s="4" t="n"/>
      <c r="J63" s="9">
        <f>IF(OR($A63="",$I63=""),"",IF($I63&lt;=WORKDAY($A63,'列表'!$I$5),"是","否"))</f>
        <v/>
      </c>
      <c r="K63" s="7" t="n"/>
      <c r="L63" s="7" t="n"/>
      <c r="M63" s="4" t="n"/>
      <c r="N63" s="10" t="n"/>
      <c r="O63" s="11">
        <f>IF(OR($A63="",$H63=""),"",IF($H63="已取消",0,IF($H63="已降级",IF($L63="","",$L63),IF($N63="是",$D63,IF($N63="否",0,"")))))</f>
        <v/>
      </c>
      <c r="P63" s="11">
        <f>IF(OR($A63="",$H63=""),"",IF($H63="已取消",$D63,IF($H63="已降级",IF($L63="","",$D63-$L63),IF($N63="是",0,IF($N63="否",$D63,"")))))</f>
        <v/>
      </c>
      <c r="Q63" s="12">
        <f>IF($A63="","",IF($H63="",IF(TODAY()&gt;WORKDAY($A63,'列表'!$I$5),"逾期","处理中"),IF(AND($H63="已暂停",$N63=""),IF(AND($M63&lt;&gt;"",TODAY()&gt;=$M63),"核对恢复","已暂停"),"已关闭")))</f>
        <v/>
      </c>
      <c r="R63" s="8" t="n"/>
    </row>
    <row r="64">
      <c r="A64" s="4" t="n"/>
      <c r="B64" s="5" t="n"/>
      <c r="C64" s="6" t="n"/>
      <c r="D64" s="7" t="n"/>
      <c r="E64" s="6" t="n"/>
      <c r="F64" s="8" t="n"/>
      <c r="G64" s="6" t="n"/>
      <c r="H64" s="6" t="n"/>
      <c r="I64" s="4" t="n"/>
      <c r="J64" s="9">
        <f>IF(OR($A64="",$I64=""),"",IF($I64&lt;=WORKDAY($A64,'列表'!$I$5),"是","否"))</f>
        <v/>
      </c>
      <c r="K64" s="7" t="n"/>
      <c r="L64" s="7" t="n"/>
      <c r="M64" s="4" t="n"/>
      <c r="N64" s="10" t="n"/>
      <c r="O64" s="11">
        <f>IF(OR($A64="",$H64=""),"",IF($H64="已取消",0,IF($H64="已降级",IF($L64="","",$L64),IF($N64="是",$D64,IF($N64="否",0,"")))))</f>
        <v/>
      </c>
      <c r="P64" s="11">
        <f>IF(OR($A64="",$H64=""),"",IF($H64="已取消",$D64,IF($H64="已降级",IF($L64="","",$D64-$L64),IF($N64="是",0,IF($N64="否",$D64,"")))))</f>
        <v/>
      </c>
      <c r="Q64" s="12">
        <f>IF($A64="","",IF($H64="",IF(TODAY()&gt;WORKDAY($A64,'列表'!$I$5),"逾期","处理中"),IF(AND($H64="已暂停",$N64=""),IF(AND($M64&lt;&gt;"",TODAY()&gt;=$M64),"核对恢复","已暂停"),"已关闭")))</f>
        <v/>
      </c>
      <c r="R64" s="8" t="n"/>
    </row>
    <row r="65">
      <c r="A65" s="4" t="n"/>
      <c r="B65" s="5" t="n"/>
      <c r="C65" s="6" t="n"/>
      <c r="D65" s="7" t="n"/>
      <c r="E65" s="6" t="n"/>
      <c r="F65" s="8" t="n"/>
      <c r="G65" s="6" t="n"/>
      <c r="H65" s="6" t="n"/>
      <c r="I65" s="4" t="n"/>
      <c r="J65" s="9">
        <f>IF(OR($A65="",$I65=""),"",IF($I65&lt;=WORKDAY($A65,'列表'!$I$5),"是","否"))</f>
        <v/>
      </c>
      <c r="K65" s="7" t="n"/>
      <c r="L65" s="7" t="n"/>
      <c r="M65" s="4" t="n"/>
      <c r="N65" s="10" t="n"/>
      <c r="O65" s="11">
        <f>IF(OR($A65="",$H65=""),"",IF($H65="已取消",0,IF($H65="已降级",IF($L65="","",$L65),IF($N65="是",$D65,IF($N65="否",0,"")))))</f>
        <v/>
      </c>
      <c r="P65" s="11">
        <f>IF(OR($A65="",$H65=""),"",IF($H65="已取消",$D65,IF($H65="已降级",IF($L65="","",$D65-$L65),IF($N65="是",0,IF($N65="否",$D65,"")))))</f>
        <v/>
      </c>
      <c r="Q65" s="12">
        <f>IF($A65="","",IF($H65="",IF(TODAY()&gt;WORKDAY($A65,'列表'!$I$5),"逾期","处理中"),IF(AND($H65="已暂停",$N65=""),IF(AND($M65&lt;&gt;"",TODAY()&gt;=$M65),"核对恢复","已暂停"),"已关闭")))</f>
        <v/>
      </c>
      <c r="R65" s="8" t="n"/>
    </row>
    <row r="66">
      <c r="A66" s="4" t="n"/>
      <c r="B66" s="5" t="n"/>
      <c r="C66" s="6" t="n"/>
      <c r="D66" s="7" t="n"/>
      <c r="E66" s="6" t="n"/>
      <c r="F66" s="8" t="n"/>
      <c r="G66" s="6" t="n"/>
      <c r="H66" s="6" t="n"/>
      <c r="I66" s="4" t="n"/>
      <c r="J66" s="9">
        <f>IF(OR($A66="",$I66=""),"",IF($I66&lt;=WORKDAY($A66,'列表'!$I$5),"是","否"))</f>
        <v/>
      </c>
      <c r="K66" s="7" t="n"/>
      <c r="L66" s="7" t="n"/>
      <c r="M66" s="4" t="n"/>
      <c r="N66" s="10" t="n"/>
      <c r="O66" s="11">
        <f>IF(OR($A66="",$H66=""),"",IF($H66="已取消",0,IF($H66="已降级",IF($L66="","",$L66),IF($N66="是",$D66,IF($N66="否",0,"")))))</f>
        <v/>
      </c>
      <c r="P66" s="11">
        <f>IF(OR($A66="",$H66=""),"",IF($H66="已取消",$D66,IF($H66="已降级",IF($L66="","",$D66-$L66),IF($N66="是",0,IF($N66="否",$D66,"")))))</f>
        <v/>
      </c>
      <c r="Q66" s="12">
        <f>IF($A66="","",IF($H66="",IF(TODAY()&gt;WORKDAY($A66,'列表'!$I$5),"逾期","处理中"),IF(AND($H66="已暂停",$N66=""),IF(AND($M66&lt;&gt;"",TODAY()&gt;=$M66),"核对恢复","已暂停"),"已关闭")))</f>
        <v/>
      </c>
      <c r="R66" s="8" t="n"/>
    </row>
    <row r="67">
      <c r="A67" s="4" t="n"/>
      <c r="B67" s="5" t="n"/>
      <c r="C67" s="6" t="n"/>
      <c r="D67" s="7" t="n"/>
      <c r="E67" s="6" t="n"/>
      <c r="F67" s="8" t="n"/>
      <c r="G67" s="6" t="n"/>
      <c r="H67" s="6" t="n"/>
      <c r="I67" s="4" t="n"/>
      <c r="J67" s="9">
        <f>IF(OR($A67="",$I67=""),"",IF($I67&lt;=WORKDAY($A67,'列表'!$I$5),"是","否"))</f>
        <v/>
      </c>
      <c r="K67" s="7" t="n"/>
      <c r="L67" s="7" t="n"/>
      <c r="M67" s="4" t="n"/>
      <c r="N67" s="10" t="n"/>
      <c r="O67" s="11">
        <f>IF(OR($A67="",$H67=""),"",IF($H67="已取消",0,IF($H67="已降级",IF($L67="","",$L67),IF($N67="是",$D67,IF($N67="否",0,"")))))</f>
        <v/>
      </c>
      <c r="P67" s="11">
        <f>IF(OR($A67="",$H67=""),"",IF($H67="已取消",$D67,IF($H67="已降级",IF($L67="","",$D67-$L67),IF($N67="是",0,IF($N67="否",$D67,"")))))</f>
        <v/>
      </c>
      <c r="Q67" s="12">
        <f>IF($A67="","",IF($H67="",IF(TODAY()&gt;WORKDAY($A67,'列表'!$I$5),"逾期","处理中"),IF(AND($H67="已暂停",$N67=""),IF(AND($M67&lt;&gt;"",TODAY()&gt;=$M67),"核对恢复","已暂停"),"已关闭")))</f>
        <v/>
      </c>
      <c r="R67" s="8" t="n"/>
    </row>
    <row r="68">
      <c r="A68" s="4" t="n"/>
      <c r="B68" s="5" t="n"/>
      <c r="C68" s="6" t="n"/>
      <c r="D68" s="7" t="n"/>
      <c r="E68" s="6" t="n"/>
      <c r="F68" s="8" t="n"/>
      <c r="G68" s="6" t="n"/>
      <c r="H68" s="6" t="n"/>
      <c r="I68" s="4" t="n"/>
      <c r="J68" s="9">
        <f>IF(OR($A68="",$I68=""),"",IF($I68&lt;=WORKDAY($A68,'列表'!$I$5),"是","否"))</f>
        <v/>
      </c>
      <c r="K68" s="7" t="n"/>
      <c r="L68" s="7" t="n"/>
      <c r="M68" s="4" t="n"/>
      <c r="N68" s="10" t="n"/>
      <c r="O68" s="11">
        <f>IF(OR($A68="",$H68=""),"",IF($H68="已取消",0,IF($H68="已降级",IF($L68="","",$L68),IF($N68="是",$D68,IF($N68="否",0,"")))))</f>
        <v/>
      </c>
      <c r="P68" s="11">
        <f>IF(OR($A68="",$H68=""),"",IF($H68="已取消",$D68,IF($H68="已降级",IF($L68="","",$D68-$L68),IF($N68="是",0,IF($N68="否",$D68,"")))))</f>
        <v/>
      </c>
      <c r="Q68" s="12">
        <f>IF($A68="","",IF($H68="",IF(TODAY()&gt;WORKDAY($A68,'列表'!$I$5),"逾期","处理中"),IF(AND($H68="已暂停",$N68=""),IF(AND($M68&lt;&gt;"",TODAY()&gt;=$M68),"核对恢复","已暂停"),"已关闭")))</f>
        <v/>
      </c>
      <c r="R68" s="8" t="n"/>
    </row>
    <row r="69">
      <c r="A69" s="4" t="n"/>
      <c r="B69" s="5" t="n"/>
      <c r="C69" s="6" t="n"/>
      <c r="D69" s="7" t="n"/>
      <c r="E69" s="6" t="n"/>
      <c r="F69" s="8" t="n"/>
      <c r="G69" s="6" t="n"/>
      <c r="H69" s="6" t="n"/>
      <c r="I69" s="4" t="n"/>
      <c r="J69" s="9">
        <f>IF(OR($A69="",$I69=""),"",IF($I69&lt;=WORKDAY($A69,'列表'!$I$5),"是","否"))</f>
        <v/>
      </c>
      <c r="K69" s="7" t="n"/>
      <c r="L69" s="7" t="n"/>
      <c r="M69" s="4" t="n"/>
      <c r="N69" s="10" t="n"/>
      <c r="O69" s="11">
        <f>IF(OR($A69="",$H69=""),"",IF($H69="已取消",0,IF($H69="已降级",IF($L69="","",$L69),IF($N69="是",$D69,IF($N69="否",0,"")))))</f>
        <v/>
      </c>
      <c r="P69" s="11">
        <f>IF(OR($A69="",$H69=""),"",IF($H69="已取消",$D69,IF($H69="已降级",IF($L69="","",$D69-$L69),IF($N69="是",0,IF($N69="否",$D69,"")))))</f>
        <v/>
      </c>
      <c r="Q69" s="12">
        <f>IF($A69="","",IF($H69="",IF(TODAY()&gt;WORKDAY($A69,'列表'!$I$5),"逾期","处理中"),IF(AND($H69="已暂停",$N69=""),IF(AND($M69&lt;&gt;"",TODAY()&gt;=$M69),"核对恢复","已暂停"),"已关闭")))</f>
        <v/>
      </c>
      <c r="R69" s="8" t="n"/>
    </row>
    <row r="70">
      <c r="A70" s="4" t="n"/>
      <c r="B70" s="5" t="n"/>
      <c r="C70" s="6" t="n"/>
      <c r="D70" s="7" t="n"/>
      <c r="E70" s="6" t="n"/>
      <c r="F70" s="8" t="n"/>
      <c r="G70" s="6" t="n"/>
      <c r="H70" s="6" t="n"/>
      <c r="I70" s="4" t="n"/>
      <c r="J70" s="9">
        <f>IF(OR($A70="",$I70=""),"",IF($I70&lt;=WORKDAY($A70,'列表'!$I$5),"是","否"))</f>
        <v/>
      </c>
      <c r="K70" s="7" t="n"/>
      <c r="L70" s="7" t="n"/>
      <c r="M70" s="4" t="n"/>
      <c r="N70" s="10" t="n"/>
      <c r="O70" s="11">
        <f>IF(OR($A70="",$H70=""),"",IF($H70="已取消",0,IF($H70="已降级",IF($L70="","",$L70),IF($N70="是",$D70,IF($N70="否",0,"")))))</f>
        <v/>
      </c>
      <c r="P70" s="11">
        <f>IF(OR($A70="",$H70=""),"",IF($H70="已取消",$D70,IF($H70="已降级",IF($L70="","",$D70-$L70),IF($N70="是",0,IF($N70="否",$D70,"")))))</f>
        <v/>
      </c>
      <c r="Q70" s="12">
        <f>IF($A70="","",IF($H70="",IF(TODAY()&gt;WORKDAY($A70,'列表'!$I$5),"逾期","处理中"),IF(AND($H70="已暂停",$N70=""),IF(AND($M70&lt;&gt;"",TODAY()&gt;=$M70),"核对恢复","已暂停"),"已关闭")))</f>
        <v/>
      </c>
      <c r="R70" s="8" t="n"/>
    </row>
    <row r="71">
      <c r="A71" s="4" t="n"/>
      <c r="B71" s="5" t="n"/>
      <c r="C71" s="6" t="n"/>
      <c r="D71" s="7" t="n"/>
      <c r="E71" s="6" t="n"/>
      <c r="F71" s="8" t="n"/>
      <c r="G71" s="6" t="n"/>
      <c r="H71" s="6" t="n"/>
      <c r="I71" s="4" t="n"/>
      <c r="J71" s="9">
        <f>IF(OR($A71="",$I71=""),"",IF($I71&lt;=WORKDAY($A71,'列表'!$I$5),"是","否"))</f>
        <v/>
      </c>
      <c r="K71" s="7" t="n"/>
      <c r="L71" s="7" t="n"/>
      <c r="M71" s="4" t="n"/>
      <c r="N71" s="10" t="n"/>
      <c r="O71" s="11">
        <f>IF(OR($A71="",$H71=""),"",IF($H71="已取消",0,IF($H71="已降级",IF($L71="","",$L71),IF($N71="是",$D71,IF($N71="否",0,"")))))</f>
        <v/>
      </c>
      <c r="P71" s="11">
        <f>IF(OR($A71="",$H71=""),"",IF($H71="已取消",$D71,IF($H71="已降级",IF($L71="","",$D71-$L71),IF($N71="是",0,IF($N71="否",$D71,"")))))</f>
        <v/>
      </c>
      <c r="Q71" s="12">
        <f>IF($A71="","",IF($H71="",IF(TODAY()&gt;WORKDAY($A71,'列表'!$I$5),"逾期","处理中"),IF(AND($H71="已暂停",$N71=""),IF(AND($M71&lt;&gt;"",TODAY()&gt;=$M71),"核对恢复","已暂停"),"已关闭")))</f>
        <v/>
      </c>
      <c r="R71" s="8" t="n"/>
    </row>
    <row r="72">
      <c r="A72" s="4" t="n"/>
      <c r="B72" s="5" t="n"/>
      <c r="C72" s="6" t="n"/>
      <c r="D72" s="7" t="n"/>
      <c r="E72" s="6" t="n"/>
      <c r="F72" s="8" t="n"/>
      <c r="G72" s="6" t="n"/>
      <c r="H72" s="6" t="n"/>
      <c r="I72" s="4" t="n"/>
      <c r="J72" s="9">
        <f>IF(OR($A72="",$I72=""),"",IF($I72&lt;=WORKDAY($A72,'列表'!$I$5),"是","否"))</f>
        <v/>
      </c>
      <c r="K72" s="7" t="n"/>
      <c r="L72" s="7" t="n"/>
      <c r="M72" s="4" t="n"/>
      <c r="N72" s="10" t="n"/>
      <c r="O72" s="11">
        <f>IF(OR($A72="",$H72=""),"",IF($H72="已取消",0,IF($H72="已降级",IF($L72="","",$L72),IF($N72="是",$D72,IF($N72="否",0,"")))))</f>
        <v/>
      </c>
      <c r="P72" s="11">
        <f>IF(OR($A72="",$H72=""),"",IF($H72="已取消",$D72,IF($H72="已降级",IF($L72="","",$D72-$L72),IF($N72="是",0,IF($N72="否",$D72,"")))))</f>
        <v/>
      </c>
      <c r="Q72" s="12">
        <f>IF($A72="","",IF($H72="",IF(TODAY()&gt;WORKDAY($A72,'列表'!$I$5),"逾期","处理中"),IF(AND($H72="已暂停",$N72=""),IF(AND($M72&lt;&gt;"",TODAY()&gt;=$M72),"核对恢复","已暂停"),"已关闭")))</f>
        <v/>
      </c>
      <c r="R72" s="8" t="n"/>
    </row>
    <row r="73">
      <c r="A73" s="4" t="n"/>
      <c r="B73" s="5" t="n"/>
      <c r="C73" s="6" t="n"/>
      <c r="D73" s="7" t="n"/>
      <c r="E73" s="6" t="n"/>
      <c r="F73" s="8" t="n"/>
      <c r="G73" s="6" t="n"/>
      <c r="H73" s="6" t="n"/>
      <c r="I73" s="4" t="n"/>
      <c r="J73" s="9">
        <f>IF(OR($A73="",$I73=""),"",IF($I73&lt;=WORKDAY($A73,'列表'!$I$5),"是","否"))</f>
        <v/>
      </c>
      <c r="K73" s="7" t="n"/>
      <c r="L73" s="7" t="n"/>
      <c r="M73" s="4" t="n"/>
      <c r="N73" s="10" t="n"/>
      <c r="O73" s="11">
        <f>IF(OR($A73="",$H73=""),"",IF($H73="已取消",0,IF($H73="已降级",IF($L73="","",$L73),IF($N73="是",$D73,IF($N73="否",0,"")))))</f>
        <v/>
      </c>
      <c r="P73" s="11">
        <f>IF(OR($A73="",$H73=""),"",IF($H73="已取消",$D73,IF($H73="已降级",IF($L73="","",$D73-$L73),IF($N73="是",0,IF($N73="否",$D73,"")))))</f>
        <v/>
      </c>
      <c r="Q73" s="12">
        <f>IF($A73="","",IF($H73="",IF(TODAY()&gt;WORKDAY($A73,'列表'!$I$5),"逾期","处理中"),IF(AND($H73="已暂停",$N73=""),IF(AND($M73&lt;&gt;"",TODAY()&gt;=$M73),"核对恢复","已暂停"),"已关闭")))</f>
        <v/>
      </c>
      <c r="R73" s="8" t="n"/>
    </row>
    <row r="74">
      <c r="A74" s="4" t="n"/>
      <c r="B74" s="5" t="n"/>
      <c r="C74" s="6" t="n"/>
      <c r="D74" s="7" t="n"/>
      <c r="E74" s="6" t="n"/>
      <c r="F74" s="8" t="n"/>
      <c r="G74" s="6" t="n"/>
      <c r="H74" s="6" t="n"/>
      <c r="I74" s="4" t="n"/>
      <c r="J74" s="9">
        <f>IF(OR($A74="",$I74=""),"",IF($I74&lt;=WORKDAY($A74,'列表'!$I$5),"是","否"))</f>
        <v/>
      </c>
      <c r="K74" s="7" t="n"/>
      <c r="L74" s="7" t="n"/>
      <c r="M74" s="4" t="n"/>
      <c r="N74" s="10" t="n"/>
      <c r="O74" s="11">
        <f>IF(OR($A74="",$H74=""),"",IF($H74="已取消",0,IF($H74="已降级",IF($L74="","",$L74),IF($N74="是",$D74,IF($N74="否",0,"")))))</f>
        <v/>
      </c>
      <c r="P74" s="11">
        <f>IF(OR($A74="",$H74=""),"",IF($H74="已取消",$D74,IF($H74="已降级",IF($L74="","",$D74-$L74),IF($N74="是",0,IF($N74="否",$D74,"")))))</f>
        <v/>
      </c>
      <c r="Q74" s="12">
        <f>IF($A74="","",IF($H74="",IF(TODAY()&gt;WORKDAY($A74,'列表'!$I$5),"逾期","处理中"),IF(AND($H74="已暂停",$N74=""),IF(AND($M74&lt;&gt;"",TODAY()&gt;=$M74),"核对恢复","已暂停"),"已关闭")))</f>
        <v/>
      </c>
      <c r="R74" s="8" t="n"/>
    </row>
    <row r="75">
      <c r="A75" s="4" t="n"/>
      <c r="B75" s="5" t="n"/>
      <c r="C75" s="6" t="n"/>
      <c r="D75" s="7" t="n"/>
      <c r="E75" s="6" t="n"/>
      <c r="F75" s="8" t="n"/>
      <c r="G75" s="6" t="n"/>
      <c r="H75" s="6" t="n"/>
      <c r="I75" s="4" t="n"/>
      <c r="J75" s="9">
        <f>IF(OR($A75="",$I75=""),"",IF($I75&lt;=WORKDAY($A75,'列表'!$I$5),"是","否"))</f>
        <v/>
      </c>
      <c r="K75" s="7" t="n"/>
      <c r="L75" s="7" t="n"/>
      <c r="M75" s="4" t="n"/>
      <c r="N75" s="10" t="n"/>
      <c r="O75" s="11">
        <f>IF(OR($A75="",$H75=""),"",IF($H75="已取消",0,IF($H75="已降级",IF($L75="","",$L75),IF($N75="是",$D75,IF($N75="否",0,"")))))</f>
        <v/>
      </c>
      <c r="P75" s="11">
        <f>IF(OR($A75="",$H75=""),"",IF($H75="已取消",$D75,IF($H75="已降级",IF($L75="","",$D75-$L75),IF($N75="是",0,IF($N75="否",$D75,"")))))</f>
        <v/>
      </c>
      <c r="Q75" s="12">
        <f>IF($A75="","",IF($H75="",IF(TODAY()&gt;WORKDAY($A75,'列表'!$I$5),"逾期","处理中"),IF(AND($H75="已暂停",$N75=""),IF(AND($M75&lt;&gt;"",TODAY()&gt;=$M75),"核对恢复","已暂停"),"已关闭")))</f>
        <v/>
      </c>
      <c r="R75" s="8" t="n"/>
    </row>
    <row r="76">
      <c r="A76" s="4" t="n"/>
      <c r="B76" s="5" t="n"/>
      <c r="C76" s="6" t="n"/>
      <c r="D76" s="7" t="n"/>
      <c r="E76" s="6" t="n"/>
      <c r="F76" s="8" t="n"/>
      <c r="G76" s="6" t="n"/>
      <c r="H76" s="6" t="n"/>
      <c r="I76" s="4" t="n"/>
      <c r="J76" s="9">
        <f>IF(OR($A76="",$I76=""),"",IF($I76&lt;=WORKDAY($A76,'列表'!$I$5),"是","否"))</f>
        <v/>
      </c>
      <c r="K76" s="7" t="n"/>
      <c r="L76" s="7" t="n"/>
      <c r="M76" s="4" t="n"/>
      <c r="N76" s="10" t="n"/>
      <c r="O76" s="11">
        <f>IF(OR($A76="",$H76=""),"",IF($H76="已取消",0,IF($H76="已降级",IF($L76="","",$L76),IF($N76="是",$D76,IF($N76="否",0,"")))))</f>
        <v/>
      </c>
      <c r="P76" s="11">
        <f>IF(OR($A76="",$H76=""),"",IF($H76="已取消",$D76,IF($H76="已降级",IF($L76="","",$D76-$L76),IF($N76="是",0,IF($N76="否",$D76,"")))))</f>
        <v/>
      </c>
      <c r="Q76" s="12">
        <f>IF($A76="","",IF($H76="",IF(TODAY()&gt;WORKDAY($A76,'列表'!$I$5),"逾期","处理中"),IF(AND($H76="已暂停",$N76=""),IF(AND($M76&lt;&gt;"",TODAY()&gt;=$M76),"核对恢复","已暂停"),"已关闭")))</f>
        <v/>
      </c>
      <c r="R76" s="8" t="n"/>
    </row>
    <row r="77">
      <c r="A77" s="4" t="n"/>
      <c r="B77" s="5" t="n"/>
      <c r="C77" s="6" t="n"/>
      <c r="D77" s="7" t="n"/>
      <c r="E77" s="6" t="n"/>
      <c r="F77" s="8" t="n"/>
      <c r="G77" s="6" t="n"/>
      <c r="H77" s="6" t="n"/>
      <c r="I77" s="4" t="n"/>
      <c r="J77" s="9">
        <f>IF(OR($A77="",$I77=""),"",IF($I77&lt;=WORKDAY($A77,'列表'!$I$5),"是","否"))</f>
        <v/>
      </c>
      <c r="K77" s="7" t="n"/>
      <c r="L77" s="7" t="n"/>
      <c r="M77" s="4" t="n"/>
      <c r="N77" s="10" t="n"/>
      <c r="O77" s="11">
        <f>IF(OR($A77="",$H77=""),"",IF($H77="已取消",0,IF($H77="已降级",IF($L77="","",$L77),IF($N77="是",$D77,IF($N77="否",0,"")))))</f>
        <v/>
      </c>
      <c r="P77" s="11">
        <f>IF(OR($A77="",$H77=""),"",IF($H77="已取消",$D77,IF($H77="已降级",IF($L77="","",$D77-$L77),IF($N77="是",0,IF($N77="否",$D77,"")))))</f>
        <v/>
      </c>
      <c r="Q77" s="12">
        <f>IF($A77="","",IF($H77="",IF(TODAY()&gt;WORKDAY($A77,'列表'!$I$5),"逾期","处理中"),IF(AND($H77="已暂停",$N77=""),IF(AND($M77&lt;&gt;"",TODAY()&gt;=$M77),"核对恢复","已暂停"),"已关闭")))</f>
        <v/>
      </c>
      <c r="R77" s="8" t="n"/>
    </row>
    <row r="78">
      <c r="A78" s="4" t="n"/>
      <c r="B78" s="5" t="n"/>
      <c r="C78" s="6" t="n"/>
      <c r="D78" s="7" t="n"/>
      <c r="E78" s="6" t="n"/>
      <c r="F78" s="8" t="n"/>
      <c r="G78" s="6" t="n"/>
      <c r="H78" s="6" t="n"/>
      <c r="I78" s="4" t="n"/>
      <c r="J78" s="9">
        <f>IF(OR($A78="",$I78=""),"",IF($I78&lt;=WORKDAY($A78,'列表'!$I$5),"是","否"))</f>
        <v/>
      </c>
      <c r="K78" s="7" t="n"/>
      <c r="L78" s="7" t="n"/>
      <c r="M78" s="4" t="n"/>
      <c r="N78" s="10" t="n"/>
      <c r="O78" s="11">
        <f>IF(OR($A78="",$H78=""),"",IF($H78="已取消",0,IF($H78="已降级",IF($L78="","",$L78),IF($N78="是",$D78,IF($N78="否",0,"")))))</f>
        <v/>
      </c>
      <c r="P78" s="11">
        <f>IF(OR($A78="",$H78=""),"",IF($H78="已取消",$D78,IF($H78="已降级",IF($L78="","",$D78-$L78),IF($N78="是",0,IF($N78="否",$D78,"")))))</f>
        <v/>
      </c>
      <c r="Q78" s="12">
        <f>IF($A78="","",IF($H78="",IF(TODAY()&gt;WORKDAY($A78,'列表'!$I$5),"逾期","处理中"),IF(AND($H78="已暂停",$N78=""),IF(AND($M78&lt;&gt;"",TODAY()&gt;=$M78),"核对恢复","已暂停"),"已关闭")))</f>
        <v/>
      </c>
      <c r="R78" s="8" t="n"/>
    </row>
    <row r="79">
      <c r="A79" s="4" t="n"/>
      <c r="B79" s="5" t="n"/>
      <c r="C79" s="6" t="n"/>
      <c r="D79" s="7" t="n"/>
      <c r="E79" s="6" t="n"/>
      <c r="F79" s="8" t="n"/>
      <c r="G79" s="6" t="n"/>
      <c r="H79" s="6" t="n"/>
      <c r="I79" s="4" t="n"/>
      <c r="J79" s="9">
        <f>IF(OR($A79="",$I79=""),"",IF($I79&lt;=WORKDAY($A79,'列表'!$I$5),"是","否"))</f>
        <v/>
      </c>
      <c r="K79" s="7" t="n"/>
      <c r="L79" s="7" t="n"/>
      <c r="M79" s="4" t="n"/>
      <c r="N79" s="10" t="n"/>
      <c r="O79" s="11">
        <f>IF(OR($A79="",$H79=""),"",IF($H79="已取消",0,IF($H79="已降级",IF($L79="","",$L79),IF($N79="是",$D79,IF($N79="否",0,"")))))</f>
        <v/>
      </c>
      <c r="P79" s="11">
        <f>IF(OR($A79="",$H79=""),"",IF($H79="已取消",$D79,IF($H79="已降级",IF($L79="","",$D79-$L79),IF($N79="是",0,IF($N79="否",$D79,"")))))</f>
        <v/>
      </c>
      <c r="Q79" s="12">
        <f>IF($A79="","",IF($H79="",IF(TODAY()&gt;WORKDAY($A79,'列表'!$I$5),"逾期","处理中"),IF(AND($H79="已暂停",$N79=""),IF(AND($M79&lt;&gt;"",TODAY()&gt;=$M79),"核对恢复","已暂停"),"已关闭")))</f>
        <v/>
      </c>
      <c r="R79" s="8" t="n"/>
    </row>
    <row r="80">
      <c r="A80" s="4" t="n"/>
      <c r="B80" s="5" t="n"/>
      <c r="C80" s="6" t="n"/>
      <c r="D80" s="7" t="n"/>
      <c r="E80" s="6" t="n"/>
      <c r="F80" s="8" t="n"/>
      <c r="G80" s="6" t="n"/>
      <c r="H80" s="6" t="n"/>
      <c r="I80" s="4" t="n"/>
      <c r="J80" s="9">
        <f>IF(OR($A80="",$I80=""),"",IF($I80&lt;=WORKDAY($A80,'列表'!$I$5),"是","否"))</f>
        <v/>
      </c>
      <c r="K80" s="7" t="n"/>
      <c r="L80" s="7" t="n"/>
      <c r="M80" s="4" t="n"/>
      <c r="N80" s="10" t="n"/>
      <c r="O80" s="11">
        <f>IF(OR($A80="",$H80=""),"",IF($H80="已取消",0,IF($H80="已降级",IF($L80="","",$L80),IF($N80="是",$D80,IF($N80="否",0,"")))))</f>
        <v/>
      </c>
      <c r="P80" s="11">
        <f>IF(OR($A80="",$H80=""),"",IF($H80="已取消",$D80,IF($H80="已降级",IF($L80="","",$D80-$L80),IF($N80="是",0,IF($N80="否",$D80,"")))))</f>
        <v/>
      </c>
      <c r="Q80" s="12">
        <f>IF($A80="","",IF($H80="",IF(TODAY()&gt;WORKDAY($A80,'列表'!$I$5),"逾期","处理中"),IF(AND($H80="已暂停",$N80=""),IF(AND($M80&lt;&gt;"",TODAY()&gt;=$M80),"核对恢复","已暂停"),"已关闭")))</f>
        <v/>
      </c>
      <c r="R80" s="8" t="n"/>
    </row>
    <row r="81">
      <c r="A81" s="4" t="n"/>
      <c r="B81" s="5" t="n"/>
      <c r="C81" s="6" t="n"/>
      <c r="D81" s="7" t="n"/>
      <c r="E81" s="6" t="n"/>
      <c r="F81" s="8" t="n"/>
      <c r="G81" s="6" t="n"/>
      <c r="H81" s="6" t="n"/>
      <c r="I81" s="4" t="n"/>
      <c r="J81" s="9">
        <f>IF(OR($A81="",$I81=""),"",IF($I81&lt;=WORKDAY($A81,'列表'!$I$5),"是","否"))</f>
        <v/>
      </c>
      <c r="K81" s="7" t="n"/>
      <c r="L81" s="7" t="n"/>
      <c r="M81" s="4" t="n"/>
      <c r="N81" s="10" t="n"/>
      <c r="O81" s="11">
        <f>IF(OR($A81="",$H81=""),"",IF($H81="已取消",0,IF($H81="已降级",IF($L81="","",$L81),IF($N81="是",$D81,IF($N81="否",0,"")))))</f>
        <v/>
      </c>
      <c r="P81" s="11">
        <f>IF(OR($A81="",$H81=""),"",IF($H81="已取消",$D81,IF($H81="已降级",IF($L81="","",$D81-$L81),IF($N81="是",0,IF($N81="否",$D81,"")))))</f>
        <v/>
      </c>
      <c r="Q81" s="12">
        <f>IF($A81="","",IF($H81="",IF(TODAY()&gt;WORKDAY($A81,'列表'!$I$5),"逾期","处理中"),IF(AND($H81="已暂停",$N81=""),IF(AND($M81&lt;&gt;"",TODAY()&gt;=$M81),"核对恢复","已暂停"),"已关闭")))</f>
        <v/>
      </c>
      <c r="R81" s="8" t="n"/>
    </row>
    <row r="82">
      <c r="A82" s="4" t="n"/>
      <c r="B82" s="5" t="n"/>
      <c r="C82" s="6" t="n"/>
      <c r="D82" s="7" t="n"/>
      <c r="E82" s="6" t="n"/>
      <c r="F82" s="8" t="n"/>
      <c r="G82" s="6" t="n"/>
      <c r="H82" s="6" t="n"/>
      <c r="I82" s="4" t="n"/>
      <c r="J82" s="9">
        <f>IF(OR($A82="",$I82=""),"",IF($I82&lt;=WORKDAY($A82,'列表'!$I$5),"是","否"))</f>
        <v/>
      </c>
      <c r="K82" s="7" t="n"/>
      <c r="L82" s="7" t="n"/>
      <c r="M82" s="4" t="n"/>
      <c r="N82" s="10" t="n"/>
      <c r="O82" s="11">
        <f>IF(OR($A82="",$H82=""),"",IF($H82="已取消",0,IF($H82="已降级",IF($L82="","",$L82),IF($N82="是",$D82,IF($N82="否",0,"")))))</f>
        <v/>
      </c>
      <c r="P82" s="11">
        <f>IF(OR($A82="",$H82=""),"",IF($H82="已取消",$D82,IF($H82="已降级",IF($L82="","",$D82-$L82),IF($N82="是",0,IF($N82="否",$D82,"")))))</f>
        <v/>
      </c>
      <c r="Q82" s="12">
        <f>IF($A82="","",IF($H82="",IF(TODAY()&gt;WORKDAY($A82,'列表'!$I$5),"逾期","处理中"),IF(AND($H82="已暂停",$N82=""),IF(AND($M82&lt;&gt;"",TODAY()&gt;=$M82),"核对恢复","已暂停"),"已关闭")))</f>
        <v/>
      </c>
      <c r="R82" s="8" t="n"/>
    </row>
    <row r="83">
      <c r="A83" s="4" t="n"/>
      <c r="B83" s="5" t="n"/>
      <c r="C83" s="6" t="n"/>
      <c r="D83" s="7" t="n"/>
      <c r="E83" s="6" t="n"/>
      <c r="F83" s="8" t="n"/>
      <c r="G83" s="6" t="n"/>
      <c r="H83" s="6" t="n"/>
      <c r="I83" s="4" t="n"/>
      <c r="J83" s="9">
        <f>IF(OR($A83="",$I83=""),"",IF($I83&lt;=WORKDAY($A83,'列表'!$I$5),"是","否"))</f>
        <v/>
      </c>
      <c r="K83" s="7" t="n"/>
      <c r="L83" s="7" t="n"/>
      <c r="M83" s="4" t="n"/>
      <c r="N83" s="10" t="n"/>
      <c r="O83" s="11">
        <f>IF(OR($A83="",$H83=""),"",IF($H83="已取消",0,IF($H83="已降级",IF($L83="","",$L83),IF($N83="是",$D83,IF($N83="否",0,"")))))</f>
        <v/>
      </c>
      <c r="P83" s="11">
        <f>IF(OR($A83="",$H83=""),"",IF($H83="已取消",$D83,IF($H83="已降级",IF($L83="","",$D83-$L83),IF($N83="是",0,IF($N83="否",$D83,"")))))</f>
        <v/>
      </c>
      <c r="Q83" s="12">
        <f>IF($A83="","",IF($H83="",IF(TODAY()&gt;WORKDAY($A83,'列表'!$I$5),"逾期","处理中"),IF(AND($H83="已暂停",$N83=""),IF(AND($M83&lt;&gt;"",TODAY()&gt;=$M83),"核对恢复","已暂停"),"已关闭")))</f>
        <v/>
      </c>
      <c r="R83" s="8" t="n"/>
    </row>
    <row r="84">
      <c r="A84" s="4" t="n"/>
      <c r="B84" s="5" t="n"/>
      <c r="C84" s="6" t="n"/>
      <c r="D84" s="7" t="n"/>
      <c r="E84" s="6" t="n"/>
      <c r="F84" s="8" t="n"/>
      <c r="G84" s="6" t="n"/>
      <c r="H84" s="6" t="n"/>
      <c r="I84" s="4" t="n"/>
      <c r="J84" s="9">
        <f>IF(OR($A84="",$I84=""),"",IF($I84&lt;=WORKDAY($A84,'列表'!$I$5),"是","否"))</f>
        <v/>
      </c>
      <c r="K84" s="7" t="n"/>
      <c r="L84" s="7" t="n"/>
      <c r="M84" s="4" t="n"/>
      <c r="N84" s="10" t="n"/>
      <c r="O84" s="11">
        <f>IF(OR($A84="",$H84=""),"",IF($H84="已取消",0,IF($H84="已降级",IF($L84="","",$L84),IF($N84="是",$D84,IF($N84="否",0,"")))))</f>
        <v/>
      </c>
      <c r="P84" s="11">
        <f>IF(OR($A84="",$H84=""),"",IF($H84="已取消",$D84,IF($H84="已降级",IF($L84="","",$D84-$L84),IF($N84="是",0,IF($N84="否",$D84,"")))))</f>
        <v/>
      </c>
      <c r="Q84" s="12">
        <f>IF($A84="","",IF($H84="",IF(TODAY()&gt;WORKDAY($A84,'列表'!$I$5),"逾期","处理中"),IF(AND($H84="已暂停",$N84=""),IF(AND($M84&lt;&gt;"",TODAY()&gt;=$M84),"核对恢复","已暂停"),"已关闭")))</f>
        <v/>
      </c>
      <c r="R84" s="8" t="n"/>
    </row>
    <row r="85">
      <c r="A85" s="4" t="n"/>
      <c r="B85" s="5" t="n"/>
      <c r="C85" s="6" t="n"/>
      <c r="D85" s="7" t="n"/>
      <c r="E85" s="6" t="n"/>
      <c r="F85" s="8" t="n"/>
      <c r="G85" s="6" t="n"/>
      <c r="H85" s="6" t="n"/>
      <c r="I85" s="4" t="n"/>
      <c r="J85" s="9">
        <f>IF(OR($A85="",$I85=""),"",IF($I85&lt;=WORKDAY($A85,'列表'!$I$5),"是","否"))</f>
        <v/>
      </c>
      <c r="K85" s="7" t="n"/>
      <c r="L85" s="7" t="n"/>
      <c r="M85" s="4" t="n"/>
      <c r="N85" s="10" t="n"/>
      <c r="O85" s="11">
        <f>IF(OR($A85="",$H85=""),"",IF($H85="已取消",0,IF($H85="已降级",IF($L85="","",$L85),IF($N85="是",$D85,IF($N85="否",0,"")))))</f>
        <v/>
      </c>
      <c r="P85" s="11">
        <f>IF(OR($A85="",$H85=""),"",IF($H85="已取消",$D85,IF($H85="已降级",IF($L85="","",$D85-$L85),IF($N85="是",0,IF($N85="否",$D85,"")))))</f>
        <v/>
      </c>
      <c r="Q85" s="12">
        <f>IF($A85="","",IF($H85="",IF(TODAY()&gt;WORKDAY($A85,'列表'!$I$5),"逾期","处理中"),IF(AND($H85="已暂停",$N85=""),IF(AND($M85&lt;&gt;"",TODAY()&gt;=$M85),"核对恢复","已暂停"),"已关闭")))</f>
        <v/>
      </c>
      <c r="R85" s="8" t="n"/>
    </row>
    <row r="86">
      <c r="A86" s="4" t="n"/>
      <c r="B86" s="5" t="n"/>
      <c r="C86" s="6" t="n"/>
      <c r="D86" s="7" t="n"/>
      <c r="E86" s="6" t="n"/>
      <c r="F86" s="8" t="n"/>
      <c r="G86" s="6" t="n"/>
      <c r="H86" s="6" t="n"/>
      <c r="I86" s="4" t="n"/>
      <c r="J86" s="9">
        <f>IF(OR($A86="",$I86=""),"",IF($I86&lt;=WORKDAY($A86,'列表'!$I$5),"是","否"))</f>
        <v/>
      </c>
      <c r="K86" s="7" t="n"/>
      <c r="L86" s="7" t="n"/>
      <c r="M86" s="4" t="n"/>
      <c r="N86" s="10" t="n"/>
      <c r="O86" s="11">
        <f>IF(OR($A86="",$H86=""),"",IF($H86="已取消",0,IF($H86="已降级",IF($L86="","",$L86),IF($N86="是",$D86,IF($N86="否",0,"")))))</f>
        <v/>
      </c>
      <c r="P86" s="11">
        <f>IF(OR($A86="",$H86=""),"",IF($H86="已取消",$D86,IF($H86="已降级",IF($L86="","",$D86-$L86),IF($N86="是",0,IF($N86="否",$D86,"")))))</f>
        <v/>
      </c>
      <c r="Q86" s="12">
        <f>IF($A86="","",IF($H86="",IF(TODAY()&gt;WORKDAY($A86,'列表'!$I$5),"逾期","处理中"),IF(AND($H86="已暂停",$N86=""),IF(AND($M86&lt;&gt;"",TODAY()&gt;=$M86),"核对恢复","已暂停"),"已关闭")))</f>
        <v/>
      </c>
      <c r="R86" s="8" t="n"/>
    </row>
    <row r="87">
      <c r="A87" s="4" t="n"/>
      <c r="B87" s="5" t="n"/>
      <c r="C87" s="6" t="n"/>
      <c r="D87" s="7" t="n"/>
      <c r="E87" s="6" t="n"/>
      <c r="F87" s="8" t="n"/>
      <c r="G87" s="6" t="n"/>
      <c r="H87" s="6" t="n"/>
      <c r="I87" s="4" t="n"/>
      <c r="J87" s="9">
        <f>IF(OR($A87="",$I87=""),"",IF($I87&lt;=WORKDAY($A87,'列表'!$I$5),"是","否"))</f>
        <v/>
      </c>
      <c r="K87" s="7" t="n"/>
      <c r="L87" s="7" t="n"/>
      <c r="M87" s="4" t="n"/>
      <c r="N87" s="10" t="n"/>
      <c r="O87" s="11">
        <f>IF(OR($A87="",$H87=""),"",IF($H87="已取消",0,IF($H87="已降级",IF($L87="","",$L87),IF($N87="是",$D87,IF($N87="否",0,"")))))</f>
        <v/>
      </c>
      <c r="P87" s="11">
        <f>IF(OR($A87="",$H87=""),"",IF($H87="已取消",$D87,IF($H87="已降级",IF($L87="","",$D87-$L87),IF($N87="是",0,IF($N87="否",$D87,"")))))</f>
        <v/>
      </c>
      <c r="Q87" s="12">
        <f>IF($A87="","",IF($H87="",IF(TODAY()&gt;WORKDAY($A87,'列表'!$I$5),"逾期","处理中"),IF(AND($H87="已暂停",$N87=""),IF(AND($M87&lt;&gt;"",TODAY()&gt;=$M87),"核对恢复","已暂停"),"已关闭")))</f>
        <v/>
      </c>
      <c r="R87" s="8" t="n"/>
    </row>
    <row r="88">
      <c r="A88" s="4" t="n"/>
      <c r="B88" s="5" t="n"/>
      <c r="C88" s="6" t="n"/>
      <c r="D88" s="7" t="n"/>
      <c r="E88" s="6" t="n"/>
      <c r="F88" s="8" t="n"/>
      <c r="G88" s="6" t="n"/>
      <c r="H88" s="6" t="n"/>
      <c r="I88" s="4" t="n"/>
      <c r="J88" s="9">
        <f>IF(OR($A88="",$I88=""),"",IF($I88&lt;=WORKDAY($A88,'列表'!$I$5),"是","否"))</f>
        <v/>
      </c>
      <c r="K88" s="7" t="n"/>
      <c r="L88" s="7" t="n"/>
      <c r="M88" s="4" t="n"/>
      <c r="N88" s="10" t="n"/>
      <c r="O88" s="11">
        <f>IF(OR($A88="",$H88=""),"",IF($H88="已取消",0,IF($H88="已降级",IF($L88="","",$L88),IF($N88="是",$D88,IF($N88="否",0,"")))))</f>
        <v/>
      </c>
      <c r="P88" s="11">
        <f>IF(OR($A88="",$H88=""),"",IF($H88="已取消",$D88,IF($H88="已降级",IF($L88="","",$D88-$L88),IF($N88="是",0,IF($N88="否",$D88,"")))))</f>
        <v/>
      </c>
      <c r="Q88" s="12">
        <f>IF($A88="","",IF($H88="",IF(TODAY()&gt;WORKDAY($A88,'列表'!$I$5),"逾期","处理中"),IF(AND($H88="已暂停",$N88=""),IF(AND($M88&lt;&gt;"",TODAY()&gt;=$M88),"核对恢复","已暂停"),"已关闭")))</f>
        <v/>
      </c>
      <c r="R88" s="8" t="n"/>
    </row>
    <row r="89">
      <c r="A89" s="4" t="n"/>
      <c r="B89" s="5" t="n"/>
      <c r="C89" s="6" t="n"/>
      <c r="D89" s="7" t="n"/>
      <c r="E89" s="6" t="n"/>
      <c r="F89" s="8" t="n"/>
      <c r="G89" s="6" t="n"/>
      <c r="H89" s="6" t="n"/>
      <c r="I89" s="4" t="n"/>
      <c r="J89" s="9">
        <f>IF(OR($A89="",$I89=""),"",IF($I89&lt;=WORKDAY($A89,'列表'!$I$5),"是","否"))</f>
        <v/>
      </c>
      <c r="K89" s="7" t="n"/>
      <c r="L89" s="7" t="n"/>
      <c r="M89" s="4" t="n"/>
      <c r="N89" s="10" t="n"/>
      <c r="O89" s="11">
        <f>IF(OR($A89="",$H89=""),"",IF($H89="已取消",0,IF($H89="已降级",IF($L89="","",$L89),IF($N89="是",$D89,IF($N89="否",0,"")))))</f>
        <v/>
      </c>
      <c r="P89" s="11">
        <f>IF(OR($A89="",$H89=""),"",IF($H89="已取消",$D89,IF($H89="已降级",IF($L89="","",$D89-$L89),IF($N89="是",0,IF($N89="否",$D89,"")))))</f>
        <v/>
      </c>
      <c r="Q89" s="12">
        <f>IF($A89="","",IF($H89="",IF(TODAY()&gt;WORKDAY($A89,'列表'!$I$5),"逾期","处理中"),IF(AND($H89="已暂停",$N89=""),IF(AND($M89&lt;&gt;"",TODAY()&gt;=$M89),"核对恢复","已暂停"),"已关闭")))</f>
        <v/>
      </c>
      <c r="R89" s="8" t="n"/>
    </row>
    <row r="90">
      <c r="A90" s="4" t="n"/>
      <c r="B90" s="5" t="n"/>
      <c r="C90" s="6" t="n"/>
      <c r="D90" s="7" t="n"/>
      <c r="E90" s="6" t="n"/>
      <c r="F90" s="8" t="n"/>
      <c r="G90" s="6" t="n"/>
      <c r="H90" s="6" t="n"/>
      <c r="I90" s="4" t="n"/>
      <c r="J90" s="9">
        <f>IF(OR($A90="",$I90=""),"",IF($I90&lt;=WORKDAY($A90,'列表'!$I$5),"是","否"))</f>
        <v/>
      </c>
      <c r="K90" s="7" t="n"/>
      <c r="L90" s="7" t="n"/>
      <c r="M90" s="4" t="n"/>
      <c r="N90" s="10" t="n"/>
      <c r="O90" s="11">
        <f>IF(OR($A90="",$H90=""),"",IF($H90="已取消",0,IF($H90="已降级",IF($L90="","",$L90),IF($N90="是",$D90,IF($N90="否",0,"")))))</f>
        <v/>
      </c>
      <c r="P90" s="11">
        <f>IF(OR($A90="",$H90=""),"",IF($H90="已取消",$D90,IF($H90="已降级",IF($L90="","",$D90-$L90),IF($N90="是",0,IF($N90="否",$D90,"")))))</f>
        <v/>
      </c>
      <c r="Q90" s="12">
        <f>IF($A90="","",IF($H90="",IF(TODAY()&gt;WORKDAY($A90,'列表'!$I$5),"逾期","处理中"),IF(AND($H90="已暂停",$N90=""),IF(AND($M90&lt;&gt;"",TODAY()&gt;=$M90),"核对恢复","已暂停"),"已关闭")))</f>
        <v/>
      </c>
      <c r="R90" s="8" t="n"/>
    </row>
    <row r="91">
      <c r="A91" s="4" t="n"/>
      <c r="B91" s="5" t="n"/>
      <c r="C91" s="6" t="n"/>
      <c r="D91" s="7" t="n"/>
      <c r="E91" s="6" t="n"/>
      <c r="F91" s="8" t="n"/>
      <c r="G91" s="6" t="n"/>
      <c r="H91" s="6" t="n"/>
      <c r="I91" s="4" t="n"/>
      <c r="J91" s="9">
        <f>IF(OR($A91="",$I91=""),"",IF($I91&lt;=WORKDAY($A91,'列表'!$I$5),"是","否"))</f>
        <v/>
      </c>
      <c r="K91" s="7" t="n"/>
      <c r="L91" s="7" t="n"/>
      <c r="M91" s="4" t="n"/>
      <c r="N91" s="10" t="n"/>
      <c r="O91" s="11">
        <f>IF(OR($A91="",$H91=""),"",IF($H91="已取消",0,IF($H91="已降级",IF($L91="","",$L91),IF($N91="是",$D91,IF($N91="否",0,"")))))</f>
        <v/>
      </c>
      <c r="P91" s="11">
        <f>IF(OR($A91="",$H91=""),"",IF($H91="已取消",$D91,IF($H91="已降级",IF($L91="","",$D91-$L91),IF($N91="是",0,IF($N91="否",$D91,"")))))</f>
        <v/>
      </c>
      <c r="Q91" s="12">
        <f>IF($A91="","",IF($H91="",IF(TODAY()&gt;WORKDAY($A91,'列表'!$I$5),"逾期","处理中"),IF(AND($H91="已暂停",$N91=""),IF(AND($M91&lt;&gt;"",TODAY()&gt;=$M91),"核对恢复","已暂停"),"已关闭")))</f>
        <v/>
      </c>
      <c r="R91" s="8" t="n"/>
    </row>
    <row r="92">
      <c r="A92" s="4" t="n"/>
      <c r="B92" s="5" t="n"/>
      <c r="C92" s="6" t="n"/>
      <c r="D92" s="7" t="n"/>
      <c r="E92" s="6" t="n"/>
      <c r="F92" s="8" t="n"/>
      <c r="G92" s="6" t="n"/>
      <c r="H92" s="6" t="n"/>
      <c r="I92" s="4" t="n"/>
      <c r="J92" s="9">
        <f>IF(OR($A92="",$I92=""),"",IF($I92&lt;=WORKDAY($A92,'列表'!$I$5),"是","否"))</f>
        <v/>
      </c>
      <c r="K92" s="7" t="n"/>
      <c r="L92" s="7" t="n"/>
      <c r="M92" s="4" t="n"/>
      <c r="N92" s="10" t="n"/>
      <c r="O92" s="11">
        <f>IF(OR($A92="",$H92=""),"",IF($H92="已取消",0,IF($H92="已降级",IF($L92="","",$L92),IF($N92="是",$D92,IF($N92="否",0,"")))))</f>
        <v/>
      </c>
      <c r="P92" s="11">
        <f>IF(OR($A92="",$H92=""),"",IF($H92="已取消",$D92,IF($H92="已降级",IF($L92="","",$D92-$L92),IF($N92="是",0,IF($N92="否",$D92,"")))))</f>
        <v/>
      </c>
      <c r="Q92" s="12">
        <f>IF($A92="","",IF($H92="",IF(TODAY()&gt;WORKDAY($A92,'列表'!$I$5),"逾期","处理中"),IF(AND($H92="已暂停",$N92=""),IF(AND($M92&lt;&gt;"",TODAY()&gt;=$M92),"核对恢复","已暂停"),"已关闭")))</f>
        <v/>
      </c>
      <c r="R92" s="8" t="n"/>
    </row>
    <row r="93">
      <c r="A93" s="4" t="n"/>
      <c r="B93" s="5" t="n"/>
      <c r="C93" s="6" t="n"/>
      <c r="D93" s="7" t="n"/>
      <c r="E93" s="6" t="n"/>
      <c r="F93" s="8" t="n"/>
      <c r="G93" s="6" t="n"/>
      <c r="H93" s="6" t="n"/>
      <c r="I93" s="4" t="n"/>
      <c r="J93" s="9">
        <f>IF(OR($A93="",$I93=""),"",IF($I93&lt;=WORKDAY($A93,'列表'!$I$5),"是","否"))</f>
        <v/>
      </c>
      <c r="K93" s="7" t="n"/>
      <c r="L93" s="7" t="n"/>
      <c r="M93" s="4" t="n"/>
      <c r="N93" s="10" t="n"/>
      <c r="O93" s="11">
        <f>IF(OR($A93="",$H93=""),"",IF($H93="已取消",0,IF($H93="已降级",IF($L93="","",$L93),IF($N93="是",$D93,IF($N93="否",0,"")))))</f>
        <v/>
      </c>
      <c r="P93" s="11">
        <f>IF(OR($A93="",$H93=""),"",IF($H93="已取消",$D93,IF($H93="已降级",IF($L93="","",$D93-$L93),IF($N93="是",0,IF($N93="否",$D93,"")))))</f>
        <v/>
      </c>
      <c r="Q93" s="12">
        <f>IF($A93="","",IF($H93="",IF(TODAY()&gt;WORKDAY($A93,'列表'!$I$5),"逾期","处理中"),IF(AND($H93="已暂停",$N93=""),IF(AND($M93&lt;&gt;"",TODAY()&gt;=$M93),"核对恢复","已暂停"),"已关闭")))</f>
        <v/>
      </c>
      <c r="R93" s="8" t="n"/>
    </row>
    <row r="94">
      <c r="A94" s="4" t="n"/>
      <c r="B94" s="5" t="n"/>
      <c r="C94" s="6" t="n"/>
      <c r="D94" s="7" t="n"/>
      <c r="E94" s="6" t="n"/>
      <c r="F94" s="8" t="n"/>
      <c r="G94" s="6" t="n"/>
      <c r="H94" s="6" t="n"/>
      <c r="I94" s="4" t="n"/>
      <c r="J94" s="9">
        <f>IF(OR($A94="",$I94=""),"",IF($I94&lt;=WORKDAY($A94,'列表'!$I$5),"是","否"))</f>
        <v/>
      </c>
      <c r="K94" s="7" t="n"/>
      <c r="L94" s="7" t="n"/>
      <c r="M94" s="4" t="n"/>
      <c r="N94" s="10" t="n"/>
      <c r="O94" s="11">
        <f>IF(OR($A94="",$H94=""),"",IF($H94="已取消",0,IF($H94="已降级",IF($L94="","",$L94),IF($N94="是",$D94,IF($N94="否",0,"")))))</f>
        <v/>
      </c>
      <c r="P94" s="11">
        <f>IF(OR($A94="",$H94=""),"",IF($H94="已取消",$D94,IF($H94="已降级",IF($L94="","",$D94-$L94),IF($N94="是",0,IF($N94="否",$D94,"")))))</f>
        <v/>
      </c>
      <c r="Q94" s="12">
        <f>IF($A94="","",IF($H94="",IF(TODAY()&gt;WORKDAY($A94,'列表'!$I$5),"逾期","处理中"),IF(AND($H94="已暂停",$N94=""),IF(AND($M94&lt;&gt;"",TODAY()&gt;=$M94),"核对恢复","已暂停"),"已关闭")))</f>
        <v/>
      </c>
      <c r="R94" s="8" t="n"/>
    </row>
    <row r="95">
      <c r="A95" s="4" t="n"/>
      <c r="B95" s="5" t="n"/>
      <c r="C95" s="6" t="n"/>
      <c r="D95" s="7" t="n"/>
      <c r="E95" s="6" t="n"/>
      <c r="F95" s="8" t="n"/>
      <c r="G95" s="6" t="n"/>
      <c r="H95" s="6" t="n"/>
      <c r="I95" s="4" t="n"/>
      <c r="J95" s="9">
        <f>IF(OR($A95="",$I95=""),"",IF($I95&lt;=WORKDAY($A95,'列表'!$I$5),"是","否"))</f>
        <v/>
      </c>
      <c r="K95" s="7" t="n"/>
      <c r="L95" s="7" t="n"/>
      <c r="M95" s="4" t="n"/>
      <c r="N95" s="10" t="n"/>
      <c r="O95" s="11">
        <f>IF(OR($A95="",$H95=""),"",IF($H95="已取消",0,IF($H95="已降级",IF($L95="","",$L95),IF($N95="是",$D95,IF($N95="否",0,"")))))</f>
        <v/>
      </c>
      <c r="P95" s="11">
        <f>IF(OR($A95="",$H95=""),"",IF($H95="已取消",$D95,IF($H95="已降级",IF($L95="","",$D95-$L95),IF($N95="是",0,IF($N95="否",$D95,"")))))</f>
        <v/>
      </c>
      <c r="Q95" s="12">
        <f>IF($A95="","",IF($H95="",IF(TODAY()&gt;WORKDAY($A95,'列表'!$I$5),"逾期","处理中"),IF(AND($H95="已暂停",$N95=""),IF(AND($M95&lt;&gt;"",TODAY()&gt;=$M95),"核对恢复","已暂停"),"已关闭")))</f>
        <v/>
      </c>
      <c r="R95" s="8" t="n"/>
    </row>
    <row r="96">
      <c r="A96" s="4" t="n"/>
      <c r="B96" s="5" t="n"/>
      <c r="C96" s="6" t="n"/>
      <c r="D96" s="7" t="n"/>
      <c r="E96" s="6" t="n"/>
      <c r="F96" s="8" t="n"/>
      <c r="G96" s="6" t="n"/>
      <c r="H96" s="6" t="n"/>
      <c r="I96" s="4" t="n"/>
      <c r="J96" s="9">
        <f>IF(OR($A96="",$I96=""),"",IF($I96&lt;=WORKDAY($A96,'列表'!$I$5),"是","否"))</f>
        <v/>
      </c>
      <c r="K96" s="7" t="n"/>
      <c r="L96" s="7" t="n"/>
      <c r="M96" s="4" t="n"/>
      <c r="N96" s="10" t="n"/>
      <c r="O96" s="11">
        <f>IF(OR($A96="",$H96=""),"",IF($H96="已取消",0,IF($H96="已降级",IF($L96="","",$L96),IF($N96="是",$D96,IF($N96="否",0,"")))))</f>
        <v/>
      </c>
      <c r="P96" s="11">
        <f>IF(OR($A96="",$H96=""),"",IF($H96="已取消",$D96,IF($H96="已降级",IF($L96="","",$D96-$L96),IF($N96="是",0,IF($N96="否",$D96,"")))))</f>
        <v/>
      </c>
      <c r="Q96" s="12">
        <f>IF($A96="","",IF($H96="",IF(TODAY()&gt;WORKDAY($A96,'列表'!$I$5),"逾期","处理中"),IF(AND($H96="已暂停",$N96=""),IF(AND($M96&lt;&gt;"",TODAY()&gt;=$M96),"核对恢复","已暂停"),"已关闭")))</f>
        <v/>
      </c>
      <c r="R96" s="8" t="n"/>
    </row>
    <row r="97">
      <c r="A97" s="4" t="n"/>
      <c r="B97" s="5" t="n"/>
      <c r="C97" s="6" t="n"/>
      <c r="D97" s="7" t="n"/>
      <c r="E97" s="6" t="n"/>
      <c r="F97" s="8" t="n"/>
      <c r="G97" s="6" t="n"/>
      <c r="H97" s="6" t="n"/>
      <c r="I97" s="4" t="n"/>
      <c r="J97" s="9">
        <f>IF(OR($A97="",$I97=""),"",IF($I97&lt;=WORKDAY($A97,'列表'!$I$5),"是","否"))</f>
        <v/>
      </c>
      <c r="K97" s="7" t="n"/>
      <c r="L97" s="7" t="n"/>
      <c r="M97" s="4" t="n"/>
      <c r="N97" s="10" t="n"/>
      <c r="O97" s="11">
        <f>IF(OR($A97="",$H97=""),"",IF($H97="已取消",0,IF($H97="已降级",IF($L97="","",$L97),IF($N97="是",$D97,IF($N97="否",0,"")))))</f>
        <v/>
      </c>
      <c r="P97" s="11">
        <f>IF(OR($A97="",$H97=""),"",IF($H97="已取消",$D97,IF($H97="已降级",IF($L97="","",$D97-$L97),IF($N97="是",0,IF($N97="否",$D97,"")))))</f>
        <v/>
      </c>
      <c r="Q97" s="12">
        <f>IF($A97="","",IF($H97="",IF(TODAY()&gt;WORKDAY($A97,'列表'!$I$5),"逾期","处理中"),IF(AND($H97="已暂停",$N97=""),IF(AND($M97&lt;&gt;"",TODAY()&gt;=$M97),"核对恢复","已暂停"),"已关闭")))</f>
        <v/>
      </c>
      <c r="R97" s="8" t="n"/>
    </row>
    <row r="98">
      <c r="A98" s="4" t="n"/>
      <c r="B98" s="5" t="n"/>
      <c r="C98" s="6" t="n"/>
      <c r="D98" s="7" t="n"/>
      <c r="E98" s="6" t="n"/>
      <c r="F98" s="8" t="n"/>
      <c r="G98" s="6" t="n"/>
      <c r="H98" s="6" t="n"/>
      <c r="I98" s="4" t="n"/>
      <c r="J98" s="9">
        <f>IF(OR($A98="",$I98=""),"",IF($I98&lt;=WORKDAY($A98,'列表'!$I$5),"是","否"))</f>
        <v/>
      </c>
      <c r="K98" s="7" t="n"/>
      <c r="L98" s="7" t="n"/>
      <c r="M98" s="4" t="n"/>
      <c r="N98" s="10" t="n"/>
      <c r="O98" s="11">
        <f>IF(OR($A98="",$H98=""),"",IF($H98="已取消",0,IF($H98="已降级",IF($L98="","",$L98),IF($N98="是",$D98,IF($N98="否",0,"")))))</f>
        <v/>
      </c>
      <c r="P98" s="11">
        <f>IF(OR($A98="",$H98=""),"",IF($H98="已取消",$D98,IF($H98="已降级",IF($L98="","",$D98-$L98),IF($N98="是",0,IF($N98="否",$D98,"")))))</f>
        <v/>
      </c>
      <c r="Q98" s="12">
        <f>IF($A98="","",IF($H98="",IF(TODAY()&gt;WORKDAY($A98,'列表'!$I$5),"逾期","处理中"),IF(AND($H98="已暂停",$N98=""),IF(AND($M98&lt;&gt;"",TODAY()&gt;=$M98),"核对恢复","已暂停"),"已关闭")))</f>
        <v/>
      </c>
      <c r="R98" s="8" t="n"/>
    </row>
    <row r="99">
      <c r="A99" s="4" t="n"/>
      <c r="B99" s="5" t="n"/>
      <c r="C99" s="6" t="n"/>
      <c r="D99" s="7" t="n"/>
      <c r="E99" s="6" t="n"/>
      <c r="F99" s="8" t="n"/>
      <c r="G99" s="6" t="n"/>
      <c r="H99" s="6" t="n"/>
      <c r="I99" s="4" t="n"/>
      <c r="J99" s="9">
        <f>IF(OR($A99="",$I99=""),"",IF($I99&lt;=WORKDAY($A99,'列表'!$I$5),"是","否"))</f>
        <v/>
      </c>
      <c r="K99" s="7" t="n"/>
      <c r="L99" s="7" t="n"/>
      <c r="M99" s="4" t="n"/>
      <c r="N99" s="10" t="n"/>
      <c r="O99" s="11">
        <f>IF(OR($A99="",$H99=""),"",IF($H99="已取消",0,IF($H99="已降级",IF($L99="","",$L99),IF($N99="是",$D99,IF($N99="否",0,"")))))</f>
        <v/>
      </c>
      <c r="P99" s="11">
        <f>IF(OR($A99="",$H99=""),"",IF($H99="已取消",$D99,IF($H99="已降级",IF($L99="","",$D99-$L99),IF($N99="是",0,IF($N99="否",$D99,"")))))</f>
        <v/>
      </c>
      <c r="Q99" s="12">
        <f>IF($A99="","",IF($H99="",IF(TODAY()&gt;WORKDAY($A99,'列表'!$I$5),"逾期","处理中"),IF(AND($H99="已暂停",$N99=""),IF(AND($M99&lt;&gt;"",TODAY()&gt;=$M99),"核对恢复","已暂停"),"已关闭")))</f>
        <v/>
      </c>
      <c r="R99" s="8" t="n"/>
    </row>
    <row r="100">
      <c r="A100" s="4" t="n"/>
      <c r="B100" s="5" t="n"/>
      <c r="C100" s="6" t="n"/>
      <c r="D100" s="7" t="n"/>
      <c r="E100" s="6" t="n"/>
      <c r="F100" s="8" t="n"/>
      <c r="G100" s="6" t="n"/>
      <c r="H100" s="6" t="n"/>
      <c r="I100" s="4" t="n"/>
      <c r="J100" s="9">
        <f>IF(OR($A100="",$I100=""),"",IF($I100&lt;=WORKDAY($A100,'列表'!$I$5),"是","否"))</f>
        <v/>
      </c>
      <c r="K100" s="7" t="n"/>
      <c r="L100" s="7" t="n"/>
      <c r="M100" s="4" t="n"/>
      <c r="N100" s="10" t="n"/>
      <c r="O100" s="11">
        <f>IF(OR($A100="",$H100=""),"",IF($H100="已取消",0,IF($H100="已降级",IF($L100="","",$L100),IF($N100="是",$D100,IF($N100="否",0,"")))))</f>
        <v/>
      </c>
      <c r="P100" s="11">
        <f>IF(OR($A100="",$H100=""),"",IF($H100="已取消",$D100,IF($H100="已降级",IF($L100="","",$D100-$L100),IF($N100="是",0,IF($N100="否",$D100,"")))))</f>
        <v/>
      </c>
      <c r="Q100" s="12">
        <f>IF($A100="","",IF($H100="",IF(TODAY()&gt;WORKDAY($A100,'列表'!$I$5),"逾期","处理中"),IF(AND($H100="已暂停",$N100=""),IF(AND($M100&lt;&gt;"",TODAY()&gt;=$M100),"核对恢复","已暂停"),"已关闭")))</f>
        <v/>
      </c>
      <c r="R100" s="8" t="n"/>
    </row>
    <row r="101">
      <c r="A101" s="4" t="n"/>
      <c r="B101" s="5" t="n"/>
      <c r="C101" s="6" t="n"/>
      <c r="D101" s="7" t="n"/>
      <c r="E101" s="6" t="n"/>
      <c r="F101" s="8" t="n"/>
      <c r="G101" s="6" t="n"/>
      <c r="H101" s="6" t="n"/>
      <c r="I101" s="4" t="n"/>
      <c r="J101" s="9">
        <f>IF(OR($A101="",$I101=""),"",IF($I101&lt;=WORKDAY($A101,'列表'!$I$5),"是","否"))</f>
        <v/>
      </c>
      <c r="K101" s="7" t="n"/>
      <c r="L101" s="7" t="n"/>
      <c r="M101" s="4" t="n"/>
      <c r="N101" s="10" t="n"/>
      <c r="O101" s="11">
        <f>IF(OR($A101="",$H101=""),"",IF($H101="已取消",0,IF($H101="已降级",IF($L101="","",$L101),IF($N101="是",$D101,IF($N101="否",0,"")))))</f>
        <v/>
      </c>
      <c r="P101" s="11">
        <f>IF(OR($A101="",$H101=""),"",IF($H101="已取消",$D101,IF($H101="已降级",IF($L101="","",$D101-$L101),IF($N101="是",0,IF($N101="否",$D101,"")))))</f>
        <v/>
      </c>
      <c r="Q101" s="12">
        <f>IF($A101="","",IF($H101="",IF(TODAY()&gt;WORKDAY($A101,'列表'!$I$5),"逾期","处理中"),IF(AND($H101="已暂停",$N101=""),IF(AND($M101&lt;&gt;"",TODAY()&gt;=$M101),"核对恢复","已暂停"),"已关闭")))</f>
        <v/>
      </c>
      <c r="R101" s="8" t="n"/>
    </row>
    <row r="102">
      <c r="A102" s="4" t="n"/>
      <c r="B102" s="5" t="n"/>
      <c r="C102" s="6" t="n"/>
      <c r="D102" s="7" t="n"/>
      <c r="E102" s="6" t="n"/>
      <c r="F102" s="8" t="n"/>
      <c r="G102" s="6" t="n"/>
      <c r="H102" s="6" t="n"/>
      <c r="I102" s="4" t="n"/>
      <c r="J102" s="9">
        <f>IF(OR($A102="",$I102=""),"",IF($I102&lt;=WORKDAY($A102,'列表'!$I$5),"是","否"))</f>
        <v/>
      </c>
      <c r="K102" s="7" t="n"/>
      <c r="L102" s="7" t="n"/>
      <c r="M102" s="4" t="n"/>
      <c r="N102" s="10" t="n"/>
      <c r="O102" s="11">
        <f>IF(OR($A102="",$H102=""),"",IF($H102="已取消",0,IF($H102="已降级",IF($L102="","",$L102),IF($N102="是",$D102,IF($N102="否",0,"")))))</f>
        <v/>
      </c>
      <c r="P102" s="11">
        <f>IF(OR($A102="",$H102=""),"",IF($H102="已取消",$D102,IF($H102="已降级",IF($L102="","",$D102-$L102),IF($N102="是",0,IF($N102="否",$D102,"")))))</f>
        <v/>
      </c>
      <c r="Q102" s="12">
        <f>IF($A102="","",IF($H102="",IF(TODAY()&gt;WORKDAY($A102,'列表'!$I$5),"逾期","处理中"),IF(AND($H102="已暂停",$N102=""),IF(AND($M102&lt;&gt;"",TODAY()&gt;=$M102),"核对恢复","已暂停"),"已关闭")))</f>
        <v/>
      </c>
      <c r="R102" s="8" t="n"/>
    </row>
    <row r="103">
      <c r="A103" s="4" t="n"/>
      <c r="B103" s="5" t="n"/>
      <c r="C103" s="6" t="n"/>
      <c r="D103" s="7" t="n"/>
      <c r="E103" s="6" t="n"/>
      <c r="F103" s="8" t="n"/>
      <c r="G103" s="6" t="n"/>
      <c r="H103" s="6" t="n"/>
      <c r="I103" s="4" t="n"/>
      <c r="J103" s="9">
        <f>IF(OR($A103="",$I103=""),"",IF($I103&lt;=WORKDAY($A103,'列表'!$I$5),"是","否"))</f>
        <v/>
      </c>
      <c r="K103" s="7" t="n"/>
      <c r="L103" s="7" t="n"/>
      <c r="M103" s="4" t="n"/>
      <c r="N103" s="10" t="n"/>
      <c r="O103" s="11">
        <f>IF(OR($A103="",$H103=""),"",IF($H103="已取消",0,IF($H103="已降级",IF($L103="","",$L103),IF($N103="是",$D103,IF($N103="否",0,"")))))</f>
        <v/>
      </c>
      <c r="P103" s="11">
        <f>IF(OR($A103="",$H103=""),"",IF($H103="已取消",$D103,IF($H103="已降级",IF($L103="","",$D103-$L103),IF($N103="是",0,IF($N103="否",$D103,"")))))</f>
        <v/>
      </c>
      <c r="Q103" s="12">
        <f>IF($A103="","",IF($H103="",IF(TODAY()&gt;WORKDAY($A103,'列表'!$I$5),"逾期","处理中"),IF(AND($H103="已暂停",$N103=""),IF(AND($M103&lt;&gt;"",TODAY()&gt;=$M103),"核对恢复","已暂停"),"已关闭")))</f>
        <v/>
      </c>
      <c r="R103" s="8" t="n"/>
    </row>
    <row r="104">
      <c r="A104" s="4" t="n"/>
      <c r="B104" s="5" t="n"/>
      <c r="C104" s="6" t="n"/>
      <c r="D104" s="7" t="n"/>
      <c r="E104" s="6" t="n"/>
      <c r="F104" s="8" t="n"/>
      <c r="G104" s="6" t="n"/>
      <c r="H104" s="6" t="n"/>
      <c r="I104" s="4" t="n"/>
      <c r="J104" s="9">
        <f>IF(OR($A104="",$I104=""),"",IF($I104&lt;=WORKDAY($A104,'列表'!$I$5),"是","否"))</f>
        <v/>
      </c>
      <c r="K104" s="7" t="n"/>
      <c r="L104" s="7" t="n"/>
      <c r="M104" s="4" t="n"/>
      <c r="N104" s="10" t="n"/>
      <c r="O104" s="11">
        <f>IF(OR($A104="",$H104=""),"",IF($H104="已取消",0,IF($H104="已降级",IF($L104="","",$L104),IF($N104="是",$D104,IF($N104="否",0,"")))))</f>
        <v/>
      </c>
      <c r="P104" s="11">
        <f>IF(OR($A104="",$H104=""),"",IF($H104="已取消",$D104,IF($H104="已降级",IF($L104="","",$D104-$L104),IF($N104="是",0,IF($N104="否",$D104,"")))))</f>
        <v/>
      </c>
      <c r="Q104" s="12">
        <f>IF($A104="","",IF($H104="",IF(TODAY()&gt;WORKDAY($A104,'列表'!$I$5),"逾期","处理中"),IF(AND($H104="已暂停",$N104=""),IF(AND($M104&lt;&gt;"",TODAY()&gt;=$M104),"核对恢复","已暂停"),"已关闭")))</f>
        <v/>
      </c>
      <c r="R104" s="8" t="n"/>
    </row>
    <row r="105">
      <c r="A105" s="4" t="n"/>
      <c r="B105" s="5" t="n"/>
      <c r="C105" s="6" t="n"/>
      <c r="D105" s="7" t="n"/>
      <c r="E105" s="6" t="n"/>
      <c r="F105" s="8" t="n"/>
      <c r="G105" s="6" t="n"/>
      <c r="H105" s="6" t="n"/>
      <c r="I105" s="4" t="n"/>
      <c r="J105" s="9">
        <f>IF(OR($A105="",$I105=""),"",IF($I105&lt;=WORKDAY($A105,'列表'!$I$5),"是","否"))</f>
        <v/>
      </c>
      <c r="K105" s="7" t="n"/>
      <c r="L105" s="7" t="n"/>
      <c r="M105" s="4" t="n"/>
      <c r="N105" s="10" t="n"/>
      <c r="O105" s="11">
        <f>IF(OR($A105="",$H105=""),"",IF($H105="已取消",0,IF($H105="已降级",IF($L105="","",$L105),IF($N105="是",$D105,IF($N105="否",0,"")))))</f>
        <v/>
      </c>
      <c r="P105" s="11">
        <f>IF(OR($A105="",$H105=""),"",IF($H105="已取消",$D105,IF($H105="已降级",IF($L105="","",$D105-$L105),IF($N105="是",0,IF($N105="否",$D105,"")))))</f>
        <v/>
      </c>
      <c r="Q105" s="12">
        <f>IF($A105="","",IF($H105="",IF(TODAY()&gt;WORKDAY($A105,'列表'!$I$5),"逾期","处理中"),IF(AND($H105="已暂停",$N105=""),IF(AND($M105&lt;&gt;"",TODAY()&gt;=$M105),"核对恢复","已暂停"),"已关闭")))</f>
        <v/>
      </c>
      <c r="R105" s="8" t="n"/>
    </row>
    <row r="106">
      <c r="A106" s="4" t="n"/>
      <c r="B106" s="5" t="n"/>
      <c r="C106" s="6" t="n"/>
      <c r="D106" s="7" t="n"/>
      <c r="E106" s="6" t="n"/>
      <c r="F106" s="8" t="n"/>
      <c r="G106" s="6" t="n"/>
      <c r="H106" s="6" t="n"/>
      <c r="I106" s="4" t="n"/>
      <c r="J106" s="9">
        <f>IF(OR($A106="",$I106=""),"",IF($I106&lt;=WORKDAY($A106,'列表'!$I$5),"是","否"))</f>
        <v/>
      </c>
      <c r="K106" s="7" t="n"/>
      <c r="L106" s="7" t="n"/>
      <c r="M106" s="4" t="n"/>
      <c r="N106" s="10" t="n"/>
      <c r="O106" s="11">
        <f>IF(OR($A106="",$H106=""),"",IF($H106="已取消",0,IF($H106="已降级",IF($L106="","",$L106),IF($N106="是",$D106,IF($N106="否",0,"")))))</f>
        <v/>
      </c>
      <c r="P106" s="11">
        <f>IF(OR($A106="",$H106=""),"",IF($H106="已取消",$D106,IF($H106="已降级",IF($L106="","",$D106-$L106),IF($N106="是",0,IF($N106="否",$D106,"")))))</f>
        <v/>
      </c>
      <c r="Q106" s="12">
        <f>IF($A106="","",IF($H106="",IF(TODAY()&gt;WORKDAY($A106,'列表'!$I$5),"逾期","处理中"),IF(AND($H106="已暂停",$N106=""),IF(AND($M106&lt;&gt;"",TODAY()&gt;=$M106),"核对恢复","已暂停"),"已关闭")))</f>
        <v/>
      </c>
      <c r="R106" s="8" t="n"/>
    </row>
    <row r="107">
      <c r="A107" s="4" t="n"/>
      <c r="B107" s="5" t="n"/>
      <c r="C107" s="6" t="n"/>
      <c r="D107" s="7" t="n"/>
      <c r="E107" s="6" t="n"/>
      <c r="F107" s="8" t="n"/>
      <c r="G107" s="6" t="n"/>
      <c r="H107" s="6" t="n"/>
      <c r="I107" s="4" t="n"/>
      <c r="J107" s="9">
        <f>IF(OR($A107="",$I107=""),"",IF($I107&lt;=WORKDAY($A107,'列表'!$I$5),"是","否"))</f>
        <v/>
      </c>
      <c r="K107" s="7" t="n"/>
      <c r="L107" s="7" t="n"/>
      <c r="M107" s="4" t="n"/>
      <c r="N107" s="10" t="n"/>
      <c r="O107" s="11">
        <f>IF(OR($A107="",$H107=""),"",IF($H107="已取消",0,IF($H107="已降级",IF($L107="","",$L107),IF($N107="是",$D107,IF($N107="否",0,"")))))</f>
        <v/>
      </c>
      <c r="P107" s="11">
        <f>IF(OR($A107="",$H107=""),"",IF($H107="已取消",$D107,IF($H107="已降级",IF($L107="","",$D107-$L107),IF($N107="是",0,IF($N107="否",$D107,"")))))</f>
        <v/>
      </c>
      <c r="Q107" s="12">
        <f>IF($A107="","",IF($H107="",IF(TODAY()&gt;WORKDAY($A107,'列表'!$I$5),"逾期","处理中"),IF(AND($H107="已暂停",$N107=""),IF(AND($M107&lt;&gt;"",TODAY()&gt;=$M107),"核对恢复","已暂停"),"已关闭")))</f>
        <v/>
      </c>
      <c r="R107" s="8" t="n"/>
    </row>
    <row r="108">
      <c r="A108" s="4" t="n"/>
      <c r="B108" s="5" t="n"/>
      <c r="C108" s="6" t="n"/>
      <c r="D108" s="7" t="n"/>
      <c r="E108" s="6" t="n"/>
      <c r="F108" s="8" t="n"/>
      <c r="G108" s="6" t="n"/>
      <c r="H108" s="6" t="n"/>
      <c r="I108" s="4" t="n"/>
      <c r="J108" s="9">
        <f>IF(OR($A108="",$I108=""),"",IF($I108&lt;=WORKDAY($A108,'列表'!$I$5),"是","否"))</f>
        <v/>
      </c>
      <c r="K108" s="7" t="n"/>
      <c r="L108" s="7" t="n"/>
      <c r="M108" s="4" t="n"/>
      <c r="N108" s="10" t="n"/>
      <c r="O108" s="11">
        <f>IF(OR($A108="",$H108=""),"",IF($H108="已取消",0,IF($H108="已降级",IF($L108="","",$L108),IF($N108="是",$D108,IF($N108="否",0,"")))))</f>
        <v/>
      </c>
      <c r="P108" s="11">
        <f>IF(OR($A108="",$H108=""),"",IF($H108="已取消",$D108,IF($H108="已降级",IF($L108="","",$D108-$L108),IF($N108="是",0,IF($N108="否",$D108,"")))))</f>
        <v/>
      </c>
      <c r="Q108" s="12">
        <f>IF($A108="","",IF($H108="",IF(TODAY()&gt;WORKDAY($A108,'列表'!$I$5),"逾期","处理中"),IF(AND($H108="已暂停",$N108=""),IF(AND($M108&lt;&gt;"",TODAY()&gt;=$M108),"核对恢复","已暂停"),"已关闭")))</f>
        <v/>
      </c>
      <c r="R108" s="8" t="n"/>
    </row>
    <row r="109">
      <c r="A109" s="4" t="n"/>
      <c r="B109" s="5" t="n"/>
      <c r="C109" s="6" t="n"/>
      <c r="D109" s="7" t="n"/>
      <c r="E109" s="6" t="n"/>
      <c r="F109" s="8" t="n"/>
      <c r="G109" s="6" t="n"/>
      <c r="H109" s="6" t="n"/>
      <c r="I109" s="4" t="n"/>
      <c r="J109" s="9">
        <f>IF(OR($A109="",$I109=""),"",IF($I109&lt;=WORKDAY($A109,'列表'!$I$5),"是","否"))</f>
        <v/>
      </c>
      <c r="K109" s="7" t="n"/>
      <c r="L109" s="7" t="n"/>
      <c r="M109" s="4" t="n"/>
      <c r="N109" s="10" t="n"/>
      <c r="O109" s="11">
        <f>IF(OR($A109="",$H109=""),"",IF($H109="已取消",0,IF($H109="已降级",IF($L109="","",$L109),IF($N109="是",$D109,IF($N109="否",0,"")))))</f>
        <v/>
      </c>
      <c r="P109" s="11">
        <f>IF(OR($A109="",$H109=""),"",IF($H109="已取消",$D109,IF($H109="已降级",IF($L109="","",$D109-$L109),IF($N109="是",0,IF($N109="否",$D109,"")))))</f>
        <v/>
      </c>
      <c r="Q109" s="12">
        <f>IF($A109="","",IF($H109="",IF(TODAY()&gt;WORKDAY($A109,'列表'!$I$5),"逾期","处理中"),IF(AND($H109="已暂停",$N109=""),IF(AND($M109&lt;&gt;"",TODAY()&gt;=$M109),"核对恢复","已暂停"),"已关闭")))</f>
        <v/>
      </c>
      <c r="R109" s="8" t="n"/>
    </row>
    <row r="110">
      <c r="A110" s="4" t="n"/>
      <c r="B110" s="5" t="n"/>
      <c r="C110" s="6" t="n"/>
      <c r="D110" s="7" t="n"/>
      <c r="E110" s="6" t="n"/>
      <c r="F110" s="8" t="n"/>
      <c r="G110" s="6" t="n"/>
      <c r="H110" s="6" t="n"/>
      <c r="I110" s="4" t="n"/>
      <c r="J110" s="9">
        <f>IF(OR($A110="",$I110=""),"",IF($I110&lt;=WORKDAY($A110,'列表'!$I$5),"是","否"))</f>
        <v/>
      </c>
      <c r="K110" s="7" t="n"/>
      <c r="L110" s="7" t="n"/>
      <c r="M110" s="4" t="n"/>
      <c r="N110" s="10" t="n"/>
      <c r="O110" s="11">
        <f>IF(OR($A110="",$H110=""),"",IF($H110="已取消",0,IF($H110="已降级",IF($L110="","",$L110),IF($N110="是",$D110,IF($N110="否",0,"")))))</f>
        <v/>
      </c>
      <c r="P110" s="11">
        <f>IF(OR($A110="",$H110=""),"",IF($H110="已取消",$D110,IF($H110="已降级",IF($L110="","",$D110-$L110),IF($N110="是",0,IF($N110="否",$D110,"")))))</f>
        <v/>
      </c>
      <c r="Q110" s="12">
        <f>IF($A110="","",IF($H110="",IF(TODAY()&gt;WORKDAY($A110,'列表'!$I$5),"逾期","处理中"),IF(AND($H110="已暂停",$N110=""),IF(AND($M110&lt;&gt;"",TODAY()&gt;=$M110),"核对恢复","已暂停"),"已关闭")))</f>
        <v/>
      </c>
      <c r="R110" s="8" t="n"/>
    </row>
    <row r="111">
      <c r="A111" s="4" t="n"/>
      <c r="B111" s="5" t="n"/>
      <c r="C111" s="6" t="n"/>
      <c r="D111" s="7" t="n"/>
      <c r="E111" s="6" t="n"/>
      <c r="F111" s="8" t="n"/>
      <c r="G111" s="6" t="n"/>
      <c r="H111" s="6" t="n"/>
      <c r="I111" s="4" t="n"/>
      <c r="J111" s="9">
        <f>IF(OR($A111="",$I111=""),"",IF($I111&lt;=WORKDAY($A111,'列表'!$I$5),"是","否"))</f>
        <v/>
      </c>
      <c r="K111" s="7" t="n"/>
      <c r="L111" s="7" t="n"/>
      <c r="M111" s="4" t="n"/>
      <c r="N111" s="10" t="n"/>
      <c r="O111" s="11">
        <f>IF(OR($A111="",$H111=""),"",IF($H111="已取消",0,IF($H111="已降级",IF($L111="","",$L111),IF($N111="是",$D111,IF($N111="否",0,"")))))</f>
        <v/>
      </c>
      <c r="P111" s="11">
        <f>IF(OR($A111="",$H111=""),"",IF($H111="已取消",$D111,IF($H111="已降级",IF($L111="","",$D111-$L111),IF($N111="是",0,IF($N111="否",$D111,"")))))</f>
        <v/>
      </c>
      <c r="Q111" s="12">
        <f>IF($A111="","",IF($H111="",IF(TODAY()&gt;WORKDAY($A111,'列表'!$I$5),"逾期","处理中"),IF(AND($H111="已暂停",$N111=""),IF(AND($M111&lt;&gt;"",TODAY()&gt;=$M111),"核对恢复","已暂停"),"已关闭")))</f>
        <v/>
      </c>
      <c r="R111" s="8" t="n"/>
    </row>
    <row r="112">
      <c r="A112" s="4" t="n"/>
      <c r="B112" s="5" t="n"/>
      <c r="C112" s="6" t="n"/>
      <c r="D112" s="7" t="n"/>
      <c r="E112" s="6" t="n"/>
      <c r="F112" s="8" t="n"/>
      <c r="G112" s="6" t="n"/>
      <c r="H112" s="6" t="n"/>
      <c r="I112" s="4" t="n"/>
      <c r="J112" s="9">
        <f>IF(OR($A112="",$I112=""),"",IF($I112&lt;=WORKDAY($A112,'列表'!$I$5),"是","否"))</f>
        <v/>
      </c>
      <c r="K112" s="7" t="n"/>
      <c r="L112" s="7" t="n"/>
      <c r="M112" s="4" t="n"/>
      <c r="N112" s="10" t="n"/>
      <c r="O112" s="11">
        <f>IF(OR($A112="",$H112=""),"",IF($H112="已取消",0,IF($H112="已降级",IF($L112="","",$L112),IF($N112="是",$D112,IF($N112="否",0,"")))))</f>
        <v/>
      </c>
      <c r="P112" s="11">
        <f>IF(OR($A112="",$H112=""),"",IF($H112="已取消",$D112,IF($H112="已降级",IF($L112="","",$D112-$L112),IF($N112="是",0,IF($N112="否",$D112,"")))))</f>
        <v/>
      </c>
      <c r="Q112" s="12">
        <f>IF($A112="","",IF($H112="",IF(TODAY()&gt;WORKDAY($A112,'列表'!$I$5),"逾期","处理中"),IF(AND($H112="已暂停",$N112=""),IF(AND($M112&lt;&gt;"",TODAY()&gt;=$M112),"核对恢复","已暂停"),"已关闭")))</f>
        <v/>
      </c>
      <c r="R112" s="8" t="n"/>
    </row>
    <row r="113">
      <c r="A113" s="4" t="n"/>
      <c r="B113" s="5" t="n"/>
      <c r="C113" s="6" t="n"/>
      <c r="D113" s="7" t="n"/>
      <c r="E113" s="6" t="n"/>
      <c r="F113" s="8" t="n"/>
      <c r="G113" s="6" t="n"/>
      <c r="H113" s="6" t="n"/>
      <c r="I113" s="4" t="n"/>
      <c r="J113" s="9">
        <f>IF(OR($A113="",$I113=""),"",IF($I113&lt;=WORKDAY($A113,'列表'!$I$5),"是","否"))</f>
        <v/>
      </c>
      <c r="K113" s="7" t="n"/>
      <c r="L113" s="7" t="n"/>
      <c r="M113" s="4" t="n"/>
      <c r="N113" s="10" t="n"/>
      <c r="O113" s="11">
        <f>IF(OR($A113="",$H113=""),"",IF($H113="已取消",0,IF($H113="已降级",IF($L113="","",$L113),IF($N113="是",$D113,IF($N113="否",0,"")))))</f>
        <v/>
      </c>
      <c r="P113" s="11">
        <f>IF(OR($A113="",$H113=""),"",IF($H113="已取消",$D113,IF($H113="已降级",IF($L113="","",$D113-$L113),IF($N113="是",0,IF($N113="否",$D113,"")))))</f>
        <v/>
      </c>
      <c r="Q113" s="12">
        <f>IF($A113="","",IF($H113="",IF(TODAY()&gt;WORKDAY($A113,'列表'!$I$5),"逾期","处理中"),IF(AND($H113="已暂停",$N113=""),IF(AND($M113&lt;&gt;"",TODAY()&gt;=$M113),"核对恢复","已暂停"),"已关闭")))</f>
        <v/>
      </c>
      <c r="R113" s="8" t="n"/>
    </row>
    <row r="114">
      <c r="A114" s="4" t="n"/>
      <c r="B114" s="5" t="n"/>
      <c r="C114" s="6" t="n"/>
      <c r="D114" s="7" t="n"/>
      <c r="E114" s="6" t="n"/>
      <c r="F114" s="8" t="n"/>
      <c r="G114" s="6" t="n"/>
      <c r="H114" s="6" t="n"/>
      <c r="I114" s="4" t="n"/>
      <c r="J114" s="9">
        <f>IF(OR($A114="",$I114=""),"",IF($I114&lt;=WORKDAY($A114,'列表'!$I$5),"是","否"))</f>
        <v/>
      </c>
      <c r="K114" s="7" t="n"/>
      <c r="L114" s="7" t="n"/>
      <c r="M114" s="4" t="n"/>
      <c r="N114" s="10" t="n"/>
      <c r="O114" s="11">
        <f>IF(OR($A114="",$H114=""),"",IF($H114="已取消",0,IF($H114="已降级",IF($L114="","",$L114),IF($N114="是",$D114,IF($N114="否",0,"")))))</f>
        <v/>
      </c>
      <c r="P114" s="11">
        <f>IF(OR($A114="",$H114=""),"",IF($H114="已取消",$D114,IF($H114="已降级",IF($L114="","",$D114-$L114),IF($N114="是",0,IF($N114="否",$D114,"")))))</f>
        <v/>
      </c>
      <c r="Q114" s="12">
        <f>IF($A114="","",IF($H114="",IF(TODAY()&gt;WORKDAY($A114,'列表'!$I$5),"逾期","处理中"),IF(AND($H114="已暂停",$N114=""),IF(AND($M114&lt;&gt;"",TODAY()&gt;=$M114),"核对恢复","已暂停"),"已关闭")))</f>
        <v/>
      </c>
      <c r="R114" s="8" t="n"/>
    </row>
    <row r="115">
      <c r="A115" s="4" t="n"/>
      <c r="B115" s="5" t="n"/>
      <c r="C115" s="6" t="n"/>
      <c r="D115" s="7" t="n"/>
      <c r="E115" s="6" t="n"/>
      <c r="F115" s="8" t="n"/>
      <c r="G115" s="6" t="n"/>
      <c r="H115" s="6" t="n"/>
      <c r="I115" s="4" t="n"/>
      <c r="J115" s="9">
        <f>IF(OR($A115="",$I115=""),"",IF($I115&lt;=WORKDAY($A115,'列表'!$I$5),"是","否"))</f>
        <v/>
      </c>
      <c r="K115" s="7" t="n"/>
      <c r="L115" s="7" t="n"/>
      <c r="M115" s="4" t="n"/>
      <c r="N115" s="10" t="n"/>
      <c r="O115" s="11">
        <f>IF(OR($A115="",$H115=""),"",IF($H115="已取消",0,IF($H115="已降级",IF($L115="","",$L115),IF($N115="是",$D115,IF($N115="否",0,"")))))</f>
        <v/>
      </c>
      <c r="P115" s="11">
        <f>IF(OR($A115="",$H115=""),"",IF($H115="已取消",$D115,IF($H115="已降级",IF($L115="","",$D115-$L115),IF($N115="是",0,IF($N115="否",$D115,"")))))</f>
        <v/>
      </c>
      <c r="Q115" s="12">
        <f>IF($A115="","",IF($H115="",IF(TODAY()&gt;WORKDAY($A115,'列表'!$I$5),"逾期","处理中"),IF(AND($H115="已暂停",$N115=""),IF(AND($M115&lt;&gt;"",TODAY()&gt;=$M115),"核对恢复","已暂停"),"已关闭")))</f>
        <v/>
      </c>
      <c r="R115" s="8" t="n"/>
    </row>
    <row r="116">
      <c r="A116" s="4" t="n"/>
      <c r="B116" s="5" t="n"/>
      <c r="C116" s="6" t="n"/>
      <c r="D116" s="7" t="n"/>
      <c r="E116" s="6" t="n"/>
      <c r="F116" s="8" t="n"/>
      <c r="G116" s="6" t="n"/>
      <c r="H116" s="6" t="n"/>
      <c r="I116" s="4" t="n"/>
      <c r="J116" s="9">
        <f>IF(OR($A116="",$I116=""),"",IF($I116&lt;=WORKDAY($A116,'列表'!$I$5),"是","否"))</f>
        <v/>
      </c>
      <c r="K116" s="7" t="n"/>
      <c r="L116" s="7" t="n"/>
      <c r="M116" s="4" t="n"/>
      <c r="N116" s="10" t="n"/>
      <c r="O116" s="11">
        <f>IF(OR($A116="",$H116=""),"",IF($H116="已取消",0,IF($H116="已降级",IF($L116="","",$L116),IF($N116="是",$D116,IF($N116="否",0,"")))))</f>
        <v/>
      </c>
      <c r="P116" s="11">
        <f>IF(OR($A116="",$H116=""),"",IF($H116="已取消",$D116,IF($H116="已降级",IF($L116="","",$D116-$L116),IF($N116="是",0,IF($N116="否",$D116,"")))))</f>
        <v/>
      </c>
      <c r="Q116" s="12">
        <f>IF($A116="","",IF($H116="",IF(TODAY()&gt;WORKDAY($A116,'列表'!$I$5),"逾期","处理中"),IF(AND($H116="已暂停",$N116=""),IF(AND($M116&lt;&gt;"",TODAY()&gt;=$M116),"核对恢复","已暂停"),"已关闭")))</f>
        <v/>
      </c>
      <c r="R116" s="8" t="n"/>
    </row>
    <row r="117">
      <c r="A117" s="4" t="n"/>
      <c r="B117" s="5" t="n"/>
      <c r="C117" s="6" t="n"/>
      <c r="D117" s="7" t="n"/>
      <c r="E117" s="6" t="n"/>
      <c r="F117" s="8" t="n"/>
      <c r="G117" s="6" t="n"/>
      <c r="H117" s="6" t="n"/>
      <c r="I117" s="4" t="n"/>
      <c r="J117" s="9">
        <f>IF(OR($A117="",$I117=""),"",IF($I117&lt;=WORKDAY($A117,'列表'!$I$5),"是","否"))</f>
        <v/>
      </c>
      <c r="K117" s="7" t="n"/>
      <c r="L117" s="7" t="n"/>
      <c r="M117" s="4" t="n"/>
      <c r="N117" s="10" t="n"/>
      <c r="O117" s="11">
        <f>IF(OR($A117="",$H117=""),"",IF($H117="已取消",0,IF($H117="已降级",IF($L117="","",$L117),IF($N117="是",$D117,IF($N117="否",0,"")))))</f>
        <v/>
      </c>
      <c r="P117" s="11">
        <f>IF(OR($A117="",$H117=""),"",IF($H117="已取消",$D117,IF($H117="已降级",IF($L117="","",$D117-$L117),IF($N117="是",0,IF($N117="否",$D117,"")))))</f>
        <v/>
      </c>
      <c r="Q117" s="12">
        <f>IF($A117="","",IF($H117="",IF(TODAY()&gt;WORKDAY($A117,'列表'!$I$5),"逾期","处理中"),IF(AND($H117="已暂停",$N117=""),IF(AND($M117&lt;&gt;"",TODAY()&gt;=$M117),"核对恢复","已暂停"),"已关闭")))</f>
        <v/>
      </c>
      <c r="R117" s="8" t="n"/>
    </row>
    <row r="118">
      <c r="A118" s="4" t="n"/>
      <c r="B118" s="5" t="n"/>
      <c r="C118" s="6" t="n"/>
      <c r="D118" s="7" t="n"/>
      <c r="E118" s="6" t="n"/>
      <c r="F118" s="8" t="n"/>
      <c r="G118" s="6" t="n"/>
      <c r="H118" s="6" t="n"/>
      <c r="I118" s="4" t="n"/>
      <c r="J118" s="9">
        <f>IF(OR($A118="",$I118=""),"",IF($I118&lt;=WORKDAY($A118,'列表'!$I$5),"是","否"))</f>
        <v/>
      </c>
      <c r="K118" s="7" t="n"/>
      <c r="L118" s="7" t="n"/>
      <c r="M118" s="4" t="n"/>
      <c r="N118" s="10" t="n"/>
      <c r="O118" s="11">
        <f>IF(OR($A118="",$H118=""),"",IF($H118="已取消",0,IF($H118="已降级",IF($L118="","",$L118),IF($N118="是",$D118,IF($N118="否",0,"")))))</f>
        <v/>
      </c>
      <c r="P118" s="11">
        <f>IF(OR($A118="",$H118=""),"",IF($H118="已取消",$D118,IF($H118="已降级",IF($L118="","",$D118-$L118),IF($N118="是",0,IF($N118="否",$D118,"")))))</f>
        <v/>
      </c>
      <c r="Q118" s="12">
        <f>IF($A118="","",IF($H118="",IF(TODAY()&gt;WORKDAY($A118,'列表'!$I$5),"逾期","处理中"),IF(AND($H118="已暂停",$N118=""),IF(AND($M118&lt;&gt;"",TODAY()&gt;=$M118),"核对恢复","已暂停"),"已关闭")))</f>
        <v/>
      </c>
      <c r="R118" s="8" t="n"/>
    </row>
    <row r="119">
      <c r="A119" s="4" t="n"/>
      <c r="B119" s="5" t="n"/>
      <c r="C119" s="6" t="n"/>
      <c r="D119" s="7" t="n"/>
      <c r="E119" s="6" t="n"/>
      <c r="F119" s="8" t="n"/>
      <c r="G119" s="6" t="n"/>
      <c r="H119" s="6" t="n"/>
      <c r="I119" s="4" t="n"/>
      <c r="J119" s="9">
        <f>IF(OR($A119="",$I119=""),"",IF($I119&lt;=WORKDAY($A119,'列表'!$I$5),"是","否"))</f>
        <v/>
      </c>
      <c r="K119" s="7" t="n"/>
      <c r="L119" s="7" t="n"/>
      <c r="M119" s="4" t="n"/>
      <c r="N119" s="10" t="n"/>
      <c r="O119" s="11">
        <f>IF(OR($A119="",$H119=""),"",IF($H119="已取消",0,IF($H119="已降级",IF($L119="","",$L119),IF($N119="是",$D119,IF($N119="否",0,"")))))</f>
        <v/>
      </c>
      <c r="P119" s="11">
        <f>IF(OR($A119="",$H119=""),"",IF($H119="已取消",$D119,IF($H119="已降级",IF($L119="","",$D119-$L119),IF($N119="是",0,IF($N119="否",$D119,"")))))</f>
        <v/>
      </c>
      <c r="Q119" s="12">
        <f>IF($A119="","",IF($H119="",IF(TODAY()&gt;WORKDAY($A119,'列表'!$I$5),"逾期","处理中"),IF(AND($H119="已暂停",$N119=""),IF(AND($M119&lt;&gt;"",TODAY()&gt;=$M119),"核对恢复","已暂停"),"已关闭")))</f>
        <v/>
      </c>
      <c r="R119" s="8" t="n"/>
    </row>
    <row r="120">
      <c r="A120" s="4" t="n"/>
      <c r="B120" s="5" t="n"/>
      <c r="C120" s="6" t="n"/>
      <c r="D120" s="7" t="n"/>
      <c r="E120" s="6" t="n"/>
      <c r="F120" s="8" t="n"/>
      <c r="G120" s="6" t="n"/>
      <c r="H120" s="6" t="n"/>
      <c r="I120" s="4" t="n"/>
      <c r="J120" s="9">
        <f>IF(OR($A120="",$I120=""),"",IF($I120&lt;=WORKDAY($A120,'列表'!$I$5),"是","否"))</f>
        <v/>
      </c>
      <c r="K120" s="7" t="n"/>
      <c r="L120" s="7" t="n"/>
      <c r="M120" s="4" t="n"/>
      <c r="N120" s="10" t="n"/>
      <c r="O120" s="11">
        <f>IF(OR($A120="",$H120=""),"",IF($H120="已取消",0,IF($H120="已降级",IF($L120="","",$L120),IF($N120="是",$D120,IF($N120="否",0,"")))))</f>
        <v/>
      </c>
      <c r="P120" s="11">
        <f>IF(OR($A120="",$H120=""),"",IF($H120="已取消",$D120,IF($H120="已降级",IF($L120="","",$D120-$L120),IF($N120="是",0,IF($N120="否",$D120,"")))))</f>
        <v/>
      </c>
      <c r="Q120" s="12">
        <f>IF($A120="","",IF($H120="",IF(TODAY()&gt;WORKDAY($A120,'列表'!$I$5),"逾期","处理中"),IF(AND($H120="已暂停",$N120=""),IF(AND($M120&lt;&gt;"",TODAY()&gt;=$M120),"核对恢复","已暂停"),"已关闭")))</f>
        <v/>
      </c>
      <c r="R120" s="8" t="n"/>
    </row>
    <row r="121">
      <c r="A121" s="4" t="n"/>
      <c r="B121" s="5" t="n"/>
      <c r="C121" s="6" t="n"/>
      <c r="D121" s="7" t="n"/>
      <c r="E121" s="6" t="n"/>
      <c r="F121" s="8" t="n"/>
      <c r="G121" s="6" t="n"/>
      <c r="H121" s="6" t="n"/>
      <c r="I121" s="4" t="n"/>
      <c r="J121" s="9">
        <f>IF(OR($A121="",$I121=""),"",IF($I121&lt;=WORKDAY($A121,'列表'!$I$5),"是","否"))</f>
        <v/>
      </c>
      <c r="K121" s="7" t="n"/>
      <c r="L121" s="7" t="n"/>
      <c r="M121" s="4" t="n"/>
      <c r="N121" s="10" t="n"/>
      <c r="O121" s="11">
        <f>IF(OR($A121="",$H121=""),"",IF($H121="已取消",0,IF($H121="已降级",IF($L121="","",$L121),IF($N121="是",$D121,IF($N121="否",0,"")))))</f>
        <v/>
      </c>
      <c r="P121" s="11">
        <f>IF(OR($A121="",$H121=""),"",IF($H121="已取消",$D121,IF($H121="已降级",IF($L121="","",$D121-$L121),IF($N121="是",0,IF($N121="否",$D121,"")))))</f>
        <v/>
      </c>
      <c r="Q121" s="12">
        <f>IF($A121="","",IF($H121="",IF(TODAY()&gt;WORKDAY($A121,'列表'!$I$5),"逾期","处理中"),IF(AND($H121="已暂停",$N121=""),IF(AND($M121&lt;&gt;"",TODAY()&gt;=$M121),"核对恢复","已暂停"),"已关闭")))</f>
        <v/>
      </c>
      <c r="R121" s="8" t="n"/>
    </row>
    <row r="122">
      <c r="A122" s="4" t="n"/>
      <c r="B122" s="5" t="n"/>
      <c r="C122" s="6" t="n"/>
      <c r="D122" s="7" t="n"/>
      <c r="E122" s="6" t="n"/>
      <c r="F122" s="8" t="n"/>
      <c r="G122" s="6" t="n"/>
      <c r="H122" s="6" t="n"/>
      <c r="I122" s="4" t="n"/>
      <c r="J122" s="9">
        <f>IF(OR($A122="",$I122=""),"",IF($I122&lt;=WORKDAY($A122,'列表'!$I$5),"是","否"))</f>
        <v/>
      </c>
      <c r="K122" s="7" t="n"/>
      <c r="L122" s="7" t="n"/>
      <c r="M122" s="4" t="n"/>
      <c r="N122" s="10" t="n"/>
      <c r="O122" s="11">
        <f>IF(OR($A122="",$H122=""),"",IF($H122="已取消",0,IF($H122="已降级",IF($L122="","",$L122),IF($N122="是",$D122,IF($N122="否",0,"")))))</f>
        <v/>
      </c>
      <c r="P122" s="11">
        <f>IF(OR($A122="",$H122=""),"",IF($H122="已取消",$D122,IF($H122="已降级",IF($L122="","",$D122-$L122),IF($N122="是",0,IF($N122="否",$D122,"")))))</f>
        <v/>
      </c>
      <c r="Q122" s="12">
        <f>IF($A122="","",IF($H122="",IF(TODAY()&gt;WORKDAY($A122,'列表'!$I$5),"逾期","处理中"),IF(AND($H122="已暂停",$N122=""),IF(AND($M122&lt;&gt;"",TODAY()&gt;=$M122),"核对恢复","已暂停"),"已关闭")))</f>
        <v/>
      </c>
      <c r="R122" s="8" t="n"/>
    </row>
    <row r="123">
      <c r="A123" s="4" t="n"/>
      <c r="B123" s="5" t="n"/>
      <c r="C123" s="6" t="n"/>
      <c r="D123" s="7" t="n"/>
      <c r="E123" s="6" t="n"/>
      <c r="F123" s="8" t="n"/>
      <c r="G123" s="6" t="n"/>
      <c r="H123" s="6" t="n"/>
      <c r="I123" s="4" t="n"/>
      <c r="J123" s="9">
        <f>IF(OR($A123="",$I123=""),"",IF($I123&lt;=WORKDAY($A123,'列表'!$I$5),"是","否"))</f>
        <v/>
      </c>
      <c r="K123" s="7" t="n"/>
      <c r="L123" s="7" t="n"/>
      <c r="M123" s="4" t="n"/>
      <c r="N123" s="10" t="n"/>
      <c r="O123" s="11">
        <f>IF(OR($A123="",$H123=""),"",IF($H123="已取消",0,IF($H123="已降级",IF($L123="","",$L123),IF($N123="是",$D123,IF($N123="否",0,"")))))</f>
        <v/>
      </c>
      <c r="P123" s="11">
        <f>IF(OR($A123="",$H123=""),"",IF($H123="已取消",$D123,IF($H123="已降级",IF($L123="","",$D123-$L123),IF($N123="是",0,IF($N123="否",$D123,"")))))</f>
        <v/>
      </c>
      <c r="Q123" s="12">
        <f>IF($A123="","",IF($H123="",IF(TODAY()&gt;WORKDAY($A123,'列表'!$I$5),"逾期","处理中"),IF(AND($H123="已暂停",$N123=""),IF(AND($M123&lt;&gt;"",TODAY()&gt;=$M123),"核对恢复","已暂停"),"已关闭")))</f>
        <v/>
      </c>
      <c r="R123" s="8" t="n"/>
    </row>
    <row r="124">
      <c r="A124" s="4" t="n"/>
      <c r="B124" s="5" t="n"/>
      <c r="C124" s="6" t="n"/>
      <c r="D124" s="7" t="n"/>
      <c r="E124" s="6" t="n"/>
      <c r="F124" s="8" t="n"/>
      <c r="G124" s="6" t="n"/>
      <c r="H124" s="6" t="n"/>
      <c r="I124" s="4" t="n"/>
      <c r="J124" s="9">
        <f>IF(OR($A124="",$I124=""),"",IF($I124&lt;=WORKDAY($A124,'列表'!$I$5),"是","否"))</f>
        <v/>
      </c>
      <c r="K124" s="7" t="n"/>
      <c r="L124" s="7" t="n"/>
      <c r="M124" s="4" t="n"/>
      <c r="N124" s="10" t="n"/>
      <c r="O124" s="11">
        <f>IF(OR($A124="",$H124=""),"",IF($H124="已取消",0,IF($H124="已降级",IF($L124="","",$L124),IF($N124="是",$D124,IF($N124="否",0,"")))))</f>
        <v/>
      </c>
      <c r="P124" s="11">
        <f>IF(OR($A124="",$H124=""),"",IF($H124="已取消",$D124,IF($H124="已降级",IF($L124="","",$D124-$L124),IF($N124="是",0,IF($N124="否",$D124,"")))))</f>
        <v/>
      </c>
      <c r="Q124" s="12">
        <f>IF($A124="","",IF($H124="",IF(TODAY()&gt;WORKDAY($A124,'列表'!$I$5),"逾期","处理中"),IF(AND($H124="已暂停",$N124=""),IF(AND($M124&lt;&gt;"",TODAY()&gt;=$M124),"核对恢复","已暂停"),"已关闭")))</f>
        <v/>
      </c>
      <c r="R124" s="8" t="n"/>
    </row>
    <row r="125">
      <c r="A125" s="4" t="n"/>
      <c r="B125" s="5" t="n"/>
      <c r="C125" s="6" t="n"/>
      <c r="D125" s="7" t="n"/>
      <c r="E125" s="6" t="n"/>
      <c r="F125" s="8" t="n"/>
      <c r="G125" s="6" t="n"/>
      <c r="H125" s="6" t="n"/>
      <c r="I125" s="4" t="n"/>
      <c r="J125" s="9">
        <f>IF(OR($A125="",$I125=""),"",IF($I125&lt;=WORKDAY($A125,'列表'!$I$5),"是","否"))</f>
        <v/>
      </c>
      <c r="K125" s="7" t="n"/>
      <c r="L125" s="7" t="n"/>
      <c r="M125" s="4" t="n"/>
      <c r="N125" s="10" t="n"/>
      <c r="O125" s="11">
        <f>IF(OR($A125="",$H125=""),"",IF($H125="已取消",0,IF($H125="已降级",IF($L125="","",$L125),IF($N125="是",$D125,IF($N125="否",0,"")))))</f>
        <v/>
      </c>
      <c r="P125" s="11">
        <f>IF(OR($A125="",$H125=""),"",IF($H125="已取消",$D125,IF($H125="已降级",IF($L125="","",$D125-$L125),IF($N125="是",0,IF($N125="否",$D125,"")))))</f>
        <v/>
      </c>
      <c r="Q125" s="12">
        <f>IF($A125="","",IF($H125="",IF(TODAY()&gt;WORKDAY($A125,'列表'!$I$5),"逾期","处理中"),IF(AND($H125="已暂停",$N125=""),IF(AND($M125&lt;&gt;"",TODAY()&gt;=$M125),"核对恢复","已暂停"),"已关闭")))</f>
        <v/>
      </c>
      <c r="R125" s="8" t="n"/>
    </row>
    <row r="126">
      <c r="A126" s="4" t="n"/>
      <c r="B126" s="5" t="n"/>
      <c r="C126" s="6" t="n"/>
      <c r="D126" s="7" t="n"/>
      <c r="E126" s="6" t="n"/>
      <c r="F126" s="8" t="n"/>
      <c r="G126" s="6" t="n"/>
      <c r="H126" s="6" t="n"/>
      <c r="I126" s="4" t="n"/>
      <c r="J126" s="9">
        <f>IF(OR($A126="",$I126=""),"",IF($I126&lt;=WORKDAY($A126,'列表'!$I$5),"是","否"))</f>
        <v/>
      </c>
      <c r="K126" s="7" t="n"/>
      <c r="L126" s="7" t="n"/>
      <c r="M126" s="4" t="n"/>
      <c r="N126" s="10" t="n"/>
      <c r="O126" s="11">
        <f>IF(OR($A126="",$H126=""),"",IF($H126="已取消",0,IF($H126="已降级",IF($L126="","",$L126),IF($N126="是",$D126,IF($N126="否",0,"")))))</f>
        <v/>
      </c>
      <c r="P126" s="11">
        <f>IF(OR($A126="",$H126=""),"",IF($H126="已取消",$D126,IF($H126="已降级",IF($L126="","",$D126-$L126),IF($N126="是",0,IF($N126="否",$D126,"")))))</f>
        <v/>
      </c>
      <c r="Q126" s="12">
        <f>IF($A126="","",IF($H126="",IF(TODAY()&gt;WORKDAY($A126,'列表'!$I$5),"逾期","处理中"),IF(AND($H126="已暂停",$N126=""),IF(AND($M126&lt;&gt;"",TODAY()&gt;=$M126),"核对恢复","已暂停"),"已关闭")))</f>
        <v/>
      </c>
      <c r="R126" s="8" t="n"/>
    </row>
    <row r="127">
      <c r="A127" s="4" t="n"/>
      <c r="B127" s="5" t="n"/>
      <c r="C127" s="6" t="n"/>
      <c r="D127" s="7" t="n"/>
      <c r="E127" s="6" t="n"/>
      <c r="F127" s="8" t="n"/>
      <c r="G127" s="6" t="n"/>
      <c r="H127" s="6" t="n"/>
      <c r="I127" s="4" t="n"/>
      <c r="J127" s="9">
        <f>IF(OR($A127="",$I127=""),"",IF($I127&lt;=WORKDAY($A127,'列表'!$I$5),"是","否"))</f>
        <v/>
      </c>
      <c r="K127" s="7" t="n"/>
      <c r="L127" s="7" t="n"/>
      <c r="M127" s="4" t="n"/>
      <c r="N127" s="10" t="n"/>
      <c r="O127" s="11">
        <f>IF(OR($A127="",$H127=""),"",IF($H127="已取消",0,IF($H127="已降级",IF($L127="","",$L127),IF($N127="是",$D127,IF($N127="否",0,"")))))</f>
        <v/>
      </c>
      <c r="P127" s="11">
        <f>IF(OR($A127="",$H127=""),"",IF($H127="已取消",$D127,IF($H127="已降级",IF($L127="","",$D127-$L127),IF($N127="是",0,IF($N127="否",$D127,"")))))</f>
        <v/>
      </c>
      <c r="Q127" s="12">
        <f>IF($A127="","",IF($H127="",IF(TODAY()&gt;WORKDAY($A127,'列表'!$I$5),"逾期","处理中"),IF(AND($H127="已暂停",$N127=""),IF(AND($M127&lt;&gt;"",TODAY()&gt;=$M127),"核对恢复","已暂停"),"已关闭")))</f>
        <v/>
      </c>
      <c r="R127" s="8" t="n"/>
    </row>
    <row r="128">
      <c r="A128" s="4" t="n"/>
      <c r="B128" s="5" t="n"/>
      <c r="C128" s="6" t="n"/>
      <c r="D128" s="7" t="n"/>
      <c r="E128" s="6" t="n"/>
      <c r="F128" s="8" t="n"/>
      <c r="G128" s="6" t="n"/>
      <c r="H128" s="6" t="n"/>
      <c r="I128" s="4" t="n"/>
      <c r="J128" s="9">
        <f>IF(OR($A128="",$I128=""),"",IF($I128&lt;=WORKDAY($A128,'列表'!$I$5),"是","否"))</f>
        <v/>
      </c>
      <c r="K128" s="7" t="n"/>
      <c r="L128" s="7" t="n"/>
      <c r="M128" s="4" t="n"/>
      <c r="N128" s="10" t="n"/>
      <c r="O128" s="11">
        <f>IF(OR($A128="",$H128=""),"",IF($H128="已取消",0,IF($H128="已降级",IF($L128="","",$L128),IF($N128="是",$D128,IF($N128="否",0,"")))))</f>
        <v/>
      </c>
      <c r="P128" s="11">
        <f>IF(OR($A128="",$H128=""),"",IF($H128="已取消",$D128,IF($H128="已降级",IF($L128="","",$D128-$L128),IF($N128="是",0,IF($N128="否",$D128,"")))))</f>
        <v/>
      </c>
      <c r="Q128" s="12">
        <f>IF($A128="","",IF($H128="",IF(TODAY()&gt;WORKDAY($A128,'列表'!$I$5),"逾期","处理中"),IF(AND($H128="已暂停",$N128=""),IF(AND($M128&lt;&gt;"",TODAY()&gt;=$M128),"核对恢复","已暂停"),"已关闭")))</f>
        <v/>
      </c>
      <c r="R128" s="8" t="n"/>
    </row>
    <row r="129">
      <c r="A129" s="4" t="n"/>
      <c r="B129" s="5" t="n"/>
      <c r="C129" s="6" t="n"/>
      <c r="D129" s="7" t="n"/>
      <c r="E129" s="6" t="n"/>
      <c r="F129" s="8" t="n"/>
      <c r="G129" s="6" t="n"/>
      <c r="H129" s="6" t="n"/>
      <c r="I129" s="4" t="n"/>
      <c r="J129" s="9">
        <f>IF(OR($A129="",$I129=""),"",IF($I129&lt;=WORKDAY($A129,'列表'!$I$5),"是","否"))</f>
        <v/>
      </c>
      <c r="K129" s="7" t="n"/>
      <c r="L129" s="7" t="n"/>
      <c r="M129" s="4" t="n"/>
      <c r="N129" s="10" t="n"/>
      <c r="O129" s="11">
        <f>IF(OR($A129="",$H129=""),"",IF($H129="已取消",0,IF($H129="已降级",IF($L129="","",$L129),IF($N129="是",$D129,IF($N129="否",0,"")))))</f>
        <v/>
      </c>
      <c r="P129" s="11">
        <f>IF(OR($A129="",$H129=""),"",IF($H129="已取消",$D129,IF($H129="已降级",IF($L129="","",$D129-$L129),IF($N129="是",0,IF($N129="否",$D129,"")))))</f>
        <v/>
      </c>
      <c r="Q129" s="12">
        <f>IF($A129="","",IF($H129="",IF(TODAY()&gt;WORKDAY($A129,'列表'!$I$5),"逾期","处理中"),IF(AND($H129="已暂停",$N129=""),IF(AND($M129&lt;&gt;"",TODAY()&gt;=$M129),"核对恢复","已暂停"),"已关闭")))</f>
        <v/>
      </c>
      <c r="R129" s="8" t="n"/>
    </row>
    <row r="130">
      <c r="A130" s="4" t="n"/>
      <c r="B130" s="5" t="n"/>
      <c r="C130" s="6" t="n"/>
      <c r="D130" s="7" t="n"/>
      <c r="E130" s="6" t="n"/>
      <c r="F130" s="8" t="n"/>
      <c r="G130" s="6" t="n"/>
      <c r="H130" s="6" t="n"/>
      <c r="I130" s="4" t="n"/>
      <c r="J130" s="9">
        <f>IF(OR($A130="",$I130=""),"",IF($I130&lt;=WORKDAY($A130,'列表'!$I$5),"是","否"))</f>
        <v/>
      </c>
      <c r="K130" s="7" t="n"/>
      <c r="L130" s="7" t="n"/>
      <c r="M130" s="4" t="n"/>
      <c r="N130" s="10" t="n"/>
      <c r="O130" s="11">
        <f>IF(OR($A130="",$H130=""),"",IF($H130="已取消",0,IF($H130="已降级",IF($L130="","",$L130),IF($N130="是",$D130,IF($N130="否",0,"")))))</f>
        <v/>
      </c>
      <c r="P130" s="11">
        <f>IF(OR($A130="",$H130=""),"",IF($H130="已取消",$D130,IF($H130="已降级",IF($L130="","",$D130-$L130),IF($N130="是",0,IF($N130="否",$D130,"")))))</f>
        <v/>
      </c>
      <c r="Q130" s="12">
        <f>IF($A130="","",IF($H130="",IF(TODAY()&gt;WORKDAY($A130,'列表'!$I$5),"逾期","处理中"),IF(AND($H130="已暂停",$N130=""),IF(AND($M130&lt;&gt;"",TODAY()&gt;=$M130),"核对恢复","已暂停"),"已关闭")))</f>
        <v/>
      </c>
      <c r="R130" s="8" t="n"/>
    </row>
    <row r="131">
      <c r="A131" s="4" t="n"/>
      <c r="B131" s="5" t="n"/>
      <c r="C131" s="6" t="n"/>
      <c r="D131" s="7" t="n"/>
      <c r="E131" s="6" t="n"/>
      <c r="F131" s="8" t="n"/>
      <c r="G131" s="6" t="n"/>
      <c r="H131" s="6" t="n"/>
      <c r="I131" s="4" t="n"/>
      <c r="J131" s="9">
        <f>IF(OR($A131="",$I131=""),"",IF($I131&lt;=WORKDAY($A131,'列表'!$I$5),"是","否"))</f>
        <v/>
      </c>
      <c r="K131" s="7" t="n"/>
      <c r="L131" s="7" t="n"/>
      <c r="M131" s="4" t="n"/>
      <c r="N131" s="10" t="n"/>
      <c r="O131" s="11">
        <f>IF(OR($A131="",$H131=""),"",IF($H131="已取消",0,IF($H131="已降级",IF($L131="","",$L131),IF($N131="是",$D131,IF($N131="否",0,"")))))</f>
        <v/>
      </c>
      <c r="P131" s="11">
        <f>IF(OR($A131="",$H131=""),"",IF($H131="已取消",$D131,IF($H131="已降级",IF($L131="","",$D131-$L131),IF($N131="是",0,IF($N131="否",$D131,"")))))</f>
        <v/>
      </c>
      <c r="Q131" s="12">
        <f>IF($A131="","",IF($H131="",IF(TODAY()&gt;WORKDAY($A131,'列表'!$I$5),"逾期","处理中"),IF(AND($H131="已暂停",$N131=""),IF(AND($M131&lt;&gt;"",TODAY()&gt;=$M131),"核对恢复","已暂停"),"已关闭")))</f>
        <v/>
      </c>
      <c r="R131" s="8" t="n"/>
    </row>
    <row r="132">
      <c r="A132" s="4" t="n"/>
      <c r="B132" s="5" t="n"/>
      <c r="C132" s="6" t="n"/>
      <c r="D132" s="7" t="n"/>
      <c r="E132" s="6" t="n"/>
      <c r="F132" s="8" t="n"/>
      <c r="G132" s="6" t="n"/>
      <c r="H132" s="6" t="n"/>
      <c r="I132" s="4" t="n"/>
      <c r="J132" s="9">
        <f>IF(OR($A132="",$I132=""),"",IF($I132&lt;=WORKDAY($A132,'列表'!$I$5),"是","否"))</f>
        <v/>
      </c>
      <c r="K132" s="7" t="n"/>
      <c r="L132" s="7" t="n"/>
      <c r="M132" s="4" t="n"/>
      <c r="N132" s="10" t="n"/>
      <c r="O132" s="11">
        <f>IF(OR($A132="",$H132=""),"",IF($H132="已取消",0,IF($H132="已降级",IF($L132="","",$L132),IF($N132="是",$D132,IF($N132="否",0,"")))))</f>
        <v/>
      </c>
      <c r="P132" s="11">
        <f>IF(OR($A132="",$H132=""),"",IF($H132="已取消",$D132,IF($H132="已降级",IF($L132="","",$D132-$L132),IF($N132="是",0,IF($N132="否",$D132,"")))))</f>
        <v/>
      </c>
      <c r="Q132" s="12">
        <f>IF($A132="","",IF($H132="",IF(TODAY()&gt;WORKDAY($A132,'列表'!$I$5),"逾期","处理中"),IF(AND($H132="已暂停",$N132=""),IF(AND($M132&lt;&gt;"",TODAY()&gt;=$M132),"核对恢复","已暂停"),"已关闭")))</f>
        <v/>
      </c>
      <c r="R132" s="8" t="n"/>
    </row>
    <row r="133">
      <c r="A133" s="4" t="n"/>
      <c r="B133" s="5" t="n"/>
      <c r="C133" s="6" t="n"/>
      <c r="D133" s="7" t="n"/>
      <c r="E133" s="6" t="n"/>
      <c r="F133" s="8" t="n"/>
      <c r="G133" s="6" t="n"/>
      <c r="H133" s="6" t="n"/>
      <c r="I133" s="4" t="n"/>
      <c r="J133" s="9">
        <f>IF(OR($A133="",$I133=""),"",IF($I133&lt;=WORKDAY($A133,'列表'!$I$5),"是","否"))</f>
        <v/>
      </c>
      <c r="K133" s="7" t="n"/>
      <c r="L133" s="7" t="n"/>
      <c r="M133" s="4" t="n"/>
      <c r="N133" s="10" t="n"/>
      <c r="O133" s="11">
        <f>IF(OR($A133="",$H133=""),"",IF($H133="已取消",0,IF($H133="已降级",IF($L133="","",$L133),IF($N133="是",$D133,IF($N133="否",0,"")))))</f>
        <v/>
      </c>
      <c r="P133" s="11">
        <f>IF(OR($A133="",$H133=""),"",IF($H133="已取消",$D133,IF($H133="已降级",IF($L133="","",$D133-$L133),IF($N133="是",0,IF($N133="否",$D133,"")))))</f>
        <v/>
      </c>
      <c r="Q133" s="12">
        <f>IF($A133="","",IF($H133="",IF(TODAY()&gt;WORKDAY($A133,'列表'!$I$5),"逾期","处理中"),IF(AND($H133="已暂停",$N133=""),IF(AND($M133&lt;&gt;"",TODAY()&gt;=$M133),"核对恢复","已暂停"),"已关闭")))</f>
        <v/>
      </c>
      <c r="R133" s="8" t="n"/>
    </row>
    <row r="134">
      <c r="A134" s="4" t="n"/>
      <c r="B134" s="5" t="n"/>
      <c r="C134" s="6" t="n"/>
      <c r="D134" s="7" t="n"/>
      <c r="E134" s="6" t="n"/>
      <c r="F134" s="8" t="n"/>
      <c r="G134" s="6" t="n"/>
      <c r="H134" s="6" t="n"/>
      <c r="I134" s="4" t="n"/>
      <c r="J134" s="9">
        <f>IF(OR($A134="",$I134=""),"",IF($I134&lt;=WORKDAY($A134,'列表'!$I$5),"是","否"))</f>
        <v/>
      </c>
      <c r="K134" s="7" t="n"/>
      <c r="L134" s="7" t="n"/>
      <c r="M134" s="4" t="n"/>
      <c r="N134" s="10" t="n"/>
      <c r="O134" s="11">
        <f>IF(OR($A134="",$H134=""),"",IF($H134="已取消",0,IF($H134="已降级",IF($L134="","",$L134),IF($N134="是",$D134,IF($N134="否",0,"")))))</f>
        <v/>
      </c>
      <c r="P134" s="11">
        <f>IF(OR($A134="",$H134=""),"",IF($H134="已取消",$D134,IF($H134="已降级",IF($L134="","",$D134-$L134),IF($N134="是",0,IF($N134="否",$D134,"")))))</f>
        <v/>
      </c>
      <c r="Q134" s="12">
        <f>IF($A134="","",IF($H134="",IF(TODAY()&gt;WORKDAY($A134,'列表'!$I$5),"逾期","处理中"),IF(AND($H134="已暂停",$N134=""),IF(AND($M134&lt;&gt;"",TODAY()&gt;=$M134),"核对恢复","已暂停"),"已关闭")))</f>
        <v/>
      </c>
      <c r="R134" s="8" t="n"/>
    </row>
    <row r="135">
      <c r="A135" s="4" t="n"/>
      <c r="B135" s="5" t="n"/>
      <c r="C135" s="6" t="n"/>
      <c r="D135" s="7" t="n"/>
      <c r="E135" s="6" t="n"/>
      <c r="F135" s="8" t="n"/>
      <c r="G135" s="6" t="n"/>
      <c r="H135" s="6" t="n"/>
      <c r="I135" s="4" t="n"/>
      <c r="J135" s="9">
        <f>IF(OR($A135="",$I135=""),"",IF($I135&lt;=WORKDAY($A135,'列表'!$I$5),"是","否"))</f>
        <v/>
      </c>
      <c r="K135" s="7" t="n"/>
      <c r="L135" s="7" t="n"/>
      <c r="M135" s="4" t="n"/>
      <c r="N135" s="10" t="n"/>
      <c r="O135" s="11">
        <f>IF(OR($A135="",$H135=""),"",IF($H135="已取消",0,IF($H135="已降级",IF($L135="","",$L135),IF($N135="是",$D135,IF($N135="否",0,"")))))</f>
        <v/>
      </c>
      <c r="P135" s="11">
        <f>IF(OR($A135="",$H135=""),"",IF($H135="已取消",$D135,IF($H135="已降级",IF($L135="","",$D135-$L135),IF($N135="是",0,IF($N135="否",$D135,"")))))</f>
        <v/>
      </c>
      <c r="Q135" s="12">
        <f>IF($A135="","",IF($H135="",IF(TODAY()&gt;WORKDAY($A135,'列表'!$I$5),"逾期","处理中"),IF(AND($H135="已暂停",$N135=""),IF(AND($M135&lt;&gt;"",TODAY()&gt;=$M135),"核对恢复","已暂停"),"已关闭")))</f>
        <v/>
      </c>
      <c r="R135" s="8" t="n"/>
    </row>
    <row r="136">
      <c r="A136" s="4" t="n"/>
      <c r="B136" s="5" t="n"/>
      <c r="C136" s="6" t="n"/>
      <c r="D136" s="7" t="n"/>
      <c r="E136" s="6" t="n"/>
      <c r="F136" s="8" t="n"/>
      <c r="G136" s="6" t="n"/>
      <c r="H136" s="6" t="n"/>
      <c r="I136" s="4" t="n"/>
      <c r="J136" s="9">
        <f>IF(OR($A136="",$I136=""),"",IF($I136&lt;=WORKDAY($A136,'列表'!$I$5),"是","否"))</f>
        <v/>
      </c>
      <c r="K136" s="7" t="n"/>
      <c r="L136" s="7" t="n"/>
      <c r="M136" s="4" t="n"/>
      <c r="N136" s="10" t="n"/>
      <c r="O136" s="11">
        <f>IF(OR($A136="",$H136=""),"",IF($H136="已取消",0,IF($H136="已降级",IF($L136="","",$L136),IF($N136="是",$D136,IF($N136="否",0,"")))))</f>
        <v/>
      </c>
      <c r="P136" s="11">
        <f>IF(OR($A136="",$H136=""),"",IF($H136="已取消",$D136,IF($H136="已降级",IF($L136="","",$D136-$L136),IF($N136="是",0,IF($N136="否",$D136,"")))))</f>
        <v/>
      </c>
      <c r="Q136" s="12">
        <f>IF($A136="","",IF($H136="",IF(TODAY()&gt;WORKDAY($A136,'列表'!$I$5),"逾期","处理中"),IF(AND($H136="已暂停",$N136=""),IF(AND($M136&lt;&gt;"",TODAY()&gt;=$M136),"核对恢复","已暂停"),"已关闭")))</f>
        <v/>
      </c>
      <c r="R136" s="8" t="n"/>
    </row>
    <row r="137">
      <c r="A137" s="4" t="n"/>
      <c r="B137" s="5" t="n"/>
      <c r="C137" s="6" t="n"/>
      <c r="D137" s="7" t="n"/>
      <c r="E137" s="6" t="n"/>
      <c r="F137" s="8" t="n"/>
      <c r="G137" s="6" t="n"/>
      <c r="H137" s="6" t="n"/>
      <c r="I137" s="4" t="n"/>
      <c r="J137" s="9">
        <f>IF(OR($A137="",$I137=""),"",IF($I137&lt;=WORKDAY($A137,'列表'!$I$5),"是","否"))</f>
        <v/>
      </c>
      <c r="K137" s="7" t="n"/>
      <c r="L137" s="7" t="n"/>
      <c r="M137" s="4" t="n"/>
      <c r="N137" s="10" t="n"/>
      <c r="O137" s="11">
        <f>IF(OR($A137="",$H137=""),"",IF($H137="已取消",0,IF($H137="已降级",IF($L137="","",$L137),IF($N137="是",$D137,IF($N137="否",0,"")))))</f>
        <v/>
      </c>
      <c r="P137" s="11">
        <f>IF(OR($A137="",$H137=""),"",IF($H137="已取消",$D137,IF($H137="已降级",IF($L137="","",$D137-$L137),IF($N137="是",0,IF($N137="否",$D137,"")))))</f>
        <v/>
      </c>
      <c r="Q137" s="12">
        <f>IF($A137="","",IF($H137="",IF(TODAY()&gt;WORKDAY($A137,'列表'!$I$5),"逾期","处理中"),IF(AND($H137="已暂停",$N137=""),IF(AND($M137&lt;&gt;"",TODAY()&gt;=$M137),"核对恢复","已暂停"),"已关闭")))</f>
        <v/>
      </c>
      <c r="R137" s="8" t="n"/>
    </row>
    <row r="138">
      <c r="A138" s="4" t="n"/>
      <c r="B138" s="5" t="n"/>
      <c r="C138" s="6" t="n"/>
      <c r="D138" s="7" t="n"/>
      <c r="E138" s="6" t="n"/>
      <c r="F138" s="8" t="n"/>
      <c r="G138" s="6" t="n"/>
      <c r="H138" s="6" t="n"/>
      <c r="I138" s="4" t="n"/>
      <c r="J138" s="9">
        <f>IF(OR($A138="",$I138=""),"",IF($I138&lt;=WORKDAY($A138,'列表'!$I$5),"是","否"))</f>
        <v/>
      </c>
      <c r="K138" s="7" t="n"/>
      <c r="L138" s="7" t="n"/>
      <c r="M138" s="4" t="n"/>
      <c r="N138" s="10" t="n"/>
      <c r="O138" s="11">
        <f>IF(OR($A138="",$H138=""),"",IF($H138="已取消",0,IF($H138="已降级",IF($L138="","",$L138),IF($N138="是",$D138,IF($N138="否",0,"")))))</f>
        <v/>
      </c>
      <c r="P138" s="11">
        <f>IF(OR($A138="",$H138=""),"",IF($H138="已取消",$D138,IF($H138="已降级",IF($L138="","",$D138-$L138),IF($N138="是",0,IF($N138="否",$D138,"")))))</f>
        <v/>
      </c>
      <c r="Q138" s="12">
        <f>IF($A138="","",IF($H138="",IF(TODAY()&gt;WORKDAY($A138,'列表'!$I$5),"逾期","处理中"),IF(AND($H138="已暂停",$N138=""),IF(AND($M138&lt;&gt;"",TODAY()&gt;=$M138),"核对恢复","已暂停"),"已关闭")))</f>
        <v/>
      </c>
      <c r="R138" s="8" t="n"/>
    </row>
    <row r="139">
      <c r="A139" s="4" t="n"/>
      <c r="B139" s="5" t="n"/>
      <c r="C139" s="6" t="n"/>
      <c r="D139" s="7" t="n"/>
      <c r="E139" s="6" t="n"/>
      <c r="F139" s="8" t="n"/>
      <c r="G139" s="6" t="n"/>
      <c r="H139" s="6" t="n"/>
      <c r="I139" s="4" t="n"/>
      <c r="J139" s="9">
        <f>IF(OR($A139="",$I139=""),"",IF($I139&lt;=WORKDAY($A139,'列表'!$I$5),"是","否"))</f>
        <v/>
      </c>
      <c r="K139" s="7" t="n"/>
      <c r="L139" s="7" t="n"/>
      <c r="M139" s="4" t="n"/>
      <c r="N139" s="10" t="n"/>
      <c r="O139" s="11">
        <f>IF(OR($A139="",$H139=""),"",IF($H139="已取消",0,IF($H139="已降级",IF($L139="","",$L139),IF($N139="是",$D139,IF($N139="否",0,"")))))</f>
        <v/>
      </c>
      <c r="P139" s="11">
        <f>IF(OR($A139="",$H139=""),"",IF($H139="已取消",$D139,IF($H139="已降级",IF($L139="","",$D139-$L139),IF($N139="是",0,IF($N139="否",$D139,"")))))</f>
        <v/>
      </c>
      <c r="Q139" s="12">
        <f>IF($A139="","",IF($H139="",IF(TODAY()&gt;WORKDAY($A139,'列表'!$I$5),"逾期","处理中"),IF(AND($H139="已暂停",$N139=""),IF(AND($M139&lt;&gt;"",TODAY()&gt;=$M139),"核对恢复","已暂停"),"已关闭")))</f>
        <v/>
      </c>
      <c r="R139" s="8" t="n"/>
    </row>
    <row r="140">
      <c r="A140" s="4" t="n"/>
      <c r="B140" s="5" t="n"/>
      <c r="C140" s="6" t="n"/>
      <c r="D140" s="7" t="n"/>
      <c r="E140" s="6" t="n"/>
      <c r="F140" s="8" t="n"/>
      <c r="G140" s="6" t="n"/>
      <c r="H140" s="6" t="n"/>
      <c r="I140" s="4" t="n"/>
      <c r="J140" s="9">
        <f>IF(OR($A140="",$I140=""),"",IF($I140&lt;=WORKDAY($A140,'列表'!$I$5),"是","否"))</f>
        <v/>
      </c>
      <c r="K140" s="7" t="n"/>
      <c r="L140" s="7" t="n"/>
      <c r="M140" s="4" t="n"/>
      <c r="N140" s="10" t="n"/>
      <c r="O140" s="11">
        <f>IF(OR($A140="",$H140=""),"",IF($H140="已取消",0,IF($H140="已降级",IF($L140="","",$L140),IF($N140="是",$D140,IF($N140="否",0,"")))))</f>
        <v/>
      </c>
      <c r="P140" s="11">
        <f>IF(OR($A140="",$H140=""),"",IF($H140="已取消",$D140,IF($H140="已降级",IF($L140="","",$D140-$L140),IF($N140="是",0,IF($N140="否",$D140,"")))))</f>
        <v/>
      </c>
      <c r="Q140" s="12">
        <f>IF($A140="","",IF($H140="",IF(TODAY()&gt;WORKDAY($A140,'列表'!$I$5),"逾期","处理中"),IF(AND($H140="已暂停",$N140=""),IF(AND($M140&lt;&gt;"",TODAY()&gt;=$M140),"核对恢复","已暂停"),"已关闭")))</f>
        <v/>
      </c>
      <c r="R140" s="8" t="n"/>
    </row>
    <row r="141">
      <c r="A141" s="4" t="n"/>
      <c r="B141" s="5" t="n"/>
      <c r="C141" s="6" t="n"/>
      <c r="D141" s="7" t="n"/>
      <c r="E141" s="6" t="n"/>
      <c r="F141" s="8" t="n"/>
      <c r="G141" s="6" t="n"/>
      <c r="H141" s="6" t="n"/>
      <c r="I141" s="4" t="n"/>
      <c r="J141" s="9">
        <f>IF(OR($A141="",$I141=""),"",IF($I141&lt;=WORKDAY($A141,'列表'!$I$5),"是","否"))</f>
        <v/>
      </c>
      <c r="K141" s="7" t="n"/>
      <c r="L141" s="7" t="n"/>
      <c r="M141" s="4" t="n"/>
      <c r="N141" s="10" t="n"/>
      <c r="O141" s="11">
        <f>IF(OR($A141="",$H141=""),"",IF($H141="已取消",0,IF($H141="已降级",IF($L141="","",$L141),IF($N141="是",$D141,IF($N141="否",0,"")))))</f>
        <v/>
      </c>
      <c r="P141" s="11">
        <f>IF(OR($A141="",$H141=""),"",IF($H141="已取消",$D141,IF($H141="已降级",IF($L141="","",$D141-$L141),IF($N141="是",0,IF($N141="否",$D141,"")))))</f>
        <v/>
      </c>
      <c r="Q141" s="12">
        <f>IF($A141="","",IF($H141="",IF(TODAY()&gt;WORKDAY($A141,'列表'!$I$5),"逾期","处理中"),IF(AND($H141="已暂停",$N141=""),IF(AND($M141&lt;&gt;"",TODAY()&gt;=$M141),"核对恢复","已暂停"),"已关闭")))</f>
        <v/>
      </c>
      <c r="R141" s="8" t="n"/>
    </row>
    <row r="142">
      <c r="A142" s="4" t="n"/>
      <c r="B142" s="5" t="n"/>
      <c r="C142" s="6" t="n"/>
      <c r="D142" s="7" t="n"/>
      <c r="E142" s="6" t="n"/>
      <c r="F142" s="8" t="n"/>
      <c r="G142" s="6" t="n"/>
      <c r="H142" s="6" t="n"/>
      <c r="I142" s="4" t="n"/>
      <c r="J142" s="9">
        <f>IF(OR($A142="",$I142=""),"",IF($I142&lt;=WORKDAY($A142,'列表'!$I$5),"是","否"))</f>
        <v/>
      </c>
      <c r="K142" s="7" t="n"/>
      <c r="L142" s="7" t="n"/>
      <c r="M142" s="4" t="n"/>
      <c r="N142" s="10" t="n"/>
      <c r="O142" s="11">
        <f>IF(OR($A142="",$H142=""),"",IF($H142="已取消",0,IF($H142="已降级",IF($L142="","",$L142),IF($N142="是",$D142,IF($N142="否",0,"")))))</f>
        <v/>
      </c>
      <c r="P142" s="11">
        <f>IF(OR($A142="",$H142=""),"",IF($H142="已取消",$D142,IF($H142="已降级",IF($L142="","",$D142-$L142),IF($N142="是",0,IF($N142="否",$D142,"")))))</f>
        <v/>
      </c>
      <c r="Q142" s="12">
        <f>IF($A142="","",IF($H142="",IF(TODAY()&gt;WORKDAY($A142,'列表'!$I$5),"逾期","处理中"),IF(AND($H142="已暂停",$N142=""),IF(AND($M142&lt;&gt;"",TODAY()&gt;=$M142),"核对恢复","已暂停"),"已关闭")))</f>
        <v/>
      </c>
      <c r="R142" s="8" t="n"/>
    </row>
    <row r="143">
      <c r="A143" s="4" t="n"/>
      <c r="B143" s="5" t="n"/>
      <c r="C143" s="6" t="n"/>
      <c r="D143" s="7" t="n"/>
      <c r="E143" s="6" t="n"/>
      <c r="F143" s="8" t="n"/>
      <c r="G143" s="6" t="n"/>
      <c r="H143" s="6" t="n"/>
      <c r="I143" s="4" t="n"/>
      <c r="J143" s="9">
        <f>IF(OR($A143="",$I143=""),"",IF($I143&lt;=WORKDAY($A143,'列表'!$I$5),"是","否"))</f>
        <v/>
      </c>
      <c r="K143" s="7" t="n"/>
      <c r="L143" s="7" t="n"/>
      <c r="M143" s="4" t="n"/>
      <c r="N143" s="10" t="n"/>
      <c r="O143" s="11">
        <f>IF(OR($A143="",$H143=""),"",IF($H143="已取消",0,IF($H143="已降级",IF($L143="","",$L143),IF($N143="是",$D143,IF($N143="否",0,"")))))</f>
        <v/>
      </c>
      <c r="P143" s="11">
        <f>IF(OR($A143="",$H143=""),"",IF($H143="已取消",$D143,IF($H143="已降级",IF($L143="","",$D143-$L143),IF($N143="是",0,IF($N143="否",$D143,"")))))</f>
        <v/>
      </c>
      <c r="Q143" s="12">
        <f>IF($A143="","",IF($H143="",IF(TODAY()&gt;WORKDAY($A143,'列表'!$I$5),"逾期","处理中"),IF(AND($H143="已暂停",$N143=""),IF(AND($M143&lt;&gt;"",TODAY()&gt;=$M143),"核对恢复","已暂停"),"已关闭")))</f>
        <v/>
      </c>
      <c r="R143" s="8" t="n"/>
    </row>
    <row r="144">
      <c r="A144" s="4" t="n"/>
      <c r="B144" s="5" t="n"/>
      <c r="C144" s="6" t="n"/>
      <c r="D144" s="7" t="n"/>
      <c r="E144" s="6" t="n"/>
      <c r="F144" s="8" t="n"/>
      <c r="G144" s="6" t="n"/>
      <c r="H144" s="6" t="n"/>
      <c r="I144" s="4" t="n"/>
      <c r="J144" s="9">
        <f>IF(OR($A144="",$I144=""),"",IF($I144&lt;=WORKDAY($A144,'列表'!$I$5),"是","否"))</f>
        <v/>
      </c>
      <c r="K144" s="7" t="n"/>
      <c r="L144" s="7" t="n"/>
      <c r="M144" s="4" t="n"/>
      <c r="N144" s="10" t="n"/>
      <c r="O144" s="11">
        <f>IF(OR($A144="",$H144=""),"",IF($H144="已取消",0,IF($H144="已降级",IF($L144="","",$L144),IF($N144="是",$D144,IF($N144="否",0,"")))))</f>
        <v/>
      </c>
      <c r="P144" s="11">
        <f>IF(OR($A144="",$H144=""),"",IF($H144="已取消",$D144,IF($H144="已降级",IF($L144="","",$D144-$L144),IF($N144="是",0,IF($N144="否",$D144,"")))))</f>
        <v/>
      </c>
      <c r="Q144" s="12">
        <f>IF($A144="","",IF($H144="",IF(TODAY()&gt;WORKDAY($A144,'列表'!$I$5),"逾期","处理中"),IF(AND($H144="已暂停",$N144=""),IF(AND($M144&lt;&gt;"",TODAY()&gt;=$M144),"核对恢复","已暂停"),"已关闭")))</f>
        <v/>
      </c>
      <c r="R144" s="8" t="n"/>
    </row>
    <row r="145">
      <c r="A145" s="4" t="n"/>
      <c r="B145" s="5" t="n"/>
      <c r="C145" s="6" t="n"/>
      <c r="D145" s="7" t="n"/>
      <c r="E145" s="6" t="n"/>
      <c r="F145" s="8" t="n"/>
      <c r="G145" s="6" t="n"/>
      <c r="H145" s="6" t="n"/>
      <c r="I145" s="4" t="n"/>
      <c r="J145" s="9">
        <f>IF(OR($A145="",$I145=""),"",IF($I145&lt;=WORKDAY($A145,'列表'!$I$5),"是","否"))</f>
        <v/>
      </c>
      <c r="K145" s="7" t="n"/>
      <c r="L145" s="7" t="n"/>
      <c r="M145" s="4" t="n"/>
      <c r="N145" s="10" t="n"/>
      <c r="O145" s="11">
        <f>IF(OR($A145="",$H145=""),"",IF($H145="已取消",0,IF($H145="已降级",IF($L145="","",$L145),IF($N145="是",$D145,IF($N145="否",0,"")))))</f>
        <v/>
      </c>
      <c r="P145" s="11">
        <f>IF(OR($A145="",$H145=""),"",IF($H145="已取消",$D145,IF($H145="已降级",IF($L145="","",$D145-$L145),IF($N145="是",0,IF($N145="否",$D145,"")))))</f>
        <v/>
      </c>
      <c r="Q145" s="12">
        <f>IF($A145="","",IF($H145="",IF(TODAY()&gt;WORKDAY($A145,'列表'!$I$5),"逾期","处理中"),IF(AND($H145="已暂停",$N145=""),IF(AND($M145&lt;&gt;"",TODAY()&gt;=$M145),"核对恢复","已暂停"),"已关闭")))</f>
        <v/>
      </c>
      <c r="R145" s="8" t="n"/>
    </row>
    <row r="146">
      <c r="A146" s="4" t="n"/>
      <c r="B146" s="5" t="n"/>
      <c r="C146" s="6" t="n"/>
      <c r="D146" s="7" t="n"/>
      <c r="E146" s="6" t="n"/>
      <c r="F146" s="8" t="n"/>
      <c r="G146" s="6" t="n"/>
      <c r="H146" s="6" t="n"/>
      <c r="I146" s="4" t="n"/>
      <c r="J146" s="9">
        <f>IF(OR($A146="",$I146=""),"",IF($I146&lt;=WORKDAY($A146,'列表'!$I$5),"是","否"))</f>
        <v/>
      </c>
      <c r="K146" s="7" t="n"/>
      <c r="L146" s="7" t="n"/>
      <c r="M146" s="4" t="n"/>
      <c r="N146" s="10" t="n"/>
      <c r="O146" s="11">
        <f>IF(OR($A146="",$H146=""),"",IF($H146="已取消",0,IF($H146="已降级",IF($L146="","",$L146),IF($N146="是",$D146,IF($N146="否",0,"")))))</f>
        <v/>
      </c>
      <c r="P146" s="11">
        <f>IF(OR($A146="",$H146=""),"",IF($H146="已取消",$D146,IF($H146="已降级",IF($L146="","",$D146-$L146),IF($N146="是",0,IF($N146="否",$D146,"")))))</f>
        <v/>
      </c>
      <c r="Q146" s="12">
        <f>IF($A146="","",IF($H146="",IF(TODAY()&gt;WORKDAY($A146,'列表'!$I$5),"逾期","处理中"),IF(AND($H146="已暂停",$N146=""),IF(AND($M146&lt;&gt;"",TODAY()&gt;=$M146),"核对恢复","已暂停"),"已关闭")))</f>
        <v/>
      </c>
      <c r="R146" s="8" t="n"/>
    </row>
    <row r="147">
      <c r="A147" s="4" t="n"/>
      <c r="B147" s="5" t="n"/>
      <c r="C147" s="6" t="n"/>
      <c r="D147" s="7" t="n"/>
      <c r="E147" s="6" t="n"/>
      <c r="F147" s="8" t="n"/>
      <c r="G147" s="6" t="n"/>
      <c r="H147" s="6" t="n"/>
      <c r="I147" s="4" t="n"/>
      <c r="J147" s="9">
        <f>IF(OR($A147="",$I147=""),"",IF($I147&lt;=WORKDAY($A147,'列表'!$I$5),"是","否"))</f>
        <v/>
      </c>
      <c r="K147" s="7" t="n"/>
      <c r="L147" s="7" t="n"/>
      <c r="M147" s="4" t="n"/>
      <c r="N147" s="10" t="n"/>
      <c r="O147" s="11">
        <f>IF(OR($A147="",$H147=""),"",IF($H147="已取消",0,IF($H147="已降级",IF($L147="","",$L147),IF($N147="是",$D147,IF($N147="否",0,"")))))</f>
        <v/>
      </c>
      <c r="P147" s="11">
        <f>IF(OR($A147="",$H147=""),"",IF($H147="已取消",$D147,IF($H147="已降级",IF($L147="","",$D147-$L147),IF($N147="是",0,IF($N147="否",$D147,"")))))</f>
        <v/>
      </c>
      <c r="Q147" s="12">
        <f>IF($A147="","",IF($H147="",IF(TODAY()&gt;WORKDAY($A147,'列表'!$I$5),"逾期","处理中"),IF(AND($H147="已暂停",$N147=""),IF(AND($M147&lt;&gt;"",TODAY()&gt;=$M147),"核对恢复","已暂停"),"已关闭")))</f>
        <v/>
      </c>
      <c r="R147" s="8" t="n"/>
    </row>
    <row r="148">
      <c r="A148" s="4" t="n"/>
      <c r="B148" s="5" t="n"/>
      <c r="C148" s="6" t="n"/>
      <c r="D148" s="7" t="n"/>
      <c r="E148" s="6" t="n"/>
      <c r="F148" s="8" t="n"/>
      <c r="G148" s="6" t="n"/>
      <c r="H148" s="6" t="n"/>
      <c r="I148" s="4" t="n"/>
      <c r="J148" s="9">
        <f>IF(OR($A148="",$I148=""),"",IF($I148&lt;=WORKDAY($A148,'列表'!$I$5),"是","否"))</f>
        <v/>
      </c>
      <c r="K148" s="7" t="n"/>
      <c r="L148" s="7" t="n"/>
      <c r="M148" s="4" t="n"/>
      <c r="N148" s="10" t="n"/>
      <c r="O148" s="11">
        <f>IF(OR($A148="",$H148=""),"",IF($H148="已取消",0,IF($H148="已降级",IF($L148="","",$L148),IF($N148="是",$D148,IF($N148="否",0,"")))))</f>
        <v/>
      </c>
      <c r="P148" s="11">
        <f>IF(OR($A148="",$H148=""),"",IF($H148="已取消",$D148,IF($H148="已降级",IF($L148="","",$D148-$L148),IF($N148="是",0,IF($N148="否",$D148,"")))))</f>
        <v/>
      </c>
      <c r="Q148" s="12">
        <f>IF($A148="","",IF($H148="",IF(TODAY()&gt;WORKDAY($A148,'列表'!$I$5),"逾期","处理中"),IF(AND($H148="已暂停",$N148=""),IF(AND($M148&lt;&gt;"",TODAY()&gt;=$M148),"核对恢复","已暂停"),"已关闭")))</f>
        <v/>
      </c>
      <c r="R148" s="8" t="n"/>
    </row>
    <row r="149">
      <c r="A149" s="4" t="n"/>
      <c r="B149" s="5" t="n"/>
      <c r="C149" s="6" t="n"/>
      <c r="D149" s="7" t="n"/>
      <c r="E149" s="6" t="n"/>
      <c r="F149" s="8" t="n"/>
      <c r="G149" s="6" t="n"/>
      <c r="H149" s="6" t="n"/>
      <c r="I149" s="4" t="n"/>
      <c r="J149" s="9">
        <f>IF(OR($A149="",$I149=""),"",IF($I149&lt;=WORKDAY($A149,'列表'!$I$5),"是","否"))</f>
        <v/>
      </c>
      <c r="K149" s="7" t="n"/>
      <c r="L149" s="7" t="n"/>
      <c r="M149" s="4" t="n"/>
      <c r="N149" s="10" t="n"/>
      <c r="O149" s="11">
        <f>IF(OR($A149="",$H149=""),"",IF($H149="已取消",0,IF($H149="已降级",IF($L149="","",$L149),IF($N149="是",$D149,IF($N149="否",0,"")))))</f>
        <v/>
      </c>
      <c r="P149" s="11">
        <f>IF(OR($A149="",$H149=""),"",IF($H149="已取消",$D149,IF($H149="已降级",IF($L149="","",$D149-$L149),IF($N149="是",0,IF($N149="否",$D149,"")))))</f>
        <v/>
      </c>
      <c r="Q149" s="12">
        <f>IF($A149="","",IF($H149="",IF(TODAY()&gt;WORKDAY($A149,'列表'!$I$5),"逾期","处理中"),IF(AND($H149="已暂停",$N149=""),IF(AND($M149&lt;&gt;"",TODAY()&gt;=$M149),"核对恢复","已暂停"),"已关闭")))</f>
        <v/>
      </c>
      <c r="R149" s="8" t="n"/>
    </row>
    <row r="150">
      <c r="A150" s="4" t="n"/>
      <c r="B150" s="5" t="n"/>
      <c r="C150" s="6" t="n"/>
      <c r="D150" s="7" t="n"/>
      <c r="E150" s="6" t="n"/>
      <c r="F150" s="8" t="n"/>
      <c r="G150" s="6" t="n"/>
      <c r="H150" s="6" t="n"/>
      <c r="I150" s="4" t="n"/>
      <c r="J150" s="9">
        <f>IF(OR($A150="",$I150=""),"",IF($I150&lt;=WORKDAY($A150,'列表'!$I$5),"是","否"))</f>
        <v/>
      </c>
      <c r="K150" s="7" t="n"/>
      <c r="L150" s="7" t="n"/>
      <c r="M150" s="4" t="n"/>
      <c r="N150" s="10" t="n"/>
      <c r="O150" s="11">
        <f>IF(OR($A150="",$H150=""),"",IF($H150="已取消",0,IF($H150="已降级",IF($L150="","",$L150),IF($N150="是",$D150,IF($N150="否",0,"")))))</f>
        <v/>
      </c>
      <c r="P150" s="11">
        <f>IF(OR($A150="",$H150=""),"",IF($H150="已取消",$D150,IF($H150="已降级",IF($L150="","",$D150-$L150),IF($N150="是",0,IF($N150="否",$D150,"")))))</f>
        <v/>
      </c>
      <c r="Q150" s="12">
        <f>IF($A150="","",IF($H150="",IF(TODAY()&gt;WORKDAY($A150,'列表'!$I$5),"逾期","处理中"),IF(AND($H150="已暂停",$N150=""),IF(AND($M150&lt;&gt;"",TODAY()&gt;=$M150),"核对恢复","已暂停"),"已关闭")))</f>
        <v/>
      </c>
      <c r="R150" s="8" t="n"/>
    </row>
    <row r="151">
      <c r="A151" s="4" t="n"/>
      <c r="B151" s="5" t="n"/>
      <c r="C151" s="6" t="n"/>
      <c r="D151" s="7" t="n"/>
      <c r="E151" s="6" t="n"/>
      <c r="F151" s="8" t="n"/>
      <c r="G151" s="6" t="n"/>
      <c r="H151" s="6" t="n"/>
      <c r="I151" s="4" t="n"/>
      <c r="J151" s="9">
        <f>IF(OR($A151="",$I151=""),"",IF($I151&lt;=WORKDAY($A151,'列表'!$I$5),"是","否"))</f>
        <v/>
      </c>
      <c r="K151" s="7" t="n"/>
      <c r="L151" s="7" t="n"/>
      <c r="M151" s="4" t="n"/>
      <c r="N151" s="10" t="n"/>
      <c r="O151" s="11">
        <f>IF(OR($A151="",$H151=""),"",IF($H151="已取消",0,IF($H151="已降级",IF($L151="","",$L151),IF($N151="是",$D151,IF($N151="否",0,"")))))</f>
        <v/>
      </c>
      <c r="P151" s="11">
        <f>IF(OR($A151="",$H151=""),"",IF($H151="已取消",$D151,IF($H151="已降级",IF($L151="","",$D151-$L151),IF($N151="是",0,IF($N151="否",$D151,"")))))</f>
        <v/>
      </c>
      <c r="Q151" s="12">
        <f>IF($A151="","",IF($H151="",IF(TODAY()&gt;WORKDAY($A151,'列表'!$I$5),"逾期","处理中"),IF(AND($H151="已暂停",$N151=""),IF(AND($M151&lt;&gt;"",TODAY()&gt;=$M151),"核对恢复","已暂停"),"已关闭")))</f>
        <v/>
      </c>
      <c r="R151" s="8" t="n"/>
    </row>
    <row r="152">
      <c r="A152" s="4" t="n"/>
      <c r="B152" s="5" t="n"/>
      <c r="C152" s="6" t="n"/>
      <c r="D152" s="7" t="n"/>
      <c r="E152" s="6" t="n"/>
      <c r="F152" s="8" t="n"/>
      <c r="G152" s="6" t="n"/>
      <c r="H152" s="6" t="n"/>
      <c r="I152" s="4" t="n"/>
      <c r="J152" s="9">
        <f>IF(OR($A152="",$I152=""),"",IF($I152&lt;=WORKDAY($A152,'列表'!$I$5),"是","否"))</f>
        <v/>
      </c>
      <c r="K152" s="7" t="n"/>
      <c r="L152" s="7" t="n"/>
      <c r="M152" s="4" t="n"/>
      <c r="N152" s="10" t="n"/>
      <c r="O152" s="11">
        <f>IF(OR($A152="",$H152=""),"",IF($H152="已取消",0,IF($H152="已降级",IF($L152="","",$L152),IF($N152="是",$D152,IF($N152="否",0,"")))))</f>
        <v/>
      </c>
      <c r="P152" s="11">
        <f>IF(OR($A152="",$H152=""),"",IF($H152="已取消",$D152,IF($H152="已降级",IF($L152="","",$D152-$L152),IF($N152="是",0,IF($N152="否",$D152,"")))))</f>
        <v/>
      </c>
      <c r="Q152" s="12">
        <f>IF($A152="","",IF($H152="",IF(TODAY()&gt;WORKDAY($A152,'列表'!$I$5),"逾期","处理中"),IF(AND($H152="已暂停",$N152=""),IF(AND($M152&lt;&gt;"",TODAY()&gt;=$M152),"核对恢复","已暂停"),"已关闭")))</f>
        <v/>
      </c>
      <c r="R152" s="8" t="n"/>
    </row>
    <row r="153">
      <c r="A153" s="4" t="n"/>
      <c r="B153" s="5" t="n"/>
      <c r="C153" s="6" t="n"/>
      <c r="D153" s="7" t="n"/>
      <c r="E153" s="6" t="n"/>
      <c r="F153" s="8" t="n"/>
      <c r="G153" s="6" t="n"/>
      <c r="H153" s="6" t="n"/>
      <c r="I153" s="4" t="n"/>
      <c r="J153" s="9">
        <f>IF(OR($A153="",$I153=""),"",IF($I153&lt;=WORKDAY($A153,'列表'!$I$5),"是","否"))</f>
        <v/>
      </c>
      <c r="K153" s="7" t="n"/>
      <c r="L153" s="7" t="n"/>
      <c r="M153" s="4" t="n"/>
      <c r="N153" s="10" t="n"/>
      <c r="O153" s="11">
        <f>IF(OR($A153="",$H153=""),"",IF($H153="已取消",0,IF($H153="已降级",IF($L153="","",$L153),IF($N153="是",$D153,IF($N153="否",0,"")))))</f>
        <v/>
      </c>
      <c r="P153" s="11">
        <f>IF(OR($A153="",$H153=""),"",IF($H153="已取消",$D153,IF($H153="已降级",IF($L153="","",$D153-$L153),IF($N153="是",0,IF($N153="否",$D153,"")))))</f>
        <v/>
      </c>
      <c r="Q153" s="12">
        <f>IF($A153="","",IF($H153="",IF(TODAY()&gt;WORKDAY($A153,'列表'!$I$5),"逾期","处理中"),IF(AND($H153="已暂停",$N153=""),IF(AND($M153&lt;&gt;"",TODAY()&gt;=$M153),"核对恢复","已暂停"),"已关闭")))</f>
        <v/>
      </c>
      <c r="R153" s="8" t="n"/>
    </row>
    <row r="154">
      <c r="A154" s="4" t="n"/>
      <c r="B154" s="5" t="n"/>
      <c r="C154" s="6" t="n"/>
      <c r="D154" s="7" t="n"/>
      <c r="E154" s="6" t="n"/>
      <c r="F154" s="8" t="n"/>
      <c r="G154" s="6" t="n"/>
      <c r="H154" s="6" t="n"/>
      <c r="I154" s="4" t="n"/>
      <c r="J154" s="9">
        <f>IF(OR($A154="",$I154=""),"",IF($I154&lt;=WORKDAY($A154,'列表'!$I$5),"是","否"))</f>
        <v/>
      </c>
      <c r="K154" s="7" t="n"/>
      <c r="L154" s="7" t="n"/>
      <c r="M154" s="4" t="n"/>
      <c r="N154" s="10" t="n"/>
      <c r="O154" s="11">
        <f>IF(OR($A154="",$H154=""),"",IF($H154="已取消",0,IF($H154="已降级",IF($L154="","",$L154),IF($N154="是",$D154,IF($N154="否",0,"")))))</f>
        <v/>
      </c>
      <c r="P154" s="11">
        <f>IF(OR($A154="",$H154=""),"",IF($H154="已取消",$D154,IF($H154="已降级",IF($L154="","",$D154-$L154),IF($N154="是",0,IF($N154="否",$D154,"")))))</f>
        <v/>
      </c>
      <c r="Q154" s="12">
        <f>IF($A154="","",IF($H154="",IF(TODAY()&gt;WORKDAY($A154,'列表'!$I$5),"逾期","处理中"),IF(AND($H154="已暂停",$N154=""),IF(AND($M154&lt;&gt;"",TODAY()&gt;=$M154),"核对恢复","已暂停"),"已关闭")))</f>
        <v/>
      </c>
      <c r="R154" s="8" t="n"/>
    </row>
    <row r="155">
      <c r="A155" s="4" t="n"/>
      <c r="B155" s="5" t="n"/>
      <c r="C155" s="6" t="n"/>
      <c r="D155" s="7" t="n"/>
      <c r="E155" s="6" t="n"/>
      <c r="F155" s="8" t="n"/>
      <c r="G155" s="6" t="n"/>
      <c r="H155" s="6" t="n"/>
      <c r="I155" s="4" t="n"/>
      <c r="J155" s="9">
        <f>IF(OR($A155="",$I155=""),"",IF($I155&lt;=WORKDAY($A155,'列表'!$I$5),"是","否"))</f>
        <v/>
      </c>
      <c r="K155" s="7" t="n"/>
      <c r="L155" s="7" t="n"/>
      <c r="M155" s="4" t="n"/>
      <c r="N155" s="10" t="n"/>
      <c r="O155" s="11">
        <f>IF(OR($A155="",$H155=""),"",IF($H155="已取消",0,IF($H155="已降级",IF($L155="","",$L155),IF($N155="是",$D155,IF($N155="否",0,"")))))</f>
        <v/>
      </c>
      <c r="P155" s="11">
        <f>IF(OR($A155="",$H155=""),"",IF($H155="已取消",$D155,IF($H155="已降级",IF($L155="","",$D155-$L155),IF($N155="是",0,IF($N155="否",$D155,"")))))</f>
        <v/>
      </c>
      <c r="Q155" s="12">
        <f>IF($A155="","",IF($H155="",IF(TODAY()&gt;WORKDAY($A155,'列表'!$I$5),"逾期","处理中"),IF(AND($H155="已暂停",$N155=""),IF(AND($M155&lt;&gt;"",TODAY()&gt;=$M155),"核对恢复","已暂停"),"已关闭")))</f>
        <v/>
      </c>
      <c r="R155" s="8" t="n"/>
    </row>
    <row r="156">
      <c r="A156" s="4" t="n"/>
      <c r="B156" s="5" t="n"/>
      <c r="C156" s="6" t="n"/>
      <c r="D156" s="7" t="n"/>
      <c r="E156" s="6" t="n"/>
      <c r="F156" s="8" t="n"/>
      <c r="G156" s="6" t="n"/>
      <c r="H156" s="6" t="n"/>
      <c r="I156" s="4" t="n"/>
      <c r="J156" s="9">
        <f>IF(OR($A156="",$I156=""),"",IF($I156&lt;=WORKDAY($A156,'列表'!$I$5),"是","否"))</f>
        <v/>
      </c>
      <c r="K156" s="7" t="n"/>
      <c r="L156" s="7" t="n"/>
      <c r="M156" s="4" t="n"/>
      <c r="N156" s="10" t="n"/>
      <c r="O156" s="11">
        <f>IF(OR($A156="",$H156=""),"",IF($H156="已取消",0,IF($H156="已降级",IF($L156="","",$L156),IF($N156="是",$D156,IF($N156="否",0,"")))))</f>
        <v/>
      </c>
      <c r="P156" s="11">
        <f>IF(OR($A156="",$H156=""),"",IF($H156="已取消",$D156,IF($H156="已降级",IF($L156="","",$D156-$L156),IF($N156="是",0,IF($N156="否",$D156,"")))))</f>
        <v/>
      </c>
      <c r="Q156" s="12">
        <f>IF($A156="","",IF($H156="",IF(TODAY()&gt;WORKDAY($A156,'列表'!$I$5),"逾期","处理中"),IF(AND($H156="已暂停",$N156=""),IF(AND($M156&lt;&gt;"",TODAY()&gt;=$M156),"核对恢复","已暂停"),"已关闭")))</f>
        <v/>
      </c>
      <c r="R156" s="8" t="n"/>
    </row>
    <row r="157">
      <c r="A157" s="4" t="n"/>
      <c r="B157" s="5" t="n"/>
      <c r="C157" s="6" t="n"/>
      <c r="D157" s="7" t="n"/>
      <c r="E157" s="6" t="n"/>
      <c r="F157" s="8" t="n"/>
      <c r="G157" s="6" t="n"/>
      <c r="H157" s="6" t="n"/>
      <c r="I157" s="4" t="n"/>
      <c r="J157" s="9">
        <f>IF(OR($A157="",$I157=""),"",IF($I157&lt;=WORKDAY($A157,'列表'!$I$5),"是","否"))</f>
        <v/>
      </c>
      <c r="K157" s="7" t="n"/>
      <c r="L157" s="7" t="n"/>
      <c r="M157" s="4" t="n"/>
      <c r="N157" s="10" t="n"/>
      <c r="O157" s="11">
        <f>IF(OR($A157="",$H157=""),"",IF($H157="已取消",0,IF($H157="已降级",IF($L157="","",$L157),IF($N157="是",$D157,IF($N157="否",0,"")))))</f>
        <v/>
      </c>
      <c r="P157" s="11">
        <f>IF(OR($A157="",$H157=""),"",IF($H157="已取消",$D157,IF($H157="已降级",IF($L157="","",$D157-$L157),IF($N157="是",0,IF($N157="否",$D157,"")))))</f>
        <v/>
      </c>
      <c r="Q157" s="12">
        <f>IF($A157="","",IF($H157="",IF(TODAY()&gt;WORKDAY($A157,'列表'!$I$5),"逾期","处理中"),IF(AND($H157="已暂停",$N157=""),IF(AND($M157&lt;&gt;"",TODAY()&gt;=$M157),"核对恢复","已暂停"),"已关闭")))</f>
        <v/>
      </c>
      <c r="R157" s="8" t="n"/>
    </row>
    <row r="158">
      <c r="A158" s="4" t="n"/>
      <c r="B158" s="5" t="n"/>
      <c r="C158" s="6" t="n"/>
      <c r="D158" s="7" t="n"/>
      <c r="E158" s="6" t="n"/>
      <c r="F158" s="8" t="n"/>
      <c r="G158" s="6" t="n"/>
      <c r="H158" s="6" t="n"/>
      <c r="I158" s="4" t="n"/>
      <c r="J158" s="9">
        <f>IF(OR($A158="",$I158=""),"",IF($I158&lt;=WORKDAY($A158,'列表'!$I$5),"是","否"))</f>
        <v/>
      </c>
      <c r="K158" s="7" t="n"/>
      <c r="L158" s="7" t="n"/>
      <c r="M158" s="4" t="n"/>
      <c r="N158" s="10" t="n"/>
      <c r="O158" s="11">
        <f>IF(OR($A158="",$H158=""),"",IF($H158="已取消",0,IF($H158="已降级",IF($L158="","",$L158),IF($N158="是",$D158,IF($N158="否",0,"")))))</f>
        <v/>
      </c>
      <c r="P158" s="11">
        <f>IF(OR($A158="",$H158=""),"",IF($H158="已取消",$D158,IF($H158="已降级",IF($L158="","",$D158-$L158),IF($N158="是",0,IF($N158="否",$D158,"")))))</f>
        <v/>
      </c>
      <c r="Q158" s="12">
        <f>IF($A158="","",IF($H158="",IF(TODAY()&gt;WORKDAY($A158,'列表'!$I$5),"逾期","处理中"),IF(AND($H158="已暂停",$N158=""),IF(AND($M158&lt;&gt;"",TODAY()&gt;=$M158),"核对恢复","已暂停"),"已关闭")))</f>
        <v/>
      </c>
      <c r="R158" s="8" t="n"/>
    </row>
    <row r="159">
      <c r="A159" s="4" t="n"/>
      <c r="B159" s="5" t="n"/>
      <c r="C159" s="6" t="n"/>
      <c r="D159" s="7" t="n"/>
      <c r="E159" s="6" t="n"/>
      <c r="F159" s="8" t="n"/>
      <c r="G159" s="6" t="n"/>
      <c r="H159" s="6" t="n"/>
      <c r="I159" s="4" t="n"/>
      <c r="J159" s="9">
        <f>IF(OR($A159="",$I159=""),"",IF($I159&lt;=WORKDAY($A159,'列表'!$I$5),"是","否"))</f>
        <v/>
      </c>
      <c r="K159" s="7" t="n"/>
      <c r="L159" s="7" t="n"/>
      <c r="M159" s="4" t="n"/>
      <c r="N159" s="10" t="n"/>
      <c r="O159" s="11">
        <f>IF(OR($A159="",$H159=""),"",IF($H159="已取消",0,IF($H159="已降级",IF($L159="","",$L159),IF($N159="是",$D159,IF($N159="否",0,"")))))</f>
        <v/>
      </c>
      <c r="P159" s="11">
        <f>IF(OR($A159="",$H159=""),"",IF($H159="已取消",$D159,IF($H159="已降级",IF($L159="","",$D159-$L159),IF($N159="是",0,IF($N159="否",$D159,"")))))</f>
        <v/>
      </c>
      <c r="Q159" s="12">
        <f>IF($A159="","",IF($H159="",IF(TODAY()&gt;WORKDAY($A159,'列表'!$I$5),"逾期","处理中"),IF(AND($H159="已暂停",$N159=""),IF(AND($M159&lt;&gt;"",TODAY()&gt;=$M159),"核对恢复","已暂停"),"已关闭")))</f>
        <v/>
      </c>
      <c r="R159" s="8" t="n"/>
    </row>
    <row r="160">
      <c r="A160" s="4" t="n"/>
      <c r="B160" s="5" t="n"/>
      <c r="C160" s="6" t="n"/>
      <c r="D160" s="7" t="n"/>
      <c r="E160" s="6" t="n"/>
      <c r="F160" s="8" t="n"/>
      <c r="G160" s="6" t="n"/>
      <c r="H160" s="6" t="n"/>
      <c r="I160" s="4" t="n"/>
      <c r="J160" s="9">
        <f>IF(OR($A160="",$I160=""),"",IF($I160&lt;=WORKDAY($A160,'列表'!$I$5),"是","否"))</f>
        <v/>
      </c>
      <c r="K160" s="7" t="n"/>
      <c r="L160" s="7" t="n"/>
      <c r="M160" s="4" t="n"/>
      <c r="N160" s="10" t="n"/>
      <c r="O160" s="11">
        <f>IF(OR($A160="",$H160=""),"",IF($H160="已取消",0,IF($H160="已降级",IF($L160="","",$L160),IF($N160="是",$D160,IF($N160="否",0,"")))))</f>
        <v/>
      </c>
      <c r="P160" s="11">
        <f>IF(OR($A160="",$H160=""),"",IF($H160="已取消",$D160,IF($H160="已降级",IF($L160="","",$D160-$L160),IF($N160="是",0,IF($N160="否",$D160,"")))))</f>
        <v/>
      </c>
      <c r="Q160" s="12">
        <f>IF($A160="","",IF($H160="",IF(TODAY()&gt;WORKDAY($A160,'列表'!$I$5),"逾期","处理中"),IF(AND($H160="已暂停",$N160=""),IF(AND($M160&lt;&gt;"",TODAY()&gt;=$M160),"核对恢复","已暂停"),"已关闭")))</f>
        <v/>
      </c>
      <c r="R160" s="8" t="n"/>
    </row>
    <row r="161">
      <c r="A161" s="4" t="n"/>
      <c r="B161" s="5" t="n"/>
      <c r="C161" s="6" t="n"/>
      <c r="D161" s="7" t="n"/>
      <c r="E161" s="6" t="n"/>
      <c r="F161" s="8" t="n"/>
      <c r="G161" s="6" t="n"/>
      <c r="H161" s="6" t="n"/>
      <c r="I161" s="4" t="n"/>
      <c r="J161" s="9">
        <f>IF(OR($A161="",$I161=""),"",IF($I161&lt;=WORKDAY($A161,'列表'!$I$5),"是","否"))</f>
        <v/>
      </c>
      <c r="K161" s="7" t="n"/>
      <c r="L161" s="7" t="n"/>
      <c r="M161" s="4" t="n"/>
      <c r="N161" s="10" t="n"/>
      <c r="O161" s="11">
        <f>IF(OR($A161="",$H161=""),"",IF($H161="已取消",0,IF($H161="已降级",IF($L161="","",$L161),IF($N161="是",$D161,IF($N161="否",0,"")))))</f>
        <v/>
      </c>
      <c r="P161" s="11">
        <f>IF(OR($A161="",$H161=""),"",IF($H161="已取消",$D161,IF($H161="已降级",IF($L161="","",$D161-$L161),IF($N161="是",0,IF($N161="否",$D161,"")))))</f>
        <v/>
      </c>
      <c r="Q161" s="12">
        <f>IF($A161="","",IF($H161="",IF(TODAY()&gt;WORKDAY($A161,'列表'!$I$5),"逾期","处理中"),IF(AND($H161="已暂停",$N161=""),IF(AND($M161&lt;&gt;"",TODAY()&gt;=$M161),"核对恢复","已暂停"),"已关闭")))</f>
        <v/>
      </c>
      <c r="R161" s="8" t="n"/>
    </row>
    <row r="162">
      <c r="A162" s="4" t="n"/>
      <c r="B162" s="5" t="n"/>
      <c r="C162" s="6" t="n"/>
      <c r="D162" s="7" t="n"/>
      <c r="E162" s="6" t="n"/>
      <c r="F162" s="8" t="n"/>
      <c r="G162" s="6" t="n"/>
      <c r="H162" s="6" t="n"/>
      <c r="I162" s="4" t="n"/>
      <c r="J162" s="9">
        <f>IF(OR($A162="",$I162=""),"",IF($I162&lt;=WORKDAY($A162,'列表'!$I$5),"是","否"))</f>
        <v/>
      </c>
      <c r="K162" s="7" t="n"/>
      <c r="L162" s="7" t="n"/>
      <c r="M162" s="4" t="n"/>
      <c r="N162" s="10" t="n"/>
      <c r="O162" s="11">
        <f>IF(OR($A162="",$H162=""),"",IF($H162="已取消",0,IF($H162="已降级",IF($L162="","",$L162),IF($N162="是",$D162,IF($N162="否",0,"")))))</f>
        <v/>
      </c>
      <c r="P162" s="11">
        <f>IF(OR($A162="",$H162=""),"",IF($H162="已取消",$D162,IF($H162="已降级",IF($L162="","",$D162-$L162),IF($N162="是",0,IF($N162="否",$D162,"")))))</f>
        <v/>
      </c>
      <c r="Q162" s="12">
        <f>IF($A162="","",IF($H162="",IF(TODAY()&gt;WORKDAY($A162,'列表'!$I$5),"逾期","处理中"),IF(AND($H162="已暂停",$N162=""),IF(AND($M162&lt;&gt;"",TODAY()&gt;=$M162),"核对恢复","已暂停"),"已关闭")))</f>
        <v/>
      </c>
      <c r="R162" s="8" t="n"/>
    </row>
    <row r="163">
      <c r="A163" s="4" t="n"/>
      <c r="B163" s="5" t="n"/>
      <c r="C163" s="6" t="n"/>
      <c r="D163" s="7" t="n"/>
      <c r="E163" s="6" t="n"/>
      <c r="F163" s="8" t="n"/>
      <c r="G163" s="6" t="n"/>
      <c r="H163" s="6" t="n"/>
      <c r="I163" s="4" t="n"/>
      <c r="J163" s="9">
        <f>IF(OR($A163="",$I163=""),"",IF($I163&lt;=WORKDAY($A163,'列表'!$I$5),"是","否"))</f>
        <v/>
      </c>
      <c r="K163" s="7" t="n"/>
      <c r="L163" s="7" t="n"/>
      <c r="M163" s="4" t="n"/>
      <c r="N163" s="10" t="n"/>
      <c r="O163" s="11">
        <f>IF(OR($A163="",$H163=""),"",IF($H163="已取消",0,IF($H163="已降级",IF($L163="","",$L163),IF($N163="是",$D163,IF($N163="否",0,"")))))</f>
        <v/>
      </c>
      <c r="P163" s="11">
        <f>IF(OR($A163="",$H163=""),"",IF($H163="已取消",$D163,IF($H163="已降级",IF($L163="","",$D163-$L163),IF($N163="是",0,IF($N163="否",$D163,"")))))</f>
        <v/>
      </c>
      <c r="Q163" s="12">
        <f>IF($A163="","",IF($H163="",IF(TODAY()&gt;WORKDAY($A163,'列表'!$I$5),"逾期","处理中"),IF(AND($H163="已暂停",$N163=""),IF(AND($M163&lt;&gt;"",TODAY()&gt;=$M163),"核对恢复","已暂停"),"已关闭")))</f>
        <v/>
      </c>
      <c r="R163" s="8" t="n"/>
    </row>
    <row r="164">
      <c r="A164" s="4" t="n"/>
      <c r="B164" s="5" t="n"/>
      <c r="C164" s="6" t="n"/>
      <c r="D164" s="7" t="n"/>
      <c r="E164" s="6" t="n"/>
      <c r="F164" s="8" t="n"/>
      <c r="G164" s="6" t="n"/>
      <c r="H164" s="6" t="n"/>
      <c r="I164" s="4" t="n"/>
      <c r="J164" s="9">
        <f>IF(OR($A164="",$I164=""),"",IF($I164&lt;=WORKDAY($A164,'列表'!$I$5),"是","否"))</f>
        <v/>
      </c>
      <c r="K164" s="7" t="n"/>
      <c r="L164" s="7" t="n"/>
      <c r="M164" s="4" t="n"/>
      <c r="N164" s="10" t="n"/>
      <c r="O164" s="11">
        <f>IF(OR($A164="",$H164=""),"",IF($H164="已取消",0,IF($H164="已降级",IF($L164="","",$L164),IF($N164="是",$D164,IF($N164="否",0,"")))))</f>
        <v/>
      </c>
      <c r="P164" s="11">
        <f>IF(OR($A164="",$H164=""),"",IF($H164="已取消",$D164,IF($H164="已降级",IF($L164="","",$D164-$L164),IF($N164="是",0,IF($N164="否",$D164,"")))))</f>
        <v/>
      </c>
      <c r="Q164" s="12">
        <f>IF($A164="","",IF($H164="",IF(TODAY()&gt;WORKDAY($A164,'列表'!$I$5),"逾期","处理中"),IF(AND($H164="已暂停",$N164=""),IF(AND($M164&lt;&gt;"",TODAY()&gt;=$M164),"核对恢复","已暂停"),"已关闭")))</f>
        <v/>
      </c>
      <c r="R164" s="8" t="n"/>
    </row>
    <row r="165">
      <c r="A165" s="4" t="n"/>
      <c r="B165" s="5" t="n"/>
      <c r="C165" s="6" t="n"/>
      <c r="D165" s="7" t="n"/>
      <c r="E165" s="6" t="n"/>
      <c r="F165" s="8" t="n"/>
      <c r="G165" s="6" t="n"/>
      <c r="H165" s="6" t="n"/>
      <c r="I165" s="4" t="n"/>
      <c r="J165" s="9">
        <f>IF(OR($A165="",$I165=""),"",IF($I165&lt;=WORKDAY($A165,'列表'!$I$5),"是","否"))</f>
        <v/>
      </c>
      <c r="K165" s="7" t="n"/>
      <c r="L165" s="7" t="n"/>
      <c r="M165" s="4" t="n"/>
      <c r="N165" s="10" t="n"/>
      <c r="O165" s="11">
        <f>IF(OR($A165="",$H165=""),"",IF($H165="已取消",0,IF($H165="已降级",IF($L165="","",$L165),IF($N165="是",$D165,IF($N165="否",0,"")))))</f>
        <v/>
      </c>
      <c r="P165" s="11">
        <f>IF(OR($A165="",$H165=""),"",IF($H165="已取消",$D165,IF($H165="已降级",IF($L165="","",$D165-$L165),IF($N165="是",0,IF($N165="否",$D165,"")))))</f>
        <v/>
      </c>
      <c r="Q165" s="12">
        <f>IF($A165="","",IF($H165="",IF(TODAY()&gt;WORKDAY($A165,'列表'!$I$5),"逾期","处理中"),IF(AND($H165="已暂停",$N165=""),IF(AND($M165&lt;&gt;"",TODAY()&gt;=$M165),"核对恢复","已暂停"),"已关闭")))</f>
        <v/>
      </c>
      <c r="R165" s="8" t="n"/>
    </row>
    <row r="166">
      <c r="A166" s="4" t="n"/>
      <c r="B166" s="5" t="n"/>
      <c r="C166" s="6" t="n"/>
      <c r="D166" s="7" t="n"/>
      <c r="E166" s="6" t="n"/>
      <c r="F166" s="8" t="n"/>
      <c r="G166" s="6" t="n"/>
      <c r="H166" s="6" t="n"/>
      <c r="I166" s="4" t="n"/>
      <c r="J166" s="9">
        <f>IF(OR($A166="",$I166=""),"",IF($I166&lt;=WORKDAY($A166,'列表'!$I$5),"是","否"))</f>
        <v/>
      </c>
      <c r="K166" s="7" t="n"/>
      <c r="L166" s="7" t="n"/>
      <c r="M166" s="4" t="n"/>
      <c r="N166" s="10" t="n"/>
      <c r="O166" s="11">
        <f>IF(OR($A166="",$H166=""),"",IF($H166="已取消",0,IF($H166="已降级",IF($L166="","",$L166),IF($N166="是",$D166,IF($N166="否",0,"")))))</f>
        <v/>
      </c>
      <c r="P166" s="11">
        <f>IF(OR($A166="",$H166=""),"",IF($H166="已取消",$D166,IF($H166="已降级",IF($L166="","",$D166-$L166),IF($N166="是",0,IF($N166="否",$D166,"")))))</f>
        <v/>
      </c>
      <c r="Q166" s="12">
        <f>IF($A166="","",IF($H166="",IF(TODAY()&gt;WORKDAY($A166,'列表'!$I$5),"逾期","处理中"),IF(AND($H166="已暂停",$N166=""),IF(AND($M166&lt;&gt;"",TODAY()&gt;=$M166),"核对恢复","已暂停"),"已关闭")))</f>
        <v/>
      </c>
      <c r="R166" s="8" t="n"/>
    </row>
    <row r="167">
      <c r="A167" s="4" t="n"/>
      <c r="B167" s="5" t="n"/>
      <c r="C167" s="6" t="n"/>
      <c r="D167" s="7" t="n"/>
      <c r="E167" s="6" t="n"/>
      <c r="F167" s="8" t="n"/>
      <c r="G167" s="6" t="n"/>
      <c r="H167" s="6" t="n"/>
      <c r="I167" s="4" t="n"/>
      <c r="J167" s="9">
        <f>IF(OR($A167="",$I167=""),"",IF($I167&lt;=WORKDAY($A167,'列表'!$I$5),"是","否"))</f>
        <v/>
      </c>
      <c r="K167" s="7" t="n"/>
      <c r="L167" s="7" t="n"/>
      <c r="M167" s="4" t="n"/>
      <c r="N167" s="10" t="n"/>
      <c r="O167" s="11">
        <f>IF(OR($A167="",$H167=""),"",IF($H167="已取消",0,IF($H167="已降级",IF($L167="","",$L167),IF($N167="是",$D167,IF($N167="否",0,"")))))</f>
        <v/>
      </c>
      <c r="P167" s="11">
        <f>IF(OR($A167="",$H167=""),"",IF($H167="已取消",$D167,IF($H167="已降级",IF($L167="","",$D167-$L167),IF($N167="是",0,IF($N167="否",$D167,"")))))</f>
        <v/>
      </c>
      <c r="Q167" s="12">
        <f>IF($A167="","",IF($H167="",IF(TODAY()&gt;WORKDAY($A167,'列表'!$I$5),"逾期","处理中"),IF(AND($H167="已暂停",$N167=""),IF(AND($M167&lt;&gt;"",TODAY()&gt;=$M167),"核对恢复","已暂停"),"已关闭")))</f>
        <v/>
      </c>
      <c r="R167" s="8" t="n"/>
    </row>
    <row r="168">
      <c r="A168" s="4" t="n"/>
      <c r="B168" s="5" t="n"/>
      <c r="C168" s="6" t="n"/>
      <c r="D168" s="7" t="n"/>
      <c r="E168" s="6" t="n"/>
      <c r="F168" s="8" t="n"/>
      <c r="G168" s="6" t="n"/>
      <c r="H168" s="6" t="n"/>
      <c r="I168" s="4" t="n"/>
      <c r="J168" s="9">
        <f>IF(OR($A168="",$I168=""),"",IF($I168&lt;=WORKDAY($A168,'列表'!$I$5),"是","否"))</f>
        <v/>
      </c>
      <c r="K168" s="7" t="n"/>
      <c r="L168" s="7" t="n"/>
      <c r="M168" s="4" t="n"/>
      <c r="N168" s="10" t="n"/>
      <c r="O168" s="11">
        <f>IF(OR($A168="",$H168=""),"",IF($H168="已取消",0,IF($H168="已降级",IF($L168="","",$L168),IF($N168="是",$D168,IF($N168="否",0,"")))))</f>
        <v/>
      </c>
      <c r="P168" s="11">
        <f>IF(OR($A168="",$H168=""),"",IF($H168="已取消",$D168,IF($H168="已降级",IF($L168="","",$D168-$L168),IF($N168="是",0,IF($N168="否",$D168,"")))))</f>
        <v/>
      </c>
      <c r="Q168" s="12">
        <f>IF($A168="","",IF($H168="",IF(TODAY()&gt;WORKDAY($A168,'列表'!$I$5),"逾期","处理中"),IF(AND($H168="已暂停",$N168=""),IF(AND($M168&lt;&gt;"",TODAY()&gt;=$M168),"核对恢复","已暂停"),"已关闭")))</f>
        <v/>
      </c>
      <c r="R168" s="8" t="n"/>
    </row>
    <row r="169">
      <c r="A169" s="4" t="n"/>
      <c r="B169" s="5" t="n"/>
      <c r="C169" s="6" t="n"/>
      <c r="D169" s="7" t="n"/>
      <c r="E169" s="6" t="n"/>
      <c r="F169" s="8" t="n"/>
      <c r="G169" s="6" t="n"/>
      <c r="H169" s="6" t="n"/>
      <c r="I169" s="4" t="n"/>
      <c r="J169" s="9">
        <f>IF(OR($A169="",$I169=""),"",IF($I169&lt;=WORKDAY($A169,'列表'!$I$5),"是","否"))</f>
        <v/>
      </c>
      <c r="K169" s="7" t="n"/>
      <c r="L169" s="7" t="n"/>
      <c r="M169" s="4" t="n"/>
      <c r="N169" s="10" t="n"/>
      <c r="O169" s="11">
        <f>IF(OR($A169="",$H169=""),"",IF($H169="已取消",0,IF($H169="已降级",IF($L169="","",$L169),IF($N169="是",$D169,IF($N169="否",0,"")))))</f>
        <v/>
      </c>
      <c r="P169" s="11">
        <f>IF(OR($A169="",$H169=""),"",IF($H169="已取消",$D169,IF($H169="已降级",IF($L169="","",$D169-$L169),IF($N169="是",0,IF($N169="否",$D169,"")))))</f>
        <v/>
      </c>
      <c r="Q169" s="12">
        <f>IF($A169="","",IF($H169="",IF(TODAY()&gt;WORKDAY($A169,'列表'!$I$5),"逾期","处理中"),IF(AND($H169="已暂停",$N169=""),IF(AND($M169&lt;&gt;"",TODAY()&gt;=$M169),"核对恢复","已暂停"),"已关闭")))</f>
        <v/>
      </c>
      <c r="R169" s="8" t="n"/>
    </row>
    <row r="170">
      <c r="A170" s="4" t="n"/>
      <c r="B170" s="5" t="n"/>
      <c r="C170" s="6" t="n"/>
      <c r="D170" s="7" t="n"/>
      <c r="E170" s="6" t="n"/>
      <c r="F170" s="8" t="n"/>
      <c r="G170" s="6" t="n"/>
      <c r="H170" s="6" t="n"/>
      <c r="I170" s="4" t="n"/>
      <c r="J170" s="9">
        <f>IF(OR($A170="",$I170=""),"",IF($I170&lt;=WORKDAY($A170,'列表'!$I$5),"是","否"))</f>
        <v/>
      </c>
      <c r="K170" s="7" t="n"/>
      <c r="L170" s="7" t="n"/>
      <c r="M170" s="4" t="n"/>
      <c r="N170" s="10" t="n"/>
      <c r="O170" s="11">
        <f>IF(OR($A170="",$H170=""),"",IF($H170="已取消",0,IF($H170="已降级",IF($L170="","",$L170),IF($N170="是",$D170,IF($N170="否",0,"")))))</f>
        <v/>
      </c>
      <c r="P170" s="11">
        <f>IF(OR($A170="",$H170=""),"",IF($H170="已取消",$D170,IF($H170="已降级",IF($L170="","",$D170-$L170),IF($N170="是",0,IF($N170="否",$D170,"")))))</f>
        <v/>
      </c>
      <c r="Q170" s="12">
        <f>IF($A170="","",IF($H170="",IF(TODAY()&gt;WORKDAY($A170,'列表'!$I$5),"逾期","处理中"),IF(AND($H170="已暂停",$N170=""),IF(AND($M170&lt;&gt;"",TODAY()&gt;=$M170),"核对恢复","已暂停"),"已关闭")))</f>
        <v/>
      </c>
      <c r="R170" s="8" t="n"/>
    </row>
    <row r="171">
      <c r="A171" s="4" t="n"/>
      <c r="B171" s="5" t="n"/>
      <c r="C171" s="6" t="n"/>
      <c r="D171" s="7" t="n"/>
      <c r="E171" s="6" t="n"/>
      <c r="F171" s="8" t="n"/>
      <c r="G171" s="6" t="n"/>
      <c r="H171" s="6" t="n"/>
      <c r="I171" s="4" t="n"/>
      <c r="J171" s="9">
        <f>IF(OR($A171="",$I171=""),"",IF($I171&lt;=WORKDAY($A171,'列表'!$I$5),"是","否"))</f>
        <v/>
      </c>
      <c r="K171" s="7" t="n"/>
      <c r="L171" s="7" t="n"/>
      <c r="M171" s="4" t="n"/>
      <c r="N171" s="10" t="n"/>
      <c r="O171" s="11">
        <f>IF(OR($A171="",$H171=""),"",IF($H171="已取消",0,IF($H171="已降级",IF($L171="","",$L171),IF($N171="是",$D171,IF($N171="否",0,"")))))</f>
        <v/>
      </c>
      <c r="P171" s="11">
        <f>IF(OR($A171="",$H171=""),"",IF($H171="已取消",$D171,IF($H171="已降级",IF($L171="","",$D171-$L171),IF($N171="是",0,IF($N171="否",$D171,"")))))</f>
        <v/>
      </c>
      <c r="Q171" s="12">
        <f>IF($A171="","",IF($H171="",IF(TODAY()&gt;WORKDAY($A171,'列表'!$I$5),"逾期","处理中"),IF(AND($H171="已暂停",$N171=""),IF(AND($M171&lt;&gt;"",TODAY()&gt;=$M171),"核对恢复","已暂停"),"已关闭")))</f>
        <v/>
      </c>
      <c r="R171" s="8" t="n"/>
    </row>
    <row r="172">
      <c r="A172" s="4" t="n"/>
      <c r="B172" s="5" t="n"/>
      <c r="C172" s="6" t="n"/>
      <c r="D172" s="7" t="n"/>
      <c r="E172" s="6" t="n"/>
      <c r="F172" s="8" t="n"/>
      <c r="G172" s="6" t="n"/>
      <c r="H172" s="6" t="n"/>
      <c r="I172" s="4" t="n"/>
      <c r="J172" s="9">
        <f>IF(OR($A172="",$I172=""),"",IF($I172&lt;=WORKDAY($A172,'列表'!$I$5),"是","否"))</f>
        <v/>
      </c>
      <c r="K172" s="7" t="n"/>
      <c r="L172" s="7" t="n"/>
      <c r="M172" s="4" t="n"/>
      <c r="N172" s="10" t="n"/>
      <c r="O172" s="11">
        <f>IF(OR($A172="",$H172=""),"",IF($H172="已取消",0,IF($H172="已降级",IF($L172="","",$L172),IF($N172="是",$D172,IF($N172="否",0,"")))))</f>
        <v/>
      </c>
      <c r="P172" s="11">
        <f>IF(OR($A172="",$H172=""),"",IF($H172="已取消",$D172,IF($H172="已降级",IF($L172="","",$D172-$L172),IF($N172="是",0,IF($N172="否",$D172,"")))))</f>
        <v/>
      </c>
      <c r="Q172" s="12">
        <f>IF($A172="","",IF($H172="",IF(TODAY()&gt;WORKDAY($A172,'列表'!$I$5),"逾期","处理中"),IF(AND($H172="已暂停",$N172=""),IF(AND($M172&lt;&gt;"",TODAY()&gt;=$M172),"核对恢复","已暂停"),"已关闭")))</f>
        <v/>
      </c>
      <c r="R172" s="8" t="n"/>
    </row>
    <row r="173">
      <c r="A173" s="4" t="n"/>
      <c r="B173" s="5" t="n"/>
      <c r="C173" s="6" t="n"/>
      <c r="D173" s="7" t="n"/>
      <c r="E173" s="6" t="n"/>
      <c r="F173" s="8" t="n"/>
      <c r="G173" s="6" t="n"/>
      <c r="H173" s="6" t="n"/>
      <c r="I173" s="4" t="n"/>
      <c r="J173" s="9">
        <f>IF(OR($A173="",$I173=""),"",IF($I173&lt;=WORKDAY($A173,'列表'!$I$5),"是","否"))</f>
        <v/>
      </c>
      <c r="K173" s="7" t="n"/>
      <c r="L173" s="7" t="n"/>
      <c r="M173" s="4" t="n"/>
      <c r="N173" s="10" t="n"/>
      <c r="O173" s="11">
        <f>IF(OR($A173="",$H173=""),"",IF($H173="已取消",0,IF($H173="已降级",IF($L173="","",$L173),IF($N173="是",$D173,IF($N173="否",0,"")))))</f>
        <v/>
      </c>
      <c r="P173" s="11">
        <f>IF(OR($A173="",$H173=""),"",IF($H173="已取消",$D173,IF($H173="已降级",IF($L173="","",$D173-$L173),IF($N173="是",0,IF($N173="否",$D173,"")))))</f>
        <v/>
      </c>
      <c r="Q173" s="12">
        <f>IF($A173="","",IF($H173="",IF(TODAY()&gt;WORKDAY($A173,'列表'!$I$5),"逾期","处理中"),IF(AND($H173="已暂停",$N173=""),IF(AND($M173&lt;&gt;"",TODAY()&gt;=$M173),"核对恢复","已暂停"),"已关闭")))</f>
        <v/>
      </c>
      <c r="R173" s="8" t="n"/>
    </row>
    <row r="174">
      <c r="A174" s="4" t="n"/>
      <c r="B174" s="5" t="n"/>
      <c r="C174" s="6" t="n"/>
      <c r="D174" s="7" t="n"/>
      <c r="E174" s="6" t="n"/>
      <c r="F174" s="8" t="n"/>
      <c r="G174" s="6" t="n"/>
      <c r="H174" s="6" t="n"/>
      <c r="I174" s="4" t="n"/>
      <c r="J174" s="9">
        <f>IF(OR($A174="",$I174=""),"",IF($I174&lt;=WORKDAY($A174,'列表'!$I$5),"是","否"))</f>
        <v/>
      </c>
      <c r="K174" s="7" t="n"/>
      <c r="L174" s="7" t="n"/>
      <c r="M174" s="4" t="n"/>
      <c r="N174" s="10" t="n"/>
      <c r="O174" s="11">
        <f>IF(OR($A174="",$H174=""),"",IF($H174="已取消",0,IF($H174="已降级",IF($L174="","",$L174),IF($N174="是",$D174,IF($N174="否",0,"")))))</f>
        <v/>
      </c>
      <c r="P174" s="11">
        <f>IF(OR($A174="",$H174=""),"",IF($H174="已取消",$D174,IF($H174="已降级",IF($L174="","",$D174-$L174),IF($N174="是",0,IF($N174="否",$D174,"")))))</f>
        <v/>
      </c>
      <c r="Q174" s="12">
        <f>IF($A174="","",IF($H174="",IF(TODAY()&gt;WORKDAY($A174,'列表'!$I$5),"逾期","处理中"),IF(AND($H174="已暂停",$N174=""),IF(AND($M174&lt;&gt;"",TODAY()&gt;=$M174),"核对恢复","已暂停"),"已关闭")))</f>
        <v/>
      </c>
      <c r="R174" s="8" t="n"/>
    </row>
    <row r="175">
      <c r="A175" s="4" t="n"/>
      <c r="B175" s="5" t="n"/>
      <c r="C175" s="6" t="n"/>
      <c r="D175" s="7" t="n"/>
      <c r="E175" s="6" t="n"/>
      <c r="F175" s="8" t="n"/>
      <c r="G175" s="6" t="n"/>
      <c r="H175" s="6" t="n"/>
      <c r="I175" s="4" t="n"/>
      <c r="J175" s="9">
        <f>IF(OR($A175="",$I175=""),"",IF($I175&lt;=WORKDAY($A175,'列表'!$I$5),"是","否"))</f>
        <v/>
      </c>
      <c r="K175" s="7" t="n"/>
      <c r="L175" s="7" t="n"/>
      <c r="M175" s="4" t="n"/>
      <c r="N175" s="10" t="n"/>
      <c r="O175" s="11">
        <f>IF(OR($A175="",$H175=""),"",IF($H175="已取消",0,IF($H175="已降级",IF($L175="","",$L175),IF($N175="是",$D175,IF($N175="否",0,"")))))</f>
        <v/>
      </c>
      <c r="P175" s="11">
        <f>IF(OR($A175="",$H175=""),"",IF($H175="已取消",$D175,IF($H175="已降级",IF($L175="","",$D175-$L175),IF($N175="是",0,IF($N175="否",$D175,"")))))</f>
        <v/>
      </c>
      <c r="Q175" s="12">
        <f>IF($A175="","",IF($H175="",IF(TODAY()&gt;WORKDAY($A175,'列表'!$I$5),"逾期","处理中"),IF(AND($H175="已暂停",$N175=""),IF(AND($M175&lt;&gt;"",TODAY()&gt;=$M175),"核对恢复","已暂停"),"已关闭")))</f>
        <v/>
      </c>
      <c r="R175" s="8" t="n"/>
    </row>
    <row r="176">
      <c r="A176" s="4" t="n"/>
      <c r="B176" s="5" t="n"/>
      <c r="C176" s="6" t="n"/>
      <c r="D176" s="7" t="n"/>
      <c r="E176" s="6" t="n"/>
      <c r="F176" s="8" t="n"/>
      <c r="G176" s="6" t="n"/>
      <c r="H176" s="6" t="n"/>
      <c r="I176" s="4" t="n"/>
      <c r="J176" s="9">
        <f>IF(OR($A176="",$I176=""),"",IF($I176&lt;=WORKDAY($A176,'列表'!$I$5),"是","否"))</f>
        <v/>
      </c>
      <c r="K176" s="7" t="n"/>
      <c r="L176" s="7" t="n"/>
      <c r="M176" s="4" t="n"/>
      <c r="N176" s="10" t="n"/>
      <c r="O176" s="11">
        <f>IF(OR($A176="",$H176=""),"",IF($H176="已取消",0,IF($H176="已降级",IF($L176="","",$L176),IF($N176="是",$D176,IF($N176="否",0,"")))))</f>
        <v/>
      </c>
      <c r="P176" s="11">
        <f>IF(OR($A176="",$H176=""),"",IF($H176="已取消",$D176,IF($H176="已降级",IF($L176="","",$D176-$L176),IF($N176="是",0,IF($N176="否",$D176,"")))))</f>
        <v/>
      </c>
      <c r="Q176" s="12">
        <f>IF($A176="","",IF($H176="",IF(TODAY()&gt;WORKDAY($A176,'列表'!$I$5),"逾期","处理中"),IF(AND($H176="已暂停",$N176=""),IF(AND($M176&lt;&gt;"",TODAY()&gt;=$M176),"核对恢复","已暂停"),"已关闭")))</f>
        <v/>
      </c>
      <c r="R176" s="8" t="n"/>
    </row>
    <row r="177">
      <c r="A177" s="4" t="n"/>
      <c r="B177" s="5" t="n"/>
      <c r="C177" s="6" t="n"/>
      <c r="D177" s="7" t="n"/>
      <c r="E177" s="6" t="n"/>
      <c r="F177" s="8" t="n"/>
      <c r="G177" s="6" t="n"/>
      <c r="H177" s="6" t="n"/>
      <c r="I177" s="4" t="n"/>
      <c r="J177" s="9">
        <f>IF(OR($A177="",$I177=""),"",IF($I177&lt;=WORKDAY($A177,'列表'!$I$5),"是","否"))</f>
        <v/>
      </c>
      <c r="K177" s="7" t="n"/>
      <c r="L177" s="7" t="n"/>
      <c r="M177" s="4" t="n"/>
      <c r="N177" s="10" t="n"/>
      <c r="O177" s="11">
        <f>IF(OR($A177="",$H177=""),"",IF($H177="已取消",0,IF($H177="已降级",IF($L177="","",$L177),IF($N177="是",$D177,IF($N177="否",0,"")))))</f>
        <v/>
      </c>
      <c r="P177" s="11">
        <f>IF(OR($A177="",$H177=""),"",IF($H177="已取消",$D177,IF($H177="已降级",IF($L177="","",$D177-$L177),IF($N177="是",0,IF($N177="否",$D177,"")))))</f>
        <v/>
      </c>
      <c r="Q177" s="12">
        <f>IF($A177="","",IF($H177="",IF(TODAY()&gt;WORKDAY($A177,'列表'!$I$5),"逾期","处理中"),IF(AND($H177="已暂停",$N177=""),IF(AND($M177&lt;&gt;"",TODAY()&gt;=$M177),"核对恢复","已暂停"),"已关闭")))</f>
        <v/>
      </c>
      <c r="R177" s="8" t="n"/>
    </row>
    <row r="178">
      <c r="A178" s="4" t="n"/>
      <c r="B178" s="5" t="n"/>
      <c r="C178" s="6" t="n"/>
      <c r="D178" s="7" t="n"/>
      <c r="E178" s="6" t="n"/>
      <c r="F178" s="8" t="n"/>
      <c r="G178" s="6" t="n"/>
      <c r="H178" s="6" t="n"/>
      <c r="I178" s="4" t="n"/>
      <c r="J178" s="9">
        <f>IF(OR($A178="",$I178=""),"",IF($I178&lt;=WORKDAY($A178,'列表'!$I$5),"是","否"))</f>
        <v/>
      </c>
      <c r="K178" s="7" t="n"/>
      <c r="L178" s="7" t="n"/>
      <c r="M178" s="4" t="n"/>
      <c r="N178" s="10" t="n"/>
      <c r="O178" s="11">
        <f>IF(OR($A178="",$H178=""),"",IF($H178="已取消",0,IF($H178="已降级",IF($L178="","",$L178),IF($N178="是",$D178,IF($N178="否",0,"")))))</f>
        <v/>
      </c>
      <c r="P178" s="11">
        <f>IF(OR($A178="",$H178=""),"",IF($H178="已取消",$D178,IF($H178="已降级",IF($L178="","",$D178-$L178),IF($N178="是",0,IF($N178="否",$D178,"")))))</f>
        <v/>
      </c>
      <c r="Q178" s="12">
        <f>IF($A178="","",IF($H178="",IF(TODAY()&gt;WORKDAY($A178,'列表'!$I$5),"逾期","处理中"),IF(AND($H178="已暂停",$N178=""),IF(AND($M178&lt;&gt;"",TODAY()&gt;=$M178),"核对恢复","已暂停"),"已关闭")))</f>
        <v/>
      </c>
      <c r="R178" s="8" t="n"/>
    </row>
    <row r="179">
      <c r="A179" s="4" t="n"/>
      <c r="B179" s="5" t="n"/>
      <c r="C179" s="6" t="n"/>
      <c r="D179" s="7" t="n"/>
      <c r="E179" s="6" t="n"/>
      <c r="F179" s="8" t="n"/>
      <c r="G179" s="6" t="n"/>
      <c r="H179" s="6" t="n"/>
      <c r="I179" s="4" t="n"/>
      <c r="J179" s="9">
        <f>IF(OR($A179="",$I179=""),"",IF($I179&lt;=WORKDAY($A179,'列表'!$I$5),"是","否"))</f>
        <v/>
      </c>
      <c r="K179" s="7" t="n"/>
      <c r="L179" s="7" t="n"/>
      <c r="M179" s="4" t="n"/>
      <c r="N179" s="10" t="n"/>
      <c r="O179" s="11">
        <f>IF(OR($A179="",$H179=""),"",IF($H179="已取消",0,IF($H179="已降级",IF($L179="","",$L179),IF($N179="是",$D179,IF($N179="否",0,"")))))</f>
        <v/>
      </c>
      <c r="P179" s="11">
        <f>IF(OR($A179="",$H179=""),"",IF($H179="已取消",$D179,IF($H179="已降级",IF($L179="","",$D179-$L179),IF($N179="是",0,IF($N179="否",$D179,"")))))</f>
        <v/>
      </c>
      <c r="Q179" s="12">
        <f>IF($A179="","",IF($H179="",IF(TODAY()&gt;WORKDAY($A179,'列表'!$I$5),"逾期","处理中"),IF(AND($H179="已暂停",$N179=""),IF(AND($M179&lt;&gt;"",TODAY()&gt;=$M179),"核对恢复","已暂停"),"已关闭")))</f>
        <v/>
      </c>
      <c r="R179" s="8" t="n"/>
    </row>
    <row r="180">
      <c r="A180" s="4" t="n"/>
      <c r="B180" s="5" t="n"/>
      <c r="C180" s="6" t="n"/>
      <c r="D180" s="7" t="n"/>
      <c r="E180" s="6" t="n"/>
      <c r="F180" s="8" t="n"/>
      <c r="G180" s="6" t="n"/>
      <c r="H180" s="6" t="n"/>
      <c r="I180" s="4" t="n"/>
      <c r="J180" s="9">
        <f>IF(OR($A180="",$I180=""),"",IF($I180&lt;=WORKDAY($A180,'列表'!$I$5),"是","否"))</f>
        <v/>
      </c>
      <c r="K180" s="7" t="n"/>
      <c r="L180" s="7" t="n"/>
      <c r="M180" s="4" t="n"/>
      <c r="N180" s="10" t="n"/>
      <c r="O180" s="11">
        <f>IF(OR($A180="",$H180=""),"",IF($H180="已取消",0,IF($H180="已降级",IF($L180="","",$L180),IF($N180="是",$D180,IF($N180="否",0,"")))))</f>
        <v/>
      </c>
      <c r="P180" s="11">
        <f>IF(OR($A180="",$H180=""),"",IF($H180="已取消",$D180,IF($H180="已降级",IF($L180="","",$D180-$L180),IF($N180="是",0,IF($N180="否",$D180,"")))))</f>
        <v/>
      </c>
      <c r="Q180" s="12">
        <f>IF($A180="","",IF($H180="",IF(TODAY()&gt;WORKDAY($A180,'列表'!$I$5),"逾期","处理中"),IF(AND($H180="已暂停",$N180=""),IF(AND($M180&lt;&gt;"",TODAY()&gt;=$M180),"核对恢复","已暂停"),"已关闭")))</f>
        <v/>
      </c>
      <c r="R180" s="8" t="n"/>
    </row>
    <row r="181">
      <c r="A181" s="4" t="n"/>
      <c r="B181" s="5" t="n"/>
      <c r="C181" s="6" t="n"/>
      <c r="D181" s="7" t="n"/>
      <c r="E181" s="6" t="n"/>
      <c r="F181" s="8" t="n"/>
      <c r="G181" s="6" t="n"/>
      <c r="H181" s="6" t="n"/>
      <c r="I181" s="4" t="n"/>
      <c r="J181" s="9">
        <f>IF(OR($A181="",$I181=""),"",IF($I181&lt;=WORKDAY($A181,'列表'!$I$5),"是","否"))</f>
        <v/>
      </c>
      <c r="K181" s="7" t="n"/>
      <c r="L181" s="7" t="n"/>
      <c r="M181" s="4" t="n"/>
      <c r="N181" s="10" t="n"/>
      <c r="O181" s="11">
        <f>IF(OR($A181="",$H181=""),"",IF($H181="已取消",0,IF($H181="已降级",IF($L181="","",$L181),IF($N181="是",$D181,IF($N181="否",0,"")))))</f>
        <v/>
      </c>
      <c r="P181" s="11">
        <f>IF(OR($A181="",$H181=""),"",IF($H181="已取消",$D181,IF($H181="已降级",IF($L181="","",$D181-$L181),IF($N181="是",0,IF($N181="否",$D181,"")))))</f>
        <v/>
      </c>
      <c r="Q181" s="12">
        <f>IF($A181="","",IF($H181="",IF(TODAY()&gt;WORKDAY($A181,'列表'!$I$5),"逾期","处理中"),IF(AND($H181="已暂停",$N181=""),IF(AND($M181&lt;&gt;"",TODAY()&gt;=$M181),"核对恢复","已暂停"),"已关闭")))</f>
        <v/>
      </c>
      <c r="R181" s="8" t="n"/>
    </row>
    <row r="182">
      <c r="A182" s="4" t="n"/>
      <c r="B182" s="5" t="n"/>
      <c r="C182" s="6" t="n"/>
      <c r="D182" s="7" t="n"/>
      <c r="E182" s="6" t="n"/>
      <c r="F182" s="8" t="n"/>
      <c r="G182" s="6" t="n"/>
      <c r="H182" s="6" t="n"/>
      <c r="I182" s="4" t="n"/>
      <c r="J182" s="9">
        <f>IF(OR($A182="",$I182=""),"",IF($I182&lt;=WORKDAY($A182,'列表'!$I$5),"是","否"))</f>
        <v/>
      </c>
      <c r="K182" s="7" t="n"/>
      <c r="L182" s="7" t="n"/>
      <c r="M182" s="4" t="n"/>
      <c r="N182" s="10" t="n"/>
      <c r="O182" s="11">
        <f>IF(OR($A182="",$H182=""),"",IF($H182="已取消",0,IF($H182="已降级",IF($L182="","",$L182),IF($N182="是",$D182,IF($N182="否",0,"")))))</f>
        <v/>
      </c>
      <c r="P182" s="11">
        <f>IF(OR($A182="",$H182=""),"",IF($H182="已取消",$D182,IF($H182="已降级",IF($L182="","",$D182-$L182),IF($N182="是",0,IF($N182="否",$D182,"")))))</f>
        <v/>
      </c>
      <c r="Q182" s="12">
        <f>IF($A182="","",IF($H182="",IF(TODAY()&gt;WORKDAY($A182,'列表'!$I$5),"逾期","处理中"),IF(AND($H182="已暂停",$N182=""),IF(AND($M182&lt;&gt;"",TODAY()&gt;=$M182),"核对恢复","已暂停"),"已关闭")))</f>
        <v/>
      </c>
      <c r="R182" s="8" t="n"/>
    </row>
    <row r="183">
      <c r="A183" s="4" t="n"/>
      <c r="B183" s="5" t="n"/>
      <c r="C183" s="6" t="n"/>
      <c r="D183" s="7" t="n"/>
      <c r="E183" s="6" t="n"/>
      <c r="F183" s="8" t="n"/>
      <c r="G183" s="6" t="n"/>
      <c r="H183" s="6" t="n"/>
      <c r="I183" s="4" t="n"/>
      <c r="J183" s="9">
        <f>IF(OR($A183="",$I183=""),"",IF($I183&lt;=WORKDAY($A183,'列表'!$I$5),"是","否"))</f>
        <v/>
      </c>
      <c r="K183" s="7" t="n"/>
      <c r="L183" s="7" t="n"/>
      <c r="M183" s="4" t="n"/>
      <c r="N183" s="10" t="n"/>
      <c r="O183" s="11">
        <f>IF(OR($A183="",$H183=""),"",IF($H183="已取消",0,IF($H183="已降级",IF($L183="","",$L183),IF($N183="是",$D183,IF($N183="否",0,"")))))</f>
        <v/>
      </c>
      <c r="P183" s="11">
        <f>IF(OR($A183="",$H183=""),"",IF($H183="已取消",$D183,IF($H183="已降级",IF($L183="","",$D183-$L183),IF($N183="是",0,IF($N183="否",$D183,"")))))</f>
        <v/>
      </c>
      <c r="Q183" s="12">
        <f>IF($A183="","",IF($H183="",IF(TODAY()&gt;WORKDAY($A183,'列表'!$I$5),"逾期","处理中"),IF(AND($H183="已暂停",$N183=""),IF(AND($M183&lt;&gt;"",TODAY()&gt;=$M183),"核对恢复","已暂停"),"已关闭")))</f>
        <v/>
      </c>
      <c r="R183" s="8" t="n"/>
    </row>
    <row r="184">
      <c r="A184" s="4" t="n"/>
      <c r="B184" s="5" t="n"/>
      <c r="C184" s="6" t="n"/>
      <c r="D184" s="7" t="n"/>
      <c r="E184" s="6" t="n"/>
      <c r="F184" s="8" t="n"/>
      <c r="G184" s="6" t="n"/>
      <c r="H184" s="6" t="n"/>
      <c r="I184" s="4" t="n"/>
      <c r="J184" s="9">
        <f>IF(OR($A184="",$I184=""),"",IF($I184&lt;=WORKDAY($A184,'列表'!$I$5),"是","否"))</f>
        <v/>
      </c>
      <c r="K184" s="7" t="n"/>
      <c r="L184" s="7" t="n"/>
      <c r="M184" s="4" t="n"/>
      <c r="N184" s="10" t="n"/>
      <c r="O184" s="11">
        <f>IF(OR($A184="",$H184=""),"",IF($H184="已取消",0,IF($H184="已降级",IF($L184="","",$L184),IF($N184="是",$D184,IF($N184="否",0,"")))))</f>
        <v/>
      </c>
      <c r="P184" s="11">
        <f>IF(OR($A184="",$H184=""),"",IF($H184="已取消",$D184,IF($H184="已降级",IF($L184="","",$D184-$L184),IF($N184="是",0,IF($N184="否",$D184,"")))))</f>
        <v/>
      </c>
      <c r="Q184" s="12">
        <f>IF($A184="","",IF($H184="",IF(TODAY()&gt;WORKDAY($A184,'列表'!$I$5),"逾期","处理中"),IF(AND($H184="已暂停",$N184=""),IF(AND($M184&lt;&gt;"",TODAY()&gt;=$M184),"核对恢复","已暂停"),"已关闭")))</f>
        <v/>
      </c>
      <c r="R184" s="8" t="n"/>
    </row>
    <row r="185">
      <c r="A185" s="4" t="n"/>
      <c r="B185" s="5" t="n"/>
      <c r="C185" s="6" t="n"/>
      <c r="D185" s="7" t="n"/>
      <c r="E185" s="6" t="n"/>
      <c r="F185" s="8" t="n"/>
      <c r="G185" s="6" t="n"/>
      <c r="H185" s="6" t="n"/>
      <c r="I185" s="4" t="n"/>
      <c r="J185" s="9">
        <f>IF(OR($A185="",$I185=""),"",IF($I185&lt;=WORKDAY($A185,'列表'!$I$5),"是","否"))</f>
        <v/>
      </c>
      <c r="K185" s="7" t="n"/>
      <c r="L185" s="7" t="n"/>
      <c r="M185" s="4" t="n"/>
      <c r="N185" s="10" t="n"/>
      <c r="O185" s="11">
        <f>IF(OR($A185="",$H185=""),"",IF($H185="已取消",0,IF($H185="已降级",IF($L185="","",$L185),IF($N185="是",$D185,IF($N185="否",0,"")))))</f>
        <v/>
      </c>
      <c r="P185" s="11">
        <f>IF(OR($A185="",$H185=""),"",IF($H185="已取消",$D185,IF($H185="已降级",IF($L185="","",$D185-$L185),IF($N185="是",0,IF($N185="否",$D185,"")))))</f>
        <v/>
      </c>
      <c r="Q185" s="12">
        <f>IF($A185="","",IF($H185="",IF(TODAY()&gt;WORKDAY($A185,'列表'!$I$5),"逾期","处理中"),IF(AND($H185="已暂停",$N185=""),IF(AND($M185&lt;&gt;"",TODAY()&gt;=$M185),"核对恢复","已暂停"),"已关闭")))</f>
        <v/>
      </c>
      <c r="R185" s="8" t="n"/>
    </row>
    <row r="186">
      <c r="A186" s="4" t="n"/>
      <c r="B186" s="5" t="n"/>
      <c r="C186" s="6" t="n"/>
      <c r="D186" s="7" t="n"/>
      <c r="E186" s="6" t="n"/>
      <c r="F186" s="8" t="n"/>
      <c r="G186" s="6" t="n"/>
      <c r="H186" s="6" t="n"/>
      <c r="I186" s="4" t="n"/>
      <c r="J186" s="9">
        <f>IF(OR($A186="",$I186=""),"",IF($I186&lt;=WORKDAY($A186,'列表'!$I$5),"是","否"))</f>
        <v/>
      </c>
      <c r="K186" s="7" t="n"/>
      <c r="L186" s="7" t="n"/>
      <c r="M186" s="4" t="n"/>
      <c r="N186" s="10" t="n"/>
      <c r="O186" s="11">
        <f>IF(OR($A186="",$H186=""),"",IF($H186="已取消",0,IF($H186="已降级",IF($L186="","",$L186),IF($N186="是",$D186,IF($N186="否",0,"")))))</f>
        <v/>
      </c>
      <c r="P186" s="11">
        <f>IF(OR($A186="",$H186=""),"",IF($H186="已取消",$D186,IF($H186="已降级",IF($L186="","",$D186-$L186),IF($N186="是",0,IF($N186="否",$D186,"")))))</f>
        <v/>
      </c>
      <c r="Q186" s="12">
        <f>IF($A186="","",IF($H186="",IF(TODAY()&gt;WORKDAY($A186,'列表'!$I$5),"逾期","处理中"),IF(AND($H186="已暂停",$N186=""),IF(AND($M186&lt;&gt;"",TODAY()&gt;=$M186),"核对恢复","已暂停"),"已关闭")))</f>
        <v/>
      </c>
      <c r="R186" s="8" t="n"/>
    </row>
    <row r="187">
      <c r="A187" s="4" t="n"/>
      <c r="B187" s="5" t="n"/>
      <c r="C187" s="6" t="n"/>
      <c r="D187" s="7" t="n"/>
      <c r="E187" s="6" t="n"/>
      <c r="F187" s="8" t="n"/>
      <c r="G187" s="6" t="n"/>
      <c r="H187" s="6" t="n"/>
      <c r="I187" s="4" t="n"/>
      <c r="J187" s="9">
        <f>IF(OR($A187="",$I187=""),"",IF($I187&lt;=WORKDAY($A187,'列表'!$I$5),"是","否"))</f>
        <v/>
      </c>
      <c r="K187" s="7" t="n"/>
      <c r="L187" s="7" t="n"/>
      <c r="M187" s="4" t="n"/>
      <c r="N187" s="10" t="n"/>
      <c r="O187" s="11">
        <f>IF(OR($A187="",$H187=""),"",IF($H187="已取消",0,IF($H187="已降级",IF($L187="","",$L187),IF($N187="是",$D187,IF($N187="否",0,"")))))</f>
        <v/>
      </c>
      <c r="P187" s="11">
        <f>IF(OR($A187="",$H187=""),"",IF($H187="已取消",$D187,IF($H187="已降级",IF($L187="","",$D187-$L187),IF($N187="是",0,IF($N187="否",$D187,"")))))</f>
        <v/>
      </c>
      <c r="Q187" s="12">
        <f>IF($A187="","",IF($H187="",IF(TODAY()&gt;WORKDAY($A187,'列表'!$I$5),"逾期","处理中"),IF(AND($H187="已暂停",$N187=""),IF(AND($M187&lt;&gt;"",TODAY()&gt;=$M187),"核对恢复","已暂停"),"已关闭")))</f>
        <v/>
      </c>
      <c r="R187" s="8" t="n"/>
    </row>
    <row r="188">
      <c r="A188" s="4" t="n"/>
      <c r="B188" s="5" t="n"/>
      <c r="C188" s="6" t="n"/>
      <c r="D188" s="7" t="n"/>
      <c r="E188" s="6" t="n"/>
      <c r="F188" s="8" t="n"/>
      <c r="G188" s="6" t="n"/>
      <c r="H188" s="6" t="n"/>
      <c r="I188" s="4" t="n"/>
      <c r="J188" s="9">
        <f>IF(OR($A188="",$I188=""),"",IF($I188&lt;=WORKDAY($A188,'列表'!$I$5),"是","否"))</f>
        <v/>
      </c>
      <c r="K188" s="7" t="n"/>
      <c r="L188" s="7" t="n"/>
      <c r="M188" s="4" t="n"/>
      <c r="N188" s="10" t="n"/>
      <c r="O188" s="11">
        <f>IF(OR($A188="",$H188=""),"",IF($H188="已取消",0,IF($H188="已降级",IF($L188="","",$L188),IF($N188="是",$D188,IF($N188="否",0,"")))))</f>
        <v/>
      </c>
      <c r="P188" s="11">
        <f>IF(OR($A188="",$H188=""),"",IF($H188="已取消",$D188,IF($H188="已降级",IF($L188="","",$D188-$L188),IF($N188="是",0,IF($N188="否",$D188,"")))))</f>
        <v/>
      </c>
      <c r="Q188" s="12">
        <f>IF($A188="","",IF($H188="",IF(TODAY()&gt;WORKDAY($A188,'列表'!$I$5),"逾期","处理中"),IF(AND($H188="已暂停",$N188=""),IF(AND($M188&lt;&gt;"",TODAY()&gt;=$M188),"核对恢复","已暂停"),"已关闭")))</f>
        <v/>
      </c>
      <c r="R188" s="8" t="n"/>
    </row>
    <row r="189">
      <c r="A189" s="4" t="n"/>
      <c r="B189" s="5" t="n"/>
      <c r="C189" s="6" t="n"/>
      <c r="D189" s="7" t="n"/>
      <c r="E189" s="6" t="n"/>
      <c r="F189" s="8" t="n"/>
      <c r="G189" s="6" t="n"/>
      <c r="H189" s="6" t="n"/>
      <c r="I189" s="4" t="n"/>
      <c r="J189" s="9">
        <f>IF(OR($A189="",$I189=""),"",IF($I189&lt;=WORKDAY($A189,'列表'!$I$5),"是","否"))</f>
        <v/>
      </c>
      <c r="K189" s="7" t="n"/>
      <c r="L189" s="7" t="n"/>
      <c r="M189" s="4" t="n"/>
      <c r="N189" s="10" t="n"/>
      <c r="O189" s="11">
        <f>IF(OR($A189="",$H189=""),"",IF($H189="已取消",0,IF($H189="已降级",IF($L189="","",$L189),IF($N189="是",$D189,IF($N189="否",0,"")))))</f>
        <v/>
      </c>
      <c r="P189" s="11">
        <f>IF(OR($A189="",$H189=""),"",IF($H189="已取消",$D189,IF($H189="已降级",IF($L189="","",$D189-$L189),IF($N189="是",0,IF($N189="否",$D189,"")))))</f>
        <v/>
      </c>
      <c r="Q189" s="12">
        <f>IF($A189="","",IF($H189="",IF(TODAY()&gt;WORKDAY($A189,'列表'!$I$5),"逾期","处理中"),IF(AND($H189="已暂停",$N189=""),IF(AND($M189&lt;&gt;"",TODAY()&gt;=$M189),"核对恢复","已暂停"),"已关闭")))</f>
        <v/>
      </c>
      <c r="R189" s="8" t="n"/>
    </row>
    <row r="190">
      <c r="A190" s="4" t="n"/>
      <c r="B190" s="5" t="n"/>
      <c r="C190" s="6" t="n"/>
      <c r="D190" s="7" t="n"/>
      <c r="E190" s="6" t="n"/>
      <c r="F190" s="8" t="n"/>
      <c r="G190" s="6" t="n"/>
      <c r="H190" s="6" t="n"/>
      <c r="I190" s="4" t="n"/>
      <c r="J190" s="9">
        <f>IF(OR($A190="",$I190=""),"",IF($I190&lt;=WORKDAY($A190,'列表'!$I$5),"是","否"))</f>
        <v/>
      </c>
      <c r="K190" s="7" t="n"/>
      <c r="L190" s="7" t="n"/>
      <c r="M190" s="4" t="n"/>
      <c r="N190" s="10" t="n"/>
      <c r="O190" s="11">
        <f>IF(OR($A190="",$H190=""),"",IF($H190="已取消",0,IF($H190="已降级",IF($L190="","",$L190),IF($N190="是",$D190,IF($N190="否",0,"")))))</f>
        <v/>
      </c>
      <c r="P190" s="11">
        <f>IF(OR($A190="",$H190=""),"",IF($H190="已取消",$D190,IF($H190="已降级",IF($L190="","",$D190-$L190),IF($N190="是",0,IF($N190="否",$D190,"")))))</f>
        <v/>
      </c>
      <c r="Q190" s="12">
        <f>IF($A190="","",IF($H190="",IF(TODAY()&gt;WORKDAY($A190,'列表'!$I$5),"逾期","处理中"),IF(AND($H190="已暂停",$N190=""),IF(AND($M190&lt;&gt;"",TODAY()&gt;=$M190),"核对恢复","已暂停"),"已关闭")))</f>
        <v/>
      </c>
      <c r="R190" s="8" t="n"/>
    </row>
    <row r="191">
      <c r="A191" s="4" t="n"/>
      <c r="B191" s="5" t="n"/>
      <c r="C191" s="6" t="n"/>
      <c r="D191" s="7" t="n"/>
      <c r="E191" s="6" t="n"/>
      <c r="F191" s="8" t="n"/>
      <c r="G191" s="6" t="n"/>
      <c r="H191" s="6" t="n"/>
      <c r="I191" s="4" t="n"/>
      <c r="J191" s="9">
        <f>IF(OR($A191="",$I191=""),"",IF($I191&lt;=WORKDAY($A191,'列表'!$I$5),"是","否"))</f>
        <v/>
      </c>
      <c r="K191" s="7" t="n"/>
      <c r="L191" s="7" t="n"/>
      <c r="M191" s="4" t="n"/>
      <c r="N191" s="10" t="n"/>
      <c r="O191" s="11">
        <f>IF(OR($A191="",$H191=""),"",IF($H191="已取消",0,IF($H191="已降级",IF($L191="","",$L191),IF($N191="是",$D191,IF($N191="否",0,"")))))</f>
        <v/>
      </c>
      <c r="P191" s="11">
        <f>IF(OR($A191="",$H191=""),"",IF($H191="已取消",$D191,IF($H191="已降级",IF($L191="","",$D191-$L191),IF($N191="是",0,IF($N191="否",$D191,"")))))</f>
        <v/>
      </c>
      <c r="Q191" s="12">
        <f>IF($A191="","",IF($H191="",IF(TODAY()&gt;WORKDAY($A191,'列表'!$I$5),"逾期","处理中"),IF(AND($H191="已暂停",$N191=""),IF(AND($M191&lt;&gt;"",TODAY()&gt;=$M191),"核对恢复","已暂停"),"已关闭")))</f>
        <v/>
      </c>
      <c r="R191" s="8" t="n"/>
    </row>
    <row r="192">
      <c r="A192" s="4" t="n"/>
      <c r="B192" s="5" t="n"/>
      <c r="C192" s="6" t="n"/>
      <c r="D192" s="7" t="n"/>
      <c r="E192" s="6" t="n"/>
      <c r="F192" s="8" t="n"/>
      <c r="G192" s="6" t="n"/>
      <c r="H192" s="6" t="n"/>
      <c r="I192" s="4" t="n"/>
      <c r="J192" s="9">
        <f>IF(OR($A192="",$I192=""),"",IF($I192&lt;=WORKDAY($A192,'列表'!$I$5),"是","否"))</f>
        <v/>
      </c>
      <c r="K192" s="7" t="n"/>
      <c r="L192" s="7" t="n"/>
      <c r="M192" s="4" t="n"/>
      <c r="N192" s="10" t="n"/>
      <c r="O192" s="11">
        <f>IF(OR($A192="",$H192=""),"",IF($H192="已取消",0,IF($H192="已降级",IF($L192="","",$L192),IF($N192="是",$D192,IF($N192="否",0,"")))))</f>
        <v/>
      </c>
      <c r="P192" s="11">
        <f>IF(OR($A192="",$H192=""),"",IF($H192="已取消",$D192,IF($H192="已降级",IF($L192="","",$D192-$L192),IF($N192="是",0,IF($N192="否",$D192,"")))))</f>
        <v/>
      </c>
      <c r="Q192" s="12">
        <f>IF($A192="","",IF($H192="",IF(TODAY()&gt;WORKDAY($A192,'列表'!$I$5),"逾期","处理中"),IF(AND($H192="已暂停",$N192=""),IF(AND($M192&lt;&gt;"",TODAY()&gt;=$M192),"核对恢复","已暂停"),"已关闭")))</f>
        <v/>
      </c>
      <c r="R192" s="8" t="n"/>
    </row>
    <row r="193">
      <c r="A193" s="4" t="n"/>
      <c r="B193" s="5" t="n"/>
      <c r="C193" s="6" t="n"/>
      <c r="D193" s="7" t="n"/>
      <c r="E193" s="6" t="n"/>
      <c r="F193" s="8" t="n"/>
      <c r="G193" s="6" t="n"/>
      <c r="H193" s="6" t="n"/>
      <c r="I193" s="4" t="n"/>
      <c r="J193" s="9">
        <f>IF(OR($A193="",$I193=""),"",IF($I193&lt;=WORKDAY($A193,'列表'!$I$5),"是","否"))</f>
        <v/>
      </c>
      <c r="K193" s="7" t="n"/>
      <c r="L193" s="7" t="n"/>
      <c r="M193" s="4" t="n"/>
      <c r="N193" s="10" t="n"/>
      <c r="O193" s="11">
        <f>IF(OR($A193="",$H193=""),"",IF($H193="已取消",0,IF($H193="已降级",IF($L193="","",$L193),IF($N193="是",$D193,IF($N193="否",0,"")))))</f>
        <v/>
      </c>
      <c r="P193" s="11">
        <f>IF(OR($A193="",$H193=""),"",IF($H193="已取消",$D193,IF($H193="已降级",IF($L193="","",$D193-$L193),IF($N193="是",0,IF($N193="否",$D193,"")))))</f>
        <v/>
      </c>
      <c r="Q193" s="12">
        <f>IF($A193="","",IF($H193="",IF(TODAY()&gt;WORKDAY($A193,'列表'!$I$5),"逾期","处理中"),IF(AND($H193="已暂停",$N193=""),IF(AND($M193&lt;&gt;"",TODAY()&gt;=$M193),"核对恢复","已暂停"),"已关闭")))</f>
        <v/>
      </c>
      <c r="R193" s="8" t="n"/>
    </row>
    <row r="194">
      <c r="A194" s="4" t="n"/>
      <c r="B194" s="5" t="n"/>
      <c r="C194" s="6" t="n"/>
      <c r="D194" s="7" t="n"/>
      <c r="E194" s="6" t="n"/>
      <c r="F194" s="8" t="n"/>
      <c r="G194" s="6" t="n"/>
      <c r="H194" s="6" t="n"/>
      <c r="I194" s="4" t="n"/>
      <c r="J194" s="9">
        <f>IF(OR($A194="",$I194=""),"",IF($I194&lt;=WORKDAY($A194,'列表'!$I$5),"是","否"))</f>
        <v/>
      </c>
      <c r="K194" s="7" t="n"/>
      <c r="L194" s="7" t="n"/>
      <c r="M194" s="4" t="n"/>
      <c r="N194" s="10" t="n"/>
      <c r="O194" s="11">
        <f>IF(OR($A194="",$H194=""),"",IF($H194="已取消",0,IF($H194="已降级",IF($L194="","",$L194),IF($N194="是",$D194,IF($N194="否",0,"")))))</f>
        <v/>
      </c>
      <c r="P194" s="11">
        <f>IF(OR($A194="",$H194=""),"",IF($H194="已取消",$D194,IF($H194="已降级",IF($L194="","",$D194-$L194),IF($N194="是",0,IF($N194="否",$D194,"")))))</f>
        <v/>
      </c>
      <c r="Q194" s="12">
        <f>IF($A194="","",IF($H194="",IF(TODAY()&gt;WORKDAY($A194,'列表'!$I$5),"逾期","处理中"),IF(AND($H194="已暂停",$N194=""),IF(AND($M194&lt;&gt;"",TODAY()&gt;=$M194),"核对恢复","已暂停"),"已关闭")))</f>
        <v/>
      </c>
      <c r="R194" s="8" t="n"/>
    </row>
    <row r="195">
      <c r="A195" s="4" t="n"/>
      <c r="B195" s="5" t="n"/>
      <c r="C195" s="6" t="n"/>
      <c r="D195" s="7" t="n"/>
      <c r="E195" s="6" t="n"/>
      <c r="F195" s="8" t="n"/>
      <c r="G195" s="6" t="n"/>
      <c r="H195" s="6" t="n"/>
      <c r="I195" s="4" t="n"/>
      <c r="J195" s="9">
        <f>IF(OR($A195="",$I195=""),"",IF($I195&lt;=WORKDAY($A195,'列表'!$I$5),"是","否"))</f>
        <v/>
      </c>
      <c r="K195" s="7" t="n"/>
      <c r="L195" s="7" t="n"/>
      <c r="M195" s="4" t="n"/>
      <c r="N195" s="10" t="n"/>
      <c r="O195" s="11">
        <f>IF(OR($A195="",$H195=""),"",IF($H195="已取消",0,IF($H195="已降级",IF($L195="","",$L195),IF($N195="是",$D195,IF($N195="否",0,"")))))</f>
        <v/>
      </c>
      <c r="P195" s="11">
        <f>IF(OR($A195="",$H195=""),"",IF($H195="已取消",$D195,IF($H195="已降级",IF($L195="","",$D195-$L195),IF($N195="是",0,IF($N195="否",$D195,"")))))</f>
        <v/>
      </c>
      <c r="Q195" s="12">
        <f>IF($A195="","",IF($H195="",IF(TODAY()&gt;WORKDAY($A195,'列表'!$I$5),"逾期","处理中"),IF(AND($H195="已暂停",$N195=""),IF(AND($M195&lt;&gt;"",TODAY()&gt;=$M195),"核对恢复","已暂停"),"已关闭")))</f>
        <v/>
      </c>
      <c r="R195" s="8" t="n"/>
    </row>
    <row r="196">
      <c r="A196" s="4" t="n"/>
      <c r="B196" s="5" t="n"/>
      <c r="C196" s="6" t="n"/>
      <c r="D196" s="7" t="n"/>
      <c r="E196" s="6" t="n"/>
      <c r="F196" s="8" t="n"/>
      <c r="G196" s="6" t="n"/>
      <c r="H196" s="6" t="n"/>
      <c r="I196" s="4" t="n"/>
      <c r="J196" s="9">
        <f>IF(OR($A196="",$I196=""),"",IF($I196&lt;=WORKDAY($A196,'列表'!$I$5),"是","否"))</f>
        <v/>
      </c>
      <c r="K196" s="7" t="n"/>
      <c r="L196" s="7" t="n"/>
      <c r="M196" s="4" t="n"/>
      <c r="N196" s="10" t="n"/>
      <c r="O196" s="11">
        <f>IF(OR($A196="",$H196=""),"",IF($H196="已取消",0,IF($H196="已降级",IF($L196="","",$L196),IF($N196="是",$D196,IF($N196="否",0,"")))))</f>
        <v/>
      </c>
      <c r="P196" s="11">
        <f>IF(OR($A196="",$H196=""),"",IF($H196="已取消",$D196,IF($H196="已降级",IF($L196="","",$D196-$L196),IF($N196="是",0,IF($N196="否",$D196,"")))))</f>
        <v/>
      </c>
      <c r="Q196" s="12">
        <f>IF($A196="","",IF($H196="",IF(TODAY()&gt;WORKDAY($A196,'列表'!$I$5),"逾期","处理中"),IF(AND($H196="已暂停",$N196=""),IF(AND($M196&lt;&gt;"",TODAY()&gt;=$M196),"核对恢复","已暂停"),"已关闭")))</f>
        <v/>
      </c>
      <c r="R196" s="8" t="n"/>
    </row>
    <row r="197">
      <c r="A197" s="4" t="n"/>
      <c r="B197" s="5" t="n"/>
      <c r="C197" s="6" t="n"/>
      <c r="D197" s="7" t="n"/>
      <c r="E197" s="6" t="n"/>
      <c r="F197" s="8" t="n"/>
      <c r="G197" s="6" t="n"/>
      <c r="H197" s="6" t="n"/>
      <c r="I197" s="4" t="n"/>
      <c r="J197" s="9">
        <f>IF(OR($A197="",$I197=""),"",IF($I197&lt;=WORKDAY($A197,'列表'!$I$5),"是","否"))</f>
        <v/>
      </c>
      <c r="K197" s="7" t="n"/>
      <c r="L197" s="7" t="n"/>
      <c r="M197" s="4" t="n"/>
      <c r="N197" s="10" t="n"/>
      <c r="O197" s="11">
        <f>IF(OR($A197="",$H197=""),"",IF($H197="已取消",0,IF($H197="已降级",IF($L197="","",$L197),IF($N197="是",$D197,IF($N197="否",0,"")))))</f>
        <v/>
      </c>
      <c r="P197" s="11">
        <f>IF(OR($A197="",$H197=""),"",IF($H197="已取消",$D197,IF($H197="已降级",IF($L197="","",$D197-$L197),IF($N197="是",0,IF($N197="否",$D197,"")))))</f>
        <v/>
      </c>
      <c r="Q197" s="12">
        <f>IF($A197="","",IF($H197="",IF(TODAY()&gt;WORKDAY($A197,'列表'!$I$5),"逾期","处理中"),IF(AND($H197="已暂停",$N197=""),IF(AND($M197&lt;&gt;"",TODAY()&gt;=$M197),"核对恢复","已暂停"),"已关闭")))</f>
        <v/>
      </c>
      <c r="R197" s="8" t="n"/>
    </row>
    <row r="198">
      <c r="A198" s="4" t="n"/>
      <c r="B198" s="5" t="n"/>
      <c r="C198" s="6" t="n"/>
      <c r="D198" s="7" t="n"/>
      <c r="E198" s="6" t="n"/>
      <c r="F198" s="8" t="n"/>
      <c r="G198" s="6" t="n"/>
      <c r="H198" s="6" t="n"/>
      <c r="I198" s="4" t="n"/>
      <c r="J198" s="9">
        <f>IF(OR($A198="",$I198=""),"",IF($I198&lt;=WORKDAY($A198,'列表'!$I$5),"是","否"))</f>
        <v/>
      </c>
      <c r="K198" s="7" t="n"/>
      <c r="L198" s="7" t="n"/>
      <c r="M198" s="4" t="n"/>
      <c r="N198" s="10" t="n"/>
      <c r="O198" s="11">
        <f>IF(OR($A198="",$H198=""),"",IF($H198="已取消",0,IF($H198="已降级",IF($L198="","",$L198),IF($N198="是",$D198,IF($N198="否",0,"")))))</f>
        <v/>
      </c>
      <c r="P198" s="11">
        <f>IF(OR($A198="",$H198=""),"",IF($H198="已取消",$D198,IF($H198="已降级",IF($L198="","",$D198-$L198),IF($N198="是",0,IF($N198="否",$D198,"")))))</f>
        <v/>
      </c>
      <c r="Q198" s="12">
        <f>IF($A198="","",IF($H198="",IF(TODAY()&gt;WORKDAY($A198,'列表'!$I$5),"逾期","处理中"),IF(AND($H198="已暂停",$N198=""),IF(AND($M198&lt;&gt;"",TODAY()&gt;=$M198),"核对恢复","已暂停"),"已关闭")))</f>
        <v/>
      </c>
      <c r="R198" s="8" t="n"/>
    </row>
    <row r="199">
      <c r="A199" s="4" t="n"/>
      <c r="B199" s="5" t="n"/>
      <c r="C199" s="6" t="n"/>
      <c r="D199" s="7" t="n"/>
      <c r="E199" s="6" t="n"/>
      <c r="F199" s="8" t="n"/>
      <c r="G199" s="6" t="n"/>
      <c r="H199" s="6" t="n"/>
      <c r="I199" s="4" t="n"/>
      <c r="J199" s="9">
        <f>IF(OR($A199="",$I199=""),"",IF($I199&lt;=WORKDAY($A199,'列表'!$I$5),"是","否"))</f>
        <v/>
      </c>
      <c r="K199" s="7" t="n"/>
      <c r="L199" s="7" t="n"/>
      <c r="M199" s="4" t="n"/>
      <c r="N199" s="10" t="n"/>
      <c r="O199" s="11">
        <f>IF(OR($A199="",$H199=""),"",IF($H199="已取消",0,IF($H199="已降级",IF($L199="","",$L199),IF($N199="是",$D199,IF($N199="否",0,"")))))</f>
        <v/>
      </c>
      <c r="P199" s="11">
        <f>IF(OR($A199="",$H199=""),"",IF($H199="已取消",$D199,IF($H199="已降级",IF($L199="","",$D199-$L199),IF($N199="是",0,IF($N199="否",$D199,"")))))</f>
        <v/>
      </c>
      <c r="Q199" s="12">
        <f>IF($A199="","",IF($H199="",IF(TODAY()&gt;WORKDAY($A199,'列表'!$I$5),"逾期","处理中"),IF(AND($H199="已暂停",$N199=""),IF(AND($M199&lt;&gt;"",TODAY()&gt;=$M199),"核对恢复","已暂停"),"已关闭")))</f>
        <v/>
      </c>
      <c r="R199" s="8" t="n"/>
    </row>
    <row r="200">
      <c r="A200" s="4" t="n"/>
      <c r="B200" s="5" t="n"/>
      <c r="C200" s="6" t="n"/>
      <c r="D200" s="7" t="n"/>
      <c r="E200" s="6" t="n"/>
      <c r="F200" s="8" t="n"/>
      <c r="G200" s="6" t="n"/>
      <c r="H200" s="6" t="n"/>
      <c r="I200" s="4" t="n"/>
      <c r="J200" s="9">
        <f>IF(OR($A200="",$I200=""),"",IF($I200&lt;=WORKDAY($A200,'列表'!$I$5),"是","否"))</f>
        <v/>
      </c>
      <c r="K200" s="7" t="n"/>
      <c r="L200" s="7" t="n"/>
      <c r="M200" s="4" t="n"/>
      <c r="N200" s="10" t="n"/>
      <c r="O200" s="11">
        <f>IF(OR($A200="",$H200=""),"",IF($H200="已取消",0,IF($H200="已降级",IF($L200="","",$L200),IF($N200="是",$D200,IF($N200="否",0,"")))))</f>
        <v/>
      </c>
      <c r="P200" s="11">
        <f>IF(OR($A200="",$H200=""),"",IF($H200="已取消",$D200,IF($H200="已降级",IF($L200="","",$D200-$L200),IF($N200="是",0,IF($N200="否",$D200,"")))))</f>
        <v/>
      </c>
      <c r="Q200" s="12">
        <f>IF($A200="","",IF($H200="",IF(TODAY()&gt;WORKDAY($A200,'列表'!$I$5),"逾期","处理中"),IF(AND($H200="已暂停",$N200=""),IF(AND($M200&lt;&gt;"",TODAY()&gt;=$M200),"核对恢复","已暂停"),"已关闭")))</f>
        <v/>
      </c>
      <c r="R200" s="8" t="n"/>
    </row>
    <row r="201">
      <c r="A201" s="4" t="n"/>
      <c r="B201" s="5" t="n"/>
      <c r="C201" s="6" t="n"/>
      <c r="D201" s="7" t="n"/>
      <c r="E201" s="6" t="n"/>
      <c r="F201" s="8" t="n"/>
      <c r="G201" s="6" t="n"/>
      <c r="H201" s="6" t="n"/>
      <c r="I201" s="4" t="n"/>
      <c r="J201" s="9">
        <f>IF(OR($A201="",$I201=""),"",IF($I201&lt;=WORKDAY($A201,'列表'!$I$5),"是","否"))</f>
        <v/>
      </c>
      <c r="K201" s="7" t="n"/>
      <c r="L201" s="7" t="n"/>
      <c r="M201" s="4" t="n"/>
      <c r="N201" s="10" t="n"/>
      <c r="O201" s="11">
        <f>IF(OR($A201="",$H201=""),"",IF($H201="已取消",0,IF($H201="已降级",IF($L201="","",$L201),IF($N201="是",$D201,IF($N201="否",0,"")))))</f>
        <v/>
      </c>
      <c r="P201" s="11">
        <f>IF(OR($A201="",$H201=""),"",IF($H201="已取消",$D201,IF($H201="已降级",IF($L201="","",$D201-$L201),IF($N201="是",0,IF($N201="否",$D201,"")))))</f>
        <v/>
      </c>
      <c r="Q201" s="12">
        <f>IF($A201="","",IF($H201="",IF(TODAY()&gt;WORKDAY($A201,'列表'!$I$5),"逾期","处理中"),IF(AND($H201="已暂停",$N201=""),IF(AND($M201&lt;&gt;"",TODAY()&gt;=$M201),"核对恢复","已暂停"),"已关闭")))</f>
        <v/>
      </c>
      <c r="R201" s="8" t="n"/>
    </row>
    <row r="202">
      <c r="A202" s="4" t="n"/>
      <c r="B202" s="5" t="n"/>
      <c r="C202" s="6" t="n"/>
      <c r="D202" s="7" t="n"/>
      <c r="E202" s="6" t="n"/>
      <c r="F202" s="8" t="n"/>
      <c r="G202" s="6" t="n"/>
      <c r="H202" s="6" t="n"/>
      <c r="I202" s="4" t="n"/>
      <c r="J202" s="9">
        <f>IF(OR($A202="",$I202=""),"",IF($I202&lt;=WORKDAY($A202,'列表'!$I$5),"是","否"))</f>
        <v/>
      </c>
      <c r="K202" s="7" t="n"/>
      <c r="L202" s="7" t="n"/>
      <c r="M202" s="4" t="n"/>
      <c r="N202" s="10" t="n"/>
      <c r="O202" s="11">
        <f>IF(OR($A202="",$H202=""),"",IF($H202="已取消",0,IF($H202="已降级",IF($L202="","",$L202),IF($N202="是",$D202,IF($N202="否",0,"")))))</f>
        <v/>
      </c>
      <c r="P202" s="11">
        <f>IF(OR($A202="",$H202=""),"",IF($H202="已取消",$D202,IF($H202="已降级",IF($L202="","",$D202-$L202),IF($N202="是",0,IF($N202="否",$D202,"")))))</f>
        <v/>
      </c>
      <c r="Q202" s="12">
        <f>IF($A202="","",IF($H202="",IF(TODAY()&gt;WORKDAY($A202,'列表'!$I$5),"逾期","处理中"),IF(AND($H202="已暂停",$N202=""),IF(AND($M202&lt;&gt;"",TODAY()&gt;=$M202),"核对恢复","已暂停"),"已关闭")))</f>
        <v/>
      </c>
      <c r="R202" s="8" t="n"/>
    </row>
    <row r="203">
      <c r="A203" s="4" t="n"/>
      <c r="B203" s="5" t="n"/>
      <c r="C203" s="6" t="n"/>
      <c r="D203" s="7" t="n"/>
      <c r="E203" s="6" t="n"/>
      <c r="F203" s="8" t="n"/>
      <c r="G203" s="6" t="n"/>
      <c r="H203" s="6" t="n"/>
      <c r="I203" s="4" t="n"/>
      <c r="J203" s="9">
        <f>IF(OR($A203="",$I203=""),"",IF($I203&lt;=WORKDAY($A203,'列表'!$I$5),"是","否"))</f>
        <v/>
      </c>
      <c r="K203" s="7" t="n"/>
      <c r="L203" s="7" t="n"/>
      <c r="M203" s="4" t="n"/>
      <c r="N203" s="10" t="n"/>
      <c r="O203" s="11">
        <f>IF(OR($A203="",$H203=""),"",IF($H203="已取消",0,IF($H203="已降级",IF($L203="","",$L203),IF($N203="是",$D203,IF($N203="否",0,"")))))</f>
        <v/>
      </c>
      <c r="P203" s="11">
        <f>IF(OR($A203="",$H203=""),"",IF($H203="已取消",$D203,IF($H203="已降级",IF($L203="","",$D203-$L203),IF($N203="是",0,IF($N203="否",$D203,"")))))</f>
        <v/>
      </c>
      <c r="Q203" s="12">
        <f>IF($A203="","",IF($H203="",IF(TODAY()&gt;WORKDAY($A203,'列表'!$I$5),"逾期","处理中"),IF(AND($H203="已暂停",$N203=""),IF(AND($M203&lt;&gt;"",TODAY()&gt;=$M203),"核对恢复","已暂停"),"已关闭")))</f>
        <v/>
      </c>
      <c r="R203" s="8" t="n"/>
    </row>
    <row r="204">
      <c r="A204" s="4" t="n"/>
      <c r="B204" s="5" t="n"/>
      <c r="C204" s="6" t="n"/>
      <c r="D204" s="7" t="n"/>
      <c r="E204" s="6" t="n"/>
      <c r="F204" s="8" t="n"/>
      <c r="G204" s="6" t="n"/>
      <c r="H204" s="6" t="n"/>
      <c r="I204" s="4" t="n"/>
      <c r="J204" s="9">
        <f>IF(OR($A204="",$I204=""),"",IF($I204&lt;=WORKDAY($A204,'列表'!$I$5),"是","否"))</f>
        <v/>
      </c>
      <c r="K204" s="7" t="n"/>
      <c r="L204" s="7" t="n"/>
      <c r="M204" s="4" t="n"/>
      <c r="N204" s="10" t="n"/>
      <c r="O204" s="11">
        <f>IF(OR($A204="",$H204=""),"",IF($H204="已取消",0,IF($H204="已降级",IF($L204="","",$L204),IF($N204="是",$D204,IF($N204="否",0,"")))))</f>
        <v/>
      </c>
      <c r="P204" s="11">
        <f>IF(OR($A204="",$H204=""),"",IF($H204="已取消",$D204,IF($H204="已降级",IF($L204="","",$D204-$L204),IF($N204="是",0,IF($N204="否",$D204,"")))))</f>
        <v/>
      </c>
      <c r="Q204" s="12">
        <f>IF($A204="","",IF($H204="",IF(TODAY()&gt;WORKDAY($A204,'列表'!$I$5),"逾期","处理中"),IF(AND($H204="已暂停",$N204=""),IF(AND($M204&lt;&gt;"",TODAY()&gt;=$M204),"核对恢复","已暂停"),"已关闭")))</f>
        <v/>
      </c>
      <c r="R204" s="8" t="n"/>
    </row>
  </sheetData>
  <autoFilter ref="A4:R204"/>
  <conditionalFormatting sqref="J5:J204">
    <cfRule type="expression" priority="1" dxfId="0">
      <formula>J5="是"</formula>
    </cfRule>
    <cfRule type="expression" priority="2" dxfId="1">
      <formula>J5="否"</formula>
    </cfRule>
  </conditionalFormatting>
  <conditionalFormatting sqref="H5:H204">
    <cfRule type="expression" priority="3" dxfId="1">
      <formula>H5="已取消"</formula>
    </cfRule>
    <cfRule type="expression" priority="4" dxfId="2">
      <formula>H5="已暂停"</formula>
    </cfRule>
    <cfRule type="expression" priority="5" dxfId="3">
      <formula>H5="已降级"</formula>
    </cfRule>
  </conditionalFormatting>
  <conditionalFormatting sqref="Q5:Q204">
    <cfRule type="expression" priority="6" dxfId="3">
      <formula>Q5="处理中"</formula>
    </cfRule>
    <cfRule type="expression" priority="7" dxfId="1">
      <formula>Q5="逾期"</formula>
    </cfRule>
    <cfRule type="expression" priority="8" dxfId="2">
      <formula>Q5="已暂停"</formula>
    </cfRule>
    <cfRule type="expression" priority="9" dxfId="2">
      <formula>Q5="核对恢复"</formula>
    </cfRule>
    <cfRule type="expression" priority="10" dxfId="0">
      <formula>Q5="已关闭"</formula>
    </cfRule>
  </conditionalFormatting>
  <dataValidations count="6">
    <dataValidation sqref="E5:E204" showDropDown="0" showInputMessage="0" showErrorMessage="0" allowBlank="1" type="list">
      <formula1>='列表'!$A$5:$A$8</formula1>
    </dataValidation>
    <dataValidation sqref="F5:F204" showDropDown="0" showInputMessage="0" showErrorMessage="0" allowBlank="1" type="list">
      <formula1>='列表'!$B$5:$B$9</formula1>
    </dataValidation>
    <dataValidation sqref="G5:G204" showDropDown="0" showInputMessage="0" showErrorMessage="0" allowBlank="1" type="list">
      <formula1>='列表'!$C$5:$C$7</formula1>
    </dataValidation>
    <dataValidation sqref="H5:H204" showDropDown="0" showInputMessage="0" showErrorMessage="0" allowBlank="1" type="list">
      <formula1>='列表'!$D$5:$D$7</formula1>
    </dataValidation>
    <dataValidation sqref="N5:N204" showDropDown="0" showInputMessage="0" showErrorMessage="0" allowBlank="1" type="list">
      <formula1>='列表'!$E$5:$E$6</formula1>
    </dataValidation>
    <dataValidation sqref="C5:C204" showDropDown="0" showInputMessage="0" showErrorMessage="0" allowBlank="1" type="list">
      <formula1>='列表'!$F$5:$F$7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8" customWidth="1" min="4" max="4"/>
    <col width="16" customWidth="1" min="5" max="5"/>
    <col width="18" customWidth="1" min="6" max="6"/>
  </cols>
  <sheetData>
    <row r="1">
      <c r="A1" s="1" t="inlineStr">
        <is>
          <t>汇总</t>
        </is>
      </c>
    </row>
    <row r="2">
      <c r="A2" s="2" t="inlineStr">
        <is>
          <t>数据和合计来自“取消记录表”工作表，添加行后会自动更新。收入数字均按月计算。</t>
        </is>
      </c>
    </row>
    <row r="4" ht="24" customHeight="1">
      <c r="A4" s="3" t="inlineStr">
        <is>
          <t>指标</t>
        </is>
      </c>
      <c r="B4" s="3" t="inlineStr">
        <is>
          <t>值</t>
        </is>
      </c>
    </row>
    <row r="5">
      <c r="A5" s="8" t="inlineStr">
        <is>
          <t>取消申请</t>
        </is>
      </c>
      <c r="B5" s="13">
        <f>COUNT('取消记录表'!$A$5:$A$204)</f>
        <v/>
      </c>
    </row>
    <row r="6">
      <c r="A6" s="8" t="inlineStr">
        <is>
          <t>已取消</t>
        </is>
      </c>
      <c r="B6" s="13">
        <f>COUNTIF('取消记录表'!$H$5:$H$204,"已取消")</f>
        <v/>
      </c>
    </row>
    <row r="7">
      <c r="A7" s="8" t="inlineStr">
        <is>
          <t>已暂停</t>
        </is>
      </c>
      <c r="B7" s="13">
        <f>COUNTIF('取消记录表'!$H$5:$H$204,"已暂停")</f>
        <v/>
      </c>
    </row>
    <row r="8">
      <c r="A8" s="8" t="inlineStr">
        <is>
          <t>已降级</t>
        </is>
      </c>
      <c r="B8" s="13">
        <f>COUNTIF('取消记录表'!$H$5:$H$204,"已降级")</f>
        <v/>
      </c>
    </row>
    <row r="9">
      <c r="A9" s="8" t="inlineStr">
        <is>
          <t>已提供的方案</t>
        </is>
      </c>
      <c r="B9" s="13">
        <f>COUNTA('取消记录表'!$G$5:$G$204)-COUNTIF('取消记录表'!$G$5:$G$204,"无")</f>
        <v/>
      </c>
    </row>
    <row r="10">
      <c r="A10" s="8" t="inlineStr">
        <is>
          <t>已接受的方案</t>
        </is>
      </c>
      <c r="B10" s="13">
        <f>COUNTIFS('取消记录表'!$G$5:$G$204,"&lt;&gt;无",'取消记录表'!$G$5:$G$204,"&lt;&gt;",'取消记录表'!$H$5:$H$204,"已暂停")+COUNTIFS('取消记录表'!$G$5:$G$204,"&lt;&gt;无",'取消记录表'!$G$5:$G$204,"&lt;&gt;",'取消记录表'!$H$5:$H$204,"已降级")</f>
        <v/>
      </c>
    </row>
    <row r="11">
      <c r="A11" s="8" t="inlineStr">
        <is>
          <t>方案接受率</t>
        </is>
      </c>
      <c r="B11" s="14">
        <f>IF(B9=0,"",B10/B9)</f>
        <v/>
      </c>
    </row>
    <row r="12">
      <c r="A12" s="8" t="inlineStr">
        <is>
          <t>在目标时间内处理</t>
        </is>
      </c>
      <c r="B12" s="14">
        <f>IF(COUNT('取消记录表'!$I$5:$I$204)=0,"",COUNTIF('取消记录表'!$J$5:$J$204,"是")/COUNT('取消记录表'!$I$5:$I$204))</f>
        <v/>
      </c>
    </row>
    <row r="13">
      <c r="A13" s="8" t="inlineStr">
        <is>
          <t>已恢复的暂停</t>
        </is>
      </c>
      <c r="B13" s="13">
        <f>COUNTIFS('取消记录表'!$H$5:$H$204,"已暂停",'取消记录表'!$N$5:$N$204,"是")</f>
        <v/>
      </c>
    </row>
    <row r="14">
      <c r="A14" s="8" t="inlineStr">
        <is>
          <t>结束后未恢复的暂停</t>
        </is>
      </c>
      <c r="B14" s="13">
        <f>COUNTIFS('取消记录表'!$H$5:$H$204,"已暂停",'取消记录表'!$N$5:$N$204,"否")</f>
        <v/>
      </c>
    </row>
    <row r="15">
      <c r="A15" s="8" t="inlineStr">
        <is>
          <t>退款</t>
        </is>
      </c>
      <c r="B15" s="15">
        <f>SUM('取消记录表'!$K$5:$K$204)</f>
        <v/>
      </c>
    </row>
    <row r="16">
      <c r="A16" s="8" t="inlineStr">
        <is>
          <t>所有申请的月度金额</t>
        </is>
      </c>
      <c r="B16" s="15">
        <f>SUMIFS('取消记录表'!$D$5:$D$204,'取消记录表'!$A$5:$A$204,"&lt;&gt;")</f>
        <v/>
      </c>
    </row>
    <row r="17">
      <c r="A17" s="8" t="inlineStr">
        <is>
          <t>挽回月收入</t>
        </is>
      </c>
      <c r="B17" s="15">
        <f>SUM('取消记录表'!$O$5:$O$204)</f>
        <v/>
      </c>
    </row>
    <row r="18">
      <c r="A18" s="8" t="inlineStr">
        <is>
          <t>流失月收入</t>
        </is>
      </c>
      <c r="B18" s="15">
        <f>SUM('取消记录表'!$P$5:$P$204)</f>
        <v/>
      </c>
    </row>
    <row r="19">
      <c r="A19" s="8" t="inlineStr">
        <is>
          <t>申请数最多的原因</t>
        </is>
      </c>
      <c r="B19" s="16">
        <f>IF(MAX($B$24:$B$28)=0,"",INDEX($A$24:$A$28,MATCH(MAX($B$24:$B$28),$B$24:$B$28,0)))</f>
        <v/>
      </c>
    </row>
    <row r="20">
      <c r="A20" s="8" t="inlineStr">
        <is>
          <t>流失收入最多的原因</t>
        </is>
      </c>
      <c r="B20" s="16">
        <f>IF(MAX($D$24:$D$28)=0,"",INDEX($A$24:$A$28,MATCH(MAX($D$24:$D$28),$D$24:$D$28,0)))</f>
        <v/>
      </c>
    </row>
    <row r="22">
      <c r="A22" s="17" t="inlineStr">
        <is>
          <t>主要原因</t>
        </is>
      </c>
    </row>
    <row r="23" ht="30" customHeight="1">
      <c r="A23" s="3" t="inlineStr">
        <is>
          <t>原因</t>
        </is>
      </c>
      <c r="B23" s="3" t="inlineStr">
        <is>
          <t>申请数</t>
        </is>
      </c>
      <c r="C23" s="3" t="inlineStr">
        <is>
          <t>申请占比</t>
        </is>
      </c>
      <c r="D23" s="3" t="inlineStr">
        <is>
          <t>流失月收入</t>
        </is>
      </c>
      <c r="E23" s="3" t="inlineStr">
        <is>
          <t>按申请数排名</t>
        </is>
      </c>
      <c r="F23" s="3" t="inlineStr">
        <is>
          <t>按流失收入排名</t>
        </is>
      </c>
    </row>
    <row r="24">
      <c r="A24" s="8" t="inlineStr">
        <is>
          <t>太贵</t>
        </is>
      </c>
      <c r="B24" s="18">
        <f>COUNTIF('取消记录表'!$F$5:$F$204,A24)</f>
        <v/>
      </c>
      <c r="C24" s="19">
        <f>IF($B$5=0,"",B24/$B$5)</f>
        <v/>
      </c>
      <c r="D24" s="20">
        <f>SUMIFS('取消记录表'!$P$5:$P$204,'取消记录表'!$F$5:$F$204,A24)</f>
        <v/>
      </c>
      <c r="E24" s="21">
        <f>IF(B24=0,"",RANK(B24,$B$24:$B$28))</f>
        <v/>
      </c>
      <c r="F24" s="21">
        <f>IF(D24=0,"",RANK(D24,$D$24:$D$28))</f>
        <v/>
      </c>
    </row>
    <row r="25">
      <c r="A25" s="8" t="inlineStr">
        <is>
          <t>用得太少</t>
        </is>
      </c>
      <c r="B25" s="18">
        <f>COUNTIF('取消记录表'!$F$5:$F$204,A25)</f>
        <v/>
      </c>
      <c r="C25" s="19">
        <f>IF($B$5=0,"",B25/$B$5)</f>
        <v/>
      </c>
      <c r="D25" s="20">
        <f>SUMIFS('取消记录表'!$P$5:$P$204,'取消记录表'!$F$5:$F$204,A25)</f>
        <v/>
      </c>
      <c r="E25" s="21">
        <f>IF(B25=0,"",RANK(B25,$B$24:$B$28))</f>
        <v/>
      </c>
      <c r="F25" s="21">
        <f>IF(D25=0,"",RANK(D25,$D$24:$D$28))</f>
        <v/>
      </c>
    </row>
    <row r="26">
      <c r="A26" s="8" t="inlineStr">
        <is>
          <t>产品不合适</t>
        </is>
      </c>
      <c r="B26" s="18">
        <f>COUNTIF('取消记录表'!$F$5:$F$204,A26)</f>
        <v/>
      </c>
      <c r="C26" s="19">
        <f>IF($B$5=0,"",B26/$B$5)</f>
        <v/>
      </c>
      <c r="D26" s="20">
        <f>SUMIFS('取消记录表'!$P$5:$P$204,'取消记录表'!$F$5:$F$204,A26)</f>
        <v/>
      </c>
      <c r="E26" s="21">
        <f>IF(B26=0,"",RANK(B26,$B$24:$B$28))</f>
        <v/>
      </c>
      <c r="F26" s="21">
        <f>IF(D26=0,"",RANK(D26,$D$24:$D$28))</f>
        <v/>
      </c>
    </row>
    <row r="27">
      <c r="A27" s="8" t="inlineStr">
        <is>
          <t>配送或服务问题</t>
        </is>
      </c>
      <c r="B27" s="18">
        <f>COUNTIF('取消记录表'!$F$5:$F$204,A27)</f>
        <v/>
      </c>
      <c r="C27" s="19">
        <f>IF($B$5=0,"",B27/$B$5)</f>
        <v/>
      </c>
      <c r="D27" s="20">
        <f>SUMIFS('取消记录表'!$P$5:$P$204,'取消记录表'!$F$5:$F$204,A27)</f>
        <v/>
      </c>
      <c r="E27" s="21">
        <f>IF(B27=0,"",RANK(B27,$B$24:$B$28))</f>
        <v/>
      </c>
      <c r="F27" s="21">
        <f>IF(D27=0,"",RANK(D27,$D$24:$D$28))</f>
        <v/>
      </c>
    </row>
    <row r="28">
      <c r="A28" s="8" t="inlineStr">
        <is>
          <t>其他</t>
        </is>
      </c>
      <c r="B28" s="18">
        <f>COUNTIF('取消记录表'!$F$5:$F$204,A28)</f>
        <v/>
      </c>
      <c r="C28" s="19">
        <f>IF($B$5=0,"",B28/$B$5)</f>
        <v/>
      </c>
      <c r="D28" s="20">
        <f>SUMIFS('取消记录表'!$P$5:$P$204,'取消记录表'!$F$5:$F$204,A28)</f>
        <v/>
      </c>
      <c r="E28" s="21">
        <f>IF(B28=0,"",RANK(B28,$B$24:$B$28))</f>
        <v/>
      </c>
      <c r="F28" s="21">
        <f>IF(D28=0,"",RANK(D28,$D$24:$D$28))</f>
        <v/>
      </c>
    </row>
    <row r="30">
      <c r="A30" s="17" t="inlineStr">
        <is>
          <t>挽留方案</t>
        </is>
      </c>
    </row>
    <row r="31" ht="30" customHeight="1">
      <c r="A31" s="3" t="inlineStr">
        <is>
          <t>提供的方案</t>
        </is>
      </c>
      <c r="B31" s="3" t="inlineStr">
        <is>
          <t>申请数</t>
        </is>
      </c>
      <c r="C31" s="3" t="inlineStr">
        <is>
          <t>已取消</t>
        </is>
      </c>
      <c r="D31" s="3" t="inlineStr">
        <is>
          <t>留住（暂停或降级）</t>
        </is>
      </c>
      <c r="E31" s="3" t="inlineStr">
        <is>
          <t>挽回月收入</t>
        </is>
      </c>
    </row>
    <row r="32">
      <c r="A32" s="8" t="inlineStr">
        <is>
          <t>暂停</t>
        </is>
      </c>
      <c r="B32" s="18">
        <f>COUNTIF('取消记录表'!$G$5:$G$204,A32)</f>
        <v/>
      </c>
      <c r="C32" s="18">
        <f>COUNTIFS('取消记录表'!$G$5:$G$204,A32,'取消记录表'!$H$5:$H$204,"已取消")</f>
        <v/>
      </c>
      <c r="D32" s="18">
        <f>COUNTIFS('取消记录表'!$G$5:$G$204,A32,'取消记录表'!$H$5:$H$204,"已暂停")+COUNTIFS('取消记录表'!$G$5:$G$204,A32,'取消记录表'!$H$5:$H$204,"已降级")</f>
        <v/>
      </c>
      <c r="E32" s="20">
        <f>SUMIFS('取消记录表'!$O$5:$O$204,'取消记录表'!$G$5:$G$204,A32)</f>
        <v/>
      </c>
    </row>
    <row r="33">
      <c r="A33" s="8" t="inlineStr">
        <is>
          <t>降级</t>
        </is>
      </c>
      <c r="B33" s="18">
        <f>COUNTIF('取消记录表'!$G$5:$G$204,A33)</f>
        <v/>
      </c>
      <c r="C33" s="18">
        <f>COUNTIFS('取消记录表'!$G$5:$G$204,A33,'取消记录表'!$H$5:$H$204,"已取消")</f>
        <v/>
      </c>
      <c r="D33" s="18">
        <f>COUNTIFS('取消记录表'!$G$5:$G$204,A33,'取消记录表'!$H$5:$H$204,"已暂停")+COUNTIFS('取消记录表'!$G$5:$G$204,A33,'取消记录表'!$H$5:$H$204,"已降级")</f>
        <v/>
      </c>
      <c r="E33" s="20">
        <f>SUMIFS('取消记录表'!$O$5:$O$204,'取消记录表'!$G$5:$G$204,A33)</f>
        <v/>
      </c>
    </row>
    <row r="34">
      <c r="A34" s="8" t="inlineStr">
        <is>
          <t>无</t>
        </is>
      </c>
      <c r="B34" s="18">
        <f>COUNTIF('取消记录表'!$G$5:$G$204,A34)</f>
        <v/>
      </c>
      <c r="C34" s="18">
        <f>COUNTIFS('取消记录表'!$G$5:$G$204,A34,'取消记录表'!$H$5:$H$204,"已取消")</f>
        <v/>
      </c>
      <c r="D34" s="18">
        <f>COUNTIFS('取消记录表'!$G$5:$G$204,A34,'取消记录表'!$H$5:$H$204,"已暂停")+COUNTIFS('取消记录表'!$G$5:$G$204,A34,'取消记录表'!$H$5:$H$204,"已降级")</f>
        <v/>
      </c>
      <c r="E34" s="20">
        <f>SUMIFS('取消记录表'!$O$5:$O$204,'取消记录表'!$G$5:$G$204,A34)</f>
        <v/>
      </c>
    </row>
    <row r="36">
      <c r="A36" s="22" t="inlineStr">
        <is>
          <t>CRMsoftware.pro 免费模板。示例数据为虚构。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4" customWidth="1" min="3" max="3"/>
    <col width="14" customWidth="1" min="4" max="4"/>
    <col width="10" customWidth="1" min="5" max="5"/>
    <col width="14" customWidth="1" min="6" max="6"/>
    <col width="12" customWidth="1" min="7" max="7"/>
    <col width="30" customWidth="1" min="8" max="8"/>
    <col width="9" customWidth="1" min="9" max="9"/>
  </cols>
  <sheetData>
    <row r="1">
      <c r="A1" s="1" t="inlineStr">
        <is>
          <t>列表和设置</t>
        </is>
      </c>
    </row>
    <row r="2">
      <c r="A2" s="2" t="inlineStr">
        <is>
          <t>这些列表为“取消记录表”中的下拉菜单提供选项。保留五个原因，便于各月之间比较。套餐和价格仅供参考；请在记录表中填写每位客户自己的月度金额。</t>
        </is>
      </c>
    </row>
    <row r="4" ht="30" customHeight="1">
      <c r="A4" s="3" t="inlineStr">
        <is>
          <t>渠道</t>
        </is>
      </c>
      <c r="B4" s="3" t="inlineStr">
        <is>
          <t>原因</t>
        </is>
      </c>
      <c r="C4" s="3" t="inlineStr">
        <is>
          <t>提供的方案</t>
        </is>
      </c>
      <c r="D4" s="3" t="inlineStr">
        <is>
          <t>结果</t>
        </is>
      </c>
      <c r="E4" s="3" t="inlineStr">
        <is>
          <t>已恢复</t>
        </is>
      </c>
      <c r="F4" s="3" t="inlineStr">
        <is>
          <t>套餐</t>
        </is>
      </c>
      <c r="G4" s="3" t="inlineStr">
        <is>
          <t>每月价格</t>
        </is>
      </c>
      <c r="H4" s="3" t="inlineStr">
        <is>
          <t>设置</t>
        </is>
      </c>
      <c r="I4" s="3" t="inlineStr">
        <is>
          <t>值</t>
        </is>
      </c>
    </row>
    <row r="5">
      <c r="A5" s="8" t="inlineStr">
        <is>
          <t>邮件</t>
        </is>
      </c>
      <c r="B5" s="8" t="inlineStr">
        <is>
          <t>太贵</t>
        </is>
      </c>
      <c r="C5" s="8" t="inlineStr">
        <is>
          <t>暂停</t>
        </is>
      </c>
      <c r="D5" s="8" t="inlineStr">
        <is>
          <t>已取消</t>
        </is>
      </c>
      <c r="E5" s="8" t="inlineStr">
        <is>
          <t>是</t>
        </is>
      </c>
      <c r="F5" s="8" t="inlineStr">
        <is>
          <t>一袋装</t>
        </is>
      </c>
      <c r="G5" s="23" t="n">
        <v>19</v>
      </c>
      <c r="H5" s="5" t="inlineStr">
        <is>
          <t>处理时限（工作日）</t>
        </is>
      </c>
      <c r="I5" s="21" t="n">
        <v>1</v>
      </c>
    </row>
    <row r="6">
      <c r="A6" s="8" t="inlineStr">
        <is>
          <t>聊天</t>
        </is>
      </c>
      <c r="B6" s="8" t="inlineStr">
        <is>
          <t>用得太少</t>
        </is>
      </c>
      <c r="C6" s="8" t="inlineStr">
        <is>
          <t>降级</t>
        </is>
      </c>
      <c r="D6" s="8" t="inlineStr">
        <is>
          <t>已暂停</t>
        </is>
      </c>
      <c r="E6" s="8" t="inlineStr">
        <is>
          <t>否</t>
        </is>
      </c>
      <c r="F6" s="8" t="inlineStr">
        <is>
          <t>两袋装</t>
        </is>
      </c>
      <c r="G6" s="23" t="n">
        <v>36</v>
      </c>
    </row>
    <row r="7">
      <c r="A7" s="8" t="inlineStr">
        <is>
          <t>电话</t>
        </is>
      </c>
      <c r="B7" s="8" t="inlineStr">
        <is>
          <t>产品不合适</t>
        </is>
      </c>
      <c r="C7" s="8" t="inlineStr">
        <is>
          <t>无</t>
        </is>
      </c>
      <c r="D7" s="8" t="inlineStr">
        <is>
          <t>已降级</t>
        </is>
      </c>
      <c r="F7" s="8" t="inlineStr">
        <is>
          <t>办公室装</t>
        </is>
      </c>
      <c r="G7" s="23" t="n">
        <v>64</v>
      </c>
    </row>
    <row r="8">
      <c r="A8" s="8" t="inlineStr">
        <is>
          <t>自助</t>
        </is>
      </c>
      <c r="B8" s="8" t="inlineStr">
        <is>
          <t>配送或服务问题</t>
        </is>
      </c>
    </row>
    <row r="9">
      <c r="B9" s="8" t="inlineStr">
        <is>
          <t>其他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取消记录表</dc:title>
  <dcterms:created xmlns:dcterms="http://purl.org/dc/terms/" xmlns:xsi="http://www.w3.org/2001/XMLSchema-instance" xsi:type="dcterms:W3CDTF">2026-10-12T20:20:58Z</dcterms:created>
  <dcterms:modified xmlns:dcterms="http://purl.org/dc/terms/" xmlns:xsi="http://www.w3.org/2001/XMLSchema-instance" xsi:type="dcterms:W3CDTF">2026-10-12T20:20:58Z</dcterms:modified>
</cp:coreProperties>
</file>